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tables/table24.xml" ContentType="application/vnd.openxmlformats-officedocument.spreadsheetml.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2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3.xml" ContentType="application/vnd.openxmlformats-officedocument.drawing+xml"/>
  <Override PartName="/xl/tables/table27.xml" ContentType="application/vnd.openxmlformats-officedocument.spreadsheetml.tab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4.xml" ContentType="application/vnd.openxmlformats-officedocument.drawing+xml"/>
  <Override PartName="/xl/tables/table28.xml" ContentType="application/vnd.openxmlformats-officedocument.spreadsheetml.tab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5.xml" ContentType="application/vnd.openxmlformats-officedocument.drawing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6.xml" ContentType="application/vnd.openxmlformats-officedocument.drawing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7.xml" ContentType="application/vnd.openxmlformats-officedocument.drawing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18.xml" ContentType="application/vnd.openxmlformats-officedocument.drawing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charts/chart35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6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9.xml" ContentType="application/vnd.openxmlformats-officedocument.drawing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charts/chart37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20.xml" ContentType="application/vnd.openxmlformats-officedocument.drawing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charts/chart38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9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40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21.xml" ContentType="application/vnd.openxmlformats-officedocument.drawing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charts/chart41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drawings/drawing22.xml" ContentType="application/vnd.openxmlformats-officedocument.drawing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charts/chart42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3.xml" ContentType="application/vnd.openxmlformats-officedocument.drawing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charts/chart43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24.xml" ContentType="application/vnd.openxmlformats-officedocument.drawing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charts/chart44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5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6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7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pivotTables/pivotTable1.xml" ContentType="application/vnd.openxmlformats-officedocument.spreadsheetml.pivotTable+xml"/>
  <Override PartName="/xl/drawings/drawing25.xml" ContentType="application/vnd.openxmlformats-officedocument.drawing+xml"/>
  <Override PartName="/xl/tables/table68.xml" ContentType="application/vnd.openxmlformats-officedocument.spreadsheetml.table+xml"/>
  <Override PartName="/xl/charts/chart48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26.xml" ContentType="application/vnd.openxmlformats-officedocument.drawing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charts/chart49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hidePivotFieldList="1"/>
  <mc:AlternateContent xmlns:mc="http://schemas.openxmlformats.org/markup-compatibility/2006">
    <mc:Choice Requires="x15">
      <x15ac:absPath xmlns:x15ac="http://schemas.microsoft.com/office/spreadsheetml/2010/11/ac" url="https://cosmogroupzoo-my.sharepoint.com/personal/arkaprabha_ray_cosmogroup_de/Documents/Desktop/Cosmo/!Prio/00KAMREVIEW/2025/Jan/"/>
    </mc:Choice>
  </mc:AlternateContent>
  <xr:revisionPtr revIDLastSave="659" documentId="8_{C0C72C04-02B3-42C1-913D-3905206CA994}" xr6:coauthVersionLast="47" xr6:coauthVersionMax="47" xr10:uidLastSave="{E569C7D6-8260-4BFA-B975-464B851700FA}"/>
  <bookViews>
    <workbookView xWindow="-108" yWindow="-108" windowWidth="23256" windowHeight="13896" firstSheet="5" activeTab="5" xr2:uid="{00000000-000D-0000-FFFF-FFFF00000000}"/>
  </bookViews>
  <sheets>
    <sheet name="Sales Review" sheetId="44" r:id="rId1"/>
    <sheet name="Daily NMU NN" sheetId="47" r:id="rId2"/>
    <sheet name="Daily NMU retail+NN" sheetId="55" state="hidden" r:id="rId3"/>
    <sheet name="Daily 2024 1NN" sheetId="46" r:id="rId4"/>
    <sheet name="Daily 2024 1 Retail" sheetId="53" r:id="rId5"/>
    <sheet name="Quarter" sheetId="54" r:id="rId6"/>
    <sheet name="Category 23 vs 24 NN" sheetId="49" r:id="rId7"/>
    <sheet name="Category 23 vs 24 NMU" sheetId="56" r:id="rId8"/>
    <sheet name="Daily Collections" sheetId="50" r:id="rId9"/>
    <sheet name="Xmas+Advent" sheetId="61" r:id="rId10"/>
    <sheet name="Returns" sheetId="40" r:id="rId11"/>
    <sheet name="Top_ProductsNNF" sheetId="43" state="hidden" r:id="rId12"/>
    <sheet name="Top_ProductsNMU" sheetId="59" state="hidden" r:id="rId13"/>
    <sheet name="Top_ProductsNMUF" sheetId="58" state="hidden" r:id="rId14"/>
    <sheet name="Top_ProductsNN" sheetId="60" r:id="rId15"/>
    <sheet name="Top_ProductsNeomakeup" sheetId="52" r:id="rId16"/>
    <sheet name="StarterSets" sheetId="51" r:id="rId17"/>
    <sheet name="Revenue" sheetId="38" state="hidden" r:id="rId18"/>
    <sheet name="Orders" sheetId="39" state="hidden" r:id="rId19"/>
    <sheet name="NN.de 21-24" sheetId="23" state="hidden" r:id="rId20"/>
    <sheet name="2024-Jan-Apr" sheetId="26" state="hidden" r:id="rId21"/>
    <sheet name="2024-May-Aug" sheetId="27" state="hidden" r:id="rId22"/>
    <sheet name="Category24vs23" sheetId="24" state="hidden" r:id="rId23"/>
    <sheet name="All Channels 23 vs 24" sheetId="21" state="hidden" r:id="rId24"/>
    <sheet name="Categoryvs23" sheetId="14" state="hidden" r:id="rId25"/>
    <sheet name="Category22vs23vs24" sheetId="41" state="hidden" r:id="rId26"/>
    <sheet name="2023vs24month" sheetId="30" state="hidden" r:id="rId27"/>
    <sheet name="Q_Sales" sheetId="28" state="hidden" r:id="rId28"/>
    <sheet name="Ola_Order" sheetId="29" state="hidden" r:id="rId29"/>
    <sheet name="Q1 total" sheetId="31" state="hidden" r:id="rId30"/>
    <sheet name="Q2 total" sheetId="33" state="hidden" r:id="rId31"/>
    <sheet name="Q3 total" sheetId="34" state="hidden" r:id="rId32"/>
    <sheet name="NMU" sheetId="36" state="hidden" r:id="rId33"/>
    <sheet name="KeySearch" sheetId="35" state="hidden" r:id="rId34"/>
    <sheet name="NailArt_DDE" sheetId="37" state="hidden" r:id="rId35"/>
  </sheets>
  <definedNames>
    <definedName name="_xlnm._FilterDatabase" localSheetId="21">'2024-May-Aug'!$A$1:$F$93</definedName>
  </definedNames>
  <calcPr calcId="191028"/>
  <pivotCaches>
    <pivotCache cacheId="2840" r:id="rId3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61" l="1"/>
  <c r="G10" i="61"/>
  <c r="N67" i="58"/>
  <c r="N68" i="58"/>
  <c r="N69" i="58"/>
  <c r="N70" i="58"/>
  <c r="N71" i="58"/>
  <c r="N72" i="58"/>
  <c r="N73" i="58"/>
  <c r="N74" i="58"/>
  <c r="N75" i="58"/>
  <c r="N76" i="58"/>
  <c r="N77" i="58"/>
  <c r="N78" i="58"/>
  <c r="N79" i="58"/>
  <c r="N80" i="58"/>
  <c r="N66" i="59"/>
  <c r="N65" i="59"/>
  <c r="N64" i="59"/>
  <c r="N63" i="59"/>
  <c r="N62" i="59"/>
  <c r="N61" i="59"/>
  <c r="N60" i="59"/>
  <c r="N59" i="59"/>
  <c r="N58" i="59"/>
  <c r="N57" i="59"/>
  <c r="N56" i="59"/>
  <c r="N55" i="59"/>
  <c r="N54" i="59"/>
  <c r="N53" i="59"/>
  <c r="N52" i="59"/>
  <c r="N51" i="59"/>
  <c r="N50" i="59"/>
  <c r="N49" i="59"/>
  <c r="N48" i="59"/>
  <c r="N47" i="59"/>
  <c r="N46" i="59"/>
  <c r="N45" i="59"/>
  <c r="N44" i="59"/>
  <c r="N43" i="59"/>
  <c r="N42" i="59"/>
  <c r="N41" i="59"/>
  <c r="N40" i="59"/>
  <c r="N39" i="59"/>
  <c r="N38" i="59"/>
  <c r="N37" i="59"/>
  <c r="N36" i="59"/>
  <c r="N35" i="59"/>
  <c r="N34" i="59"/>
  <c r="N33" i="59"/>
  <c r="N32" i="59"/>
  <c r="N31" i="59"/>
  <c r="N30" i="59"/>
  <c r="N29" i="59"/>
  <c r="N28" i="59"/>
  <c r="N27" i="59"/>
  <c r="N26" i="59"/>
  <c r="M5" i="59"/>
  <c r="L5" i="59"/>
  <c r="E5" i="59"/>
  <c r="D5" i="59"/>
  <c r="N66" i="58"/>
  <c r="N65" i="58"/>
  <c r="N64" i="58"/>
  <c r="N63" i="58"/>
  <c r="N62" i="58"/>
  <c r="N61" i="58"/>
  <c r="N60" i="58"/>
  <c r="N59" i="58"/>
  <c r="N58" i="58"/>
  <c r="N57" i="58"/>
  <c r="N56" i="58"/>
  <c r="N55" i="58"/>
  <c r="N54" i="58"/>
  <c r="N53" i="58"/>
  <c r="N52" i="58"/>
  <c r="N51" i="58"/>
  <c r="N50" i="58"/>
  <c r="N49" i="58"/>
  <c r="N48" i="58"/>
  <c r="N47" i="58"/>
  <c r="N46" i="58"/>
  <c r="N45" i="58"/>
  <c r="N44" i="58"/>
  <c r="N43" i="58"/>
  <c r="N42" i="58"/>
  <c r="N41" i="58"/>
  <c r="N40" i="58"/>
  <c r="N39" i="58"/>
  <c r="N38" i="58"/>
  <c r="N37" i="58"/>
  <c r="N36" i="58"/>
  <c r="N35" i="58"/>
  <c r="N34" i="58"/>
  <c r="N33" i="58"/>
  <c r="N32" i="58"/>
  <c r="N31" i="58"/>
  <c r="N30" i="58"/>
  <c r="N29" i="58"/>
  <c r="N28" i="58"/>
  <c r="N27" i="58"/>
  <c r="N26" i="58"/>
  <c r="N20" i="58"/>
  <c r="F20" i="58"/>
  <c r="N19" i="58"/>
  <c r="F19" i="58"/>
  <c r="N18" i="58"/>
  <c r="F18" i="58"/>
  <c r="N17" i="58"/>
  <c r="F17" i="58"/>
  <c r="N16" i="58"/>
  <c r="F16" i="58"/>
  <c r="N15" i="58"/>
  <c r="F15" i="58"/>
  <c r="N14" i="58"/>
  <c r="F14" i="58"/>
  <c r="N13" i="58"/>
  <c r="F13" i="58"/>
  <c r="N12" i="58"/>
  <c r="F12" i="58"/>
  <c r="N11" i="58"/>
  <c r="F11" i="58"/>
  <c r="N10" i="58"/>
  <c r="F10" i="58"/>
  <c r="N9" i="58"/>
  <c r="F9" i="58"/>
  <c r="N8" i="58"/>
  <c r="F8" i="58"/>
  <c r="N7" i="58"/>
  <c r="F7" i="58"/>
  <c r="N6" i="58"/>
  <c r="F6" i="58"/>
  <c r="M5" i="58"/>
  <c r="L5" i="58"/>
  <c r="E5" i="58"/>
  <c r="D5" i="58"/>
  <c r="P31" i="52"/>
  <c r="M5" i="52"/>
  <c r="L5" i="52"/>
  <c r="E5" i="52"/>
  <c r="D5" i="52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N45" i="43"/>
  <c r="N46" i="43"/>
  <c r="N47" i="43"/>
  <c r="N48" i="43"/>
  <c r="N49" i="43"/>
  <c r="N50" i="43"/>
  <c r="N51" i="43"/>
  <c r="N52" i="43"/>
  <c r="N53" i="43"/>
  <c r="N54" i="43"/>
  <c r="N55" i="43"/>
  <c r="N56" i="43"/>
  <c r="N57" i="43"/>
  <c r="N58" i="43"/>
  <c r="N59" i="43"/>
  <c r="N60" i="43"/>
  <c r="N61" i="43"/>
  <c r="N62" i="43"/>
  <c r="N63" i="43"/>
  <c r="N64" i="43"/>
  <c r="N65" i="43"/>
  <c r="N66" i="43"/>
  <c r="N67" i="43"/>
  <c r="N68" i="43"/>
  <c r="N28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6" i="43"/>
  <c r="F7" i="43"/>
  <c r="F8" i="43"/>
  <c r="F9" i="43"/>
  <c r="F10" i="43"/>
  <c r="F11" i="43"/>
  <c r="F12" i="43"/>
  <c r="F13" i="43"/>
  <c r="F14" i="43"/>
  <c r="F15" i="43"/>
  <c r="F16" i="43"/>
  <c r="F17" i="43"/>
  <c r="F18" i="43"/>
  <c r="F19" i="43"/>
  <c r="F20" i="43"/>
  <c r="F6" i="43"/>
  <c r="L5" i="43"/>
  <c r="M5" i="43"/>
  <c r="J15" i="51"/>
  <c r="I15" i="51"/>
  <c r="K15" i="51" s="1"/>
  <c r="K4" i="51"/>
  <c r="K5" i="51"/>
  <c r="K6" i="51"/>
  <c r="K7" i="51"/>
  <c r="K8" i="51"/>
  <c r="K9" i="51"/>
  <c r="K10" i="51"/>
  <c r="K11" i="51"/>
  <c r="K12" i="51"/>
  <c r="K13" i="51"/>
  <c r="K14" i="51"/>
  <c r="K3" i="51"/>
  <c r="P31" i="43"/>
  <c r="O252" i="46" l="1"/>
  <c r="O251" i="46"/>
  <c r="K274" i="46"/>
  <c r="J274" i="46"/>
  <c r="I274" i="46"/>
  <c r="L25" i="40"/>
  <c r="M25" i="40"/>
  <c r="N25" i="40"/>
  <c r="O25" i="40"/>
  <c r="L24" i="40"/>
  <c r="M24" i="40"/>
  <c r="N24" i="40"/>
  <c r="O24" i="40"/>
  <c r="L23" i="40"/>
  <c r="M23" i="40"/>
  <c r="N23" i="40"/>
  <c r="O23" i="40"/>
  <c r="E22" i="40"/>
  <c r="F22" i="40"/>
  <c r="G22" i="40"/>
  <c r="H22" i="40"/>
  <c r="I22" i="40"/>
  <c r="J22" i="40"/>
  <c r="K22" i="40"/>
  <c r="L22" i="40"/>
  <c r="M22" i="40"/>
  <c r="N22" i="40"/>
  <c r="O22" i="40"/>
  <c r="P21" i="40"/>
  <c r="P20" i="40"/>
  <c r="D3" i="47"/>
  <c r="D4" i="47"/>
  <c r="D5" i="47"/>
  <c r="D6" i="47"/>
  <c r="D7" i="47"/>
  <c r="D8" i="47"/>
  <c r="D9" i="47"/>
  <c r="D10" i="47"/>
  <c r="D11" i="47"/>
  <c r="D12" i="47"/>
  <c r="D13" i="47"/>
  <c r="D14" i="47"/>
  <c r="D15" i="47"/>
  <c r="D16" i="47"/>
  <c r="D17" i="47"/>
  <c r="D18" i="47"/>
  <c r="D19" i="47"/>
  <c r="D20" i="47"/>
  <c r="D21" i="47"/>
  <c r="D22" i="47"/>
  <c r="D23" i="47"/>
  <c r="D24" i="47"/>
  <c r="D25" i="47"/>
  <c r="D26" i="47"/>
  <c r="D27" i="47"/>
  <c r="D28" i="47"/>
  <c r="D29" i="47"/>
  <c r="D30" i="47"/>
  <c r="D31" i="47"/>
  <c r="D32" i="47"/>
  <c r="D33" i="47"/>
  <c r="D34" i="47"/>
  <c r="D35" i="47"/>
  <c r="D36" i="47"/>
  <c r="D37" i="47"/>
  <c r="D38" i="47"/>
  <c r="D39" i="47"/>
  <c r="D40" i="47"/>
  <c r="D41" i="47"/>
  <c r="D42" i="47"/>
  <c r="D43" i="47"/>
  <c r="D44" i="47"/>
  <c r="D45" i="47"/>
  <c r="D46" i="47"/>
  <c r="D47" i="47"/>
  <c r="D48" i="47"/>
  <c r="D49" i="47"/>
  <c r="D50" i="47"/>
  <c r="D51" i="47"/>
  <c r="D52" i="47"/>
  <c r="D53" i="47"/>
  <c r="D54" i="47"/>
  <c r="D55" i="47"/>
  <c r="D56" i="47"/>
  <c r="D57" i="47"/>
  <c r="D58" i="47"/>
  <c r="D59" i="47"/>
  <c r="D60" i="47"/>
  <c r="D61" i="47"/>
  <c r="D62" i="47"/>
  <c r="D63" i="47"/>
  <c r="D64" i="47"/>
  <c r="D65" i="47"/>
  <c r="D66" i="47"/>
  <c r="D67" i="47"/>
  <c r="D68" i="47"/>
  <c r="D69" i="47"/>
  <c r="D70" i="47"/>
  <c r="D71" i="47"/>
  <c r="D72" i="47"/>
  <c r="D73" i="47"/>
  <c r="D74" i="47"/>
  <c r="D75" i="47"/>
  <c r="D76" i="47"/>
  <c r="D77" i="47"/>
  <c r="D78" i="47"/>
  <c r="D79" i="47"/>
  <c r="D80" i="47"/>
  <c r="D81" i="47"/>
  <c r="D82" i="47"/>
  <c r="D83" i="47"/>
  <c r="D84" i="47"/>
  <c r="D85" i="47"/>
  <c r="D86" i="47"/>
  <c r="D87" i="47"/>
  <c r="D88" i="47"/>
  <c r="D89" i="47"/>
  <c r="D90" i="47"/>
  <c r="D91" i="47"/>
  <c r="D92" i="47"/>
  <c r="D93" i="47"/>
  <c r="D94" i="47"/>
  <c r="D95" i="47"/>
  <c r="D96" i="47"/>
  <c r="D97" i="47"/>
  <c r="D98" i="47"/>
  <c r="D99" i="47"/>
  <c r="D100" i="47"/>
  <c r="D101" i="47"/>
  <c r="D102" i="47"/>
  <c r="D103" i="47"/>
  <c r="D104" i="47"/>
  <c r="D105" i="47"/>
  <c r="D106" i="47"/>
  <c r="D107" i="47"/>
  <c r="D108" i="47"/>
  <c r="D109" i="47"/>
  <c r="D110" i="47"/>
  <c r="D111" i="47"/>
  <c r="D112" i="47"/>
  <c r="D113" i="47"/>
  <c r="D114" i="47"/>
  <c r="D115" i="47"/>
  <c r="D116" i="47"/>
  <c r="D117" i="47"/>
  <c r="D118" i="47"/>
  <c r="D119" i="47"/>
  <c r="D120" i="47"/>
  <c r="D121" i="47"/>
  <c r="D122" i="47"/>
  <c r="D123" i="47"/>
  <c r="D124" i="47"/>
  <c r="D125" i="47"/>
  <c r="D126" i="47"/>
  <c r="D127" i="47"/>
  <c r="D128" i="47"/>
  <c r="D129" i="47"/>
  <c r="D130" i="47"/>
  <c r="D131" i="47"/>
  <c r="D132" i="47"/>
  <c r="D133" i="47"/>
  <c r="D134" i="47"/>
  <c r="D135" i="47"/>
  <c r="D136" i="47"/>
  <c r="D137" i="47"/>
  <c r="D138" i="47"/>
  <c r="D139" i="47"/>
  <c r="D140" i="47"/>
  <c r="D141" i="47"/>
  <c r="D142" i="47"/>
  <c r="D143" i="47"/>
  <c r="D144" i="47"/>
  <c r="D145" i="47"/>
  <c r="D146" i="47"/>
  <c r="D147" i="47"/>
  <c r="D148" i="47"/>
  <c r="D149" i="47"/>
  <c r="D150" i="47"/>
  <c r="D151" i="47"/>
  <c r="D152" i="47"/>
  <c r="D153" i="47"/>
  <c r="D154" i="47"/>
  <c r="D155" i="47"/>
  <c r="D156" i="47"/>
  <c r="D157" i="47"/>
  <c r="D158" i="47"/>
  <c r="D159" i="47"/>
  <c r="D160" i="47"/>
  <c r="D161" i="47"/>
  <c r="D162" i="47"/>
  <c r="D163" i="47"/>
  <c r="D164" i="47"/>
  <c r="D165" i="47"/>
  <c r="D166" i="47"/>
  <c r="D167" i="47"/>
  <c r="D168" i="47"/>
  <c r="D169" i="47"/>
  <c r="D170" i="47"/>
  <c r="D171" i="47"/>
  <c r="D172" i="47"/>
  <c r="D173" i="47"/>
  <c r="D174" i="47"/>
  <c r="D175" i="47"/>
  <c r="D176" i="47"/>
  <c r="D177" i="47"/>
  <c r="D178" i="47"/>
  <c r="D179" i="47"/>
  <c r="D180" i="47"/>
  <c r="D181" i="47"/>
  <c r="D182" i="47"/>
  <c r="D183" i="47"/>
  <c r="D184" i="47"/>
  <c r="D185" i="47"/>
  <c r="D186" i="47"/>
  <c r="D187" i="47"/>
  <c r="D188" i="47"/>
  <c r="D189" i="47"/>
  <c r="D190" i="47"/>
  <c r="D191" i="47"/>
  <c r="D192" i="47"/>
  <c r="D193" i="47"/>
  <c r="D194" i="47"/>
  <c r="D195" i="47"/>
  <c r="D196" i="47"/>
  <c r="D197" i="47"/>
  <c r="D198" i="47"/>
  <c r="D199" i="47"/>
  <c r="D200" i="47"/>
  <c r="D201" i="47"/>
  <c r="D202" i="47"/>
  <c r="D203" i="47"/>
  <c r="D204" i="47"/>
  <c r="D205" i="47"/>
  <c r="D206" i="47"/>
  <c r="D207" i="47"/>
  <c r="D208" i="47"/>
  <c r="D209" i="47"/>
  <c r="D210" i="47"/>
  <c r="D211" i="47"/>
  <c r="D212" i="47"/>
  <c r="D213" i="47"/>
  <c r="D214" i="47"/>
  <c r="D215" i="47"/>
  <c r="D216" i="47"/>
  <c r="D217" i="47"/>
  <c r="D218" i="47"/>
  <c r="D219" i="47"/>
  <c r="D220" i="47"/>
  <c r="D221" i="47"/>
  <c r="D222" i="47"/>
  <c r="D223" i="47"/>
  <c r="D224" i="47"/>
  <c r="D225" i="47"/>
  <c r="D226" i="47"/>
  <c r="D227" i="47"/>
  <c r="D228" i="47"/>
  <c r="D229" i="47"/>
  <c r="D230" i="47"/>
  <c r="D231" i="47"/>
  <c r="D232" i="47"/>
  <c r="D233" i="47"/>
  <c r="D234" i="47"/>
  <c r="D235" i="47"/>
  <c r="D236" i="47"/>
  <c r="D237" i="47"/>
  <c r="D238" i="47"/>
  <c r="D239" i="47"/>
  <c r="D240" i="47"/>
  <c r="D241" i="47"/>
  <c r="D242" i="47"/>
  <c r="D243" i="47"/>
  <c r="D244" i="47"/>
  <c r="D245" i="47"/>
  <c r="D246" i="47"/>
  <c r="D247" i="47"/>
  <c r="D248" i="47"/>
  <c r="D249" i="47"/>
  <c r="D250" i="47"/>
  <c r="D251" i="47"/>
  <c r="D252" i="47"/>
  <c r="D253" i="47"/>
  <c r="D254" i="47"/>
  <c r="D255" i="47"/>
  <c r="D256" i="47"/>
  <c r="D257" i="47"/>
  <c r="D258" i="47"/>
  <c r="D259" i="47"/>
  <c r="D260" i="47"/>
  <c r="D261" i="47"/>
  <c r="D262" i="47"/>
  <c r="D263" i="47"/>
  <c r="D264" i="47"/>
  <c r="D265" i="47"/>
  <c r="D266" i="47"/>
  <c r="D267" i="47"/>
  <c r="D268" i="47"/>
  <c r="D269" i="47"/>
  <c r="D270" i="47"/>
  <c r="D271" i="47"/>
  <c r="D272" i="47"/>
  <c r="D273" i="47"/>
  <c r="D274" i="47"/>
  <c r="D275" i="47"/>
  <c r="D276" i="47"/>
  <c r="D277" i="47"/>
  <c r="D278" i="47"/>
  <c r="D279" i="47"/>
  <c r="D280" i="47"/>
  <c r="D281" i="47"/>
  <c r="D282" i="47"/>
  <c r="D283" i="47"/>
  <c r="D284" i="47"/>
  <c r="D285" i="47"/>
  <c r="D286" i="47"/>
  <c r="D287" i="47"/>
  <c r="D288" i="47"/>
  <c r="D289" i="47"/>
  <c r="D290" i="47"/>
  <c r="D291" i="47"/>
  <c r="D292" i="47"/>
  <c r="D293" i="47"/>
  <c r="D294" i="47"/>
  <c r="D295" i="47"/>
  <c r="D296" i="47"/>
  <c r="D297" i="47"/>
  <c r="D298" i="47"/>
  <c r="D299" i="47"/>
  <c r="D300" i="47"/>
  <c r="D301" i="47"/>
  <c r="D302" i="47"/>
  <c r="D303" i="47"/>
  <c r="D304" i="47"/>
  <c r="D305" i="47"/>
  <c r="D306" i="47"/>
  <c r="D307" i="47"/>
  <c r="D308" i="47"/>
  <c r="D309" i="47"/>
  <c r="D310" i="47"/>
  <c r="D311" i="47"/>
  <c r="D312" i="47"/>
  <c r="D313" i="47"/>
  <c r="D314" i="47"/>
  <c r="D315" i="47"/>
  <c r="D316" i="47"/>
  <c r="D317" i="47"/>
  <c r="D318" i="47"/>
  <c r="D319" i="47"/>
  <c r="D320" i="47"/>
  <c r="D321" i="47"/>
  <c r="D322" i="47"/>
  <c r="D323" i="47"/>
  <c r="D324" i="47"/>
  <c r="D325" i="47"/>
  <c r="D326" i="47"/>
  <c r="D327" i="47"/>
  <c r="D328" i="47"/>
  <c r="D329" i="47"/>
  <c r="D330" i="47"/>
  <c r="D331" i="47"/>
  <c r="D332" i="47"/>
  <c r="D333" i="47"/>
  <c r="D334" i="47"/>
  <c r="D335" i="47"/>
  <c r="D336" i="47"/>
  <c r="D337" i="47"/>
  <c r="D338" i="47"/>
  <c r="D339" i="47"/>
  <c r="D340" i="47"/>
  <c r="D341" i="47"/>
  <c r="D342" i="47"/>
  <c r="D343" i="47"/>
  <c r="D344" i="47"/>
  <c r="D345" i="47"/>
  <c r="D346" i="47"/>
  <c r="D347" i="47"/>
  <c r="D348" i="47"/>
  <c r="D349" i="47"/>
  <c r="D350" i="47"/>
  <c r="D351" i="47"/>
  <c r="D352" i="47"/>
  <c r="D353" i="47"/>
  <c r="D354" i="47"/>
  <c r="D355" i="47"/>
  <c r="D356" i="47"/>
  <c r="D357" i="47"/>
  <c r="D358" i="47"/>
  <c r="D359" i="47"/>
  <c r="D360" i="47"/>
  <c r="D361" i="47"/>
  <c r="D362" i="47"/>
  <c r="D363" i="47"/>
  <c r="D364" i="47"/>
  <c r="D365" i="47"/>
  <c r="D366" i="47"/>
  <c r="D367" i="47"/>
  <c r="D368" i="47"/>
  <c r="D369" i="47"/>
  <c r="D370" i="47"/>
  <c r="D371" i="47"/>
  <c r="D372" i="47"/>
  <c r="D373" i="47"/>
  <c r="D374" i="47"/>
  <c r="D375" i="47"/>
  <c r="D376" i="47"/>
  <c r="D377" i="47"/>
  <c r="D378" i="47"/>
  <c r="D379" i="47"/>
  <c r="D380" i="47"/>
  <c r="D381" i="47"/>
  <c r="D382" i="47"/>
  <c r="D383" i="47"/>
  <c r="D384" i="47"/>
  <c r="D385" i="47"/>
  <c r="D386" i="47"/>
  <c r="D387" i="47"/>
  <c r="D388" i="47"/>
  <c r="D389" i="47"/>
  <c r="D390" i="47"/>
  <c r="D391" i="47"/>
  <c r="D392" i="47"/>
  <c r="D393" i="47"/>
  <c r="D394" i="47"/>
  <c r="D395" i="47"/>
  <c r="D396" i="47"/>
  <c r="D397" i="47"/>
  <c r="D398" i="47"/>
  <c r="D399" i="47"/>
  <c r="D400" i="47"/>
  <c r="D401" i="47"/>
  <c r="D402" i="47"/>
  <c r="D403" i="47"/>
  <c r="D404" i="47"/>
  <c r="D405" i="47"/>
  <c r="D406" i="47"/>
  <c r="D407" i="47"/>
  <c r="D408" i="47"/>
  <c r="D409" i="47"/>
  <c r="D410" i="47"/>
  <c r="D411" i="47"/>
  <c r="D412" i="47"/>
  <c r="D413" i="47"/>
  <c r="D414" i="47"/>
  <c r="D415" i="47"/>
  <c r="D416" i="47"/>
  <c r="D417" i="47"/>
  <c r="D418" i="47"/>
  <c r="D419" i="47"/>
  <c r="D420" i="47"/>
  <c r="D421" i="47"/>
  <c r="D422" i="47"/>
  <c r="D423" i="47"/>
  <c r="D424" i="47"/>
  <c r="D425" i="47"/>
  <c r="D426" i="47"/>
  <c r="D427" i="47"/>
  <c r="D428" i="47"/>
  <c r="D429" i="47"/>
  <c r="D430" i="47"/>
  <c r="D431" i="47"/>
  <c r="D432" i="47"/>
  <c r="D433" i="47"/>
  <c r="D434" i="47"/>
  <c r="D435" i="47"/>
  <c r="D436" i="47"/>
  <c r="D437" i="47"/>
  <c r="D438" i="47"/>
  <c r="D439" i="47"/>
  <c r="D440" i="47"/>
  <c r="D441" i="47"/>
  <c r="D442" i="47"/>
  <c r="D443" i="47"/>
  <c r="D444" i="47"/>
  <c r="D445" i="47"/>
  <c r="D446" i="47"/>
  <c r="D447" i="47"/>
  <c r="D448" i="47"/>
  <c r="D449" i="47"/>
  <c r="D450" i="47"/>
  <c r="D451" i="47"/>
  <c r="D452" i="47"/>
  <c r="D453" i="47"/>
  <c r="D454" i="47"/>
  <c r="D455" i="47"/>
  <c r="D456" i="47"/>
  <c r="D457" i="47"/>
  <c r="D458" i="47"/>
  <c r="D459" i="47"/>
  <c r="D460" i="47"/>
  <c r="D461" i="47"/>
  <c r="D462" i="47"/>
  <c r="D463" i="47"/>
  <c r="D464" i="47"/>
  <c r="D465" i="47"/>
  <c r="D466" i="47"/>
  <c r="D467" i="47"/>
  <c r="D468" i="47"/>
  <c r="D469" i="47"/>
  <c r="D470" i="47"/>
  <c r="D471" i="47"/>
  <c r="D472" i="47"/>
  <c r="D473" i="47"/>
  <c r="D474" i="47"/>
  <c r="D475" i="47"/>
  <c r="D476" i="47"/>
  <c r="D477" i="47"/>
  <c r="D478" i="47"/>
  <c r="D479" i="47"/>
  <c r="D480" i="47"/>
  <c r="D481" i="47"/>
  <c r="D482" i="47"/>
  <c r="D483" i="47"/>
  <c r="D484" i="47"/>
  <c r="D485" i="47"/>
  <c r="D486" i="47"/>
  <c r="D487" i="47"/>
  <c r="D488" i="47"/>
  <c r="D489" i="47"/>
  <c r="D490" i="47"/>
  <c r="D491" i="47"/>
  <c r="D492" i="47"/>
  <c r="D493" i="47"/>
  <c r="D494" i="47"/>
  <c r="D495" i="47"/>
  <c r="D496" i="47"/>
  <c r="D497" i="47"/>
  <c r="D498" i="47"/>
  <c r="D499" i="47"/>
  <c r="D500" i="47"/>
  <c r="D501" i="47"/>
  <c r="D502" i="47"/>
  <c r="D503" i="47"/>
  <c r="D504" i="47"/>
  <c r="D505" i="47"/>
  <c r="D506" i="47"/>
  <c r="D507" i="47"/>
  <c r="D508" i="47"/>
  <c r="D509" i="47"/>
  <c r="D510" i="47"/>
  <c r="D511" i="47"/>
  <c r="D512" i="47"/>
  <c r="D513" i="47"/>
  <c r="D514" i="47"/>
  <c r="D515" i="47"/>
  <c r="D516" i="47"/>
  <c r="D517" i="47"/>
  <c r="D518" i="47"/>
  <c r="D519" i="47"/>
  <c r="D520" i="47"/>
  <c r="D521" i="47"/>
  <c r="D522" i="47"/>
  <c r="D523" i="47"/>
  <c r="D524" i="47"/>
  <c r="D525" i="47"/>
  <c r="D526" i="47"/>
  <c r="D527" i="47"/>
  <c r="D528" i="47"/>
  <c r="D2" i="47"/>
  <c r="D547" i="46"/>
  <c r="D546" i="46"/>
  <c r="D545" i="46"/>
  <c r="D544" i="46"/>
  <c r="D543" i="46"/>
  <c r="D542" i="46"/>
  <c r="D541" i="46"/>
  <c r="D540" i="46"/>
  <c r="D539" i="46"/>
  <c r="D538" i="46"/>
  <c r="D537" i="46"/>
  <c r="D536" i="46"/>
  <c r="D535" i="46"/>
  <c r="D534" i="46"/>
  <c r="D533" i="46"/>
  <c r="D532" i="46"/>
  <c r="D531" i="46"/>
  <c r="D530" i="46"/>
  <c r="D529" i="46"/>
  <c r="D528" i="46"/>
  <c r="D527" i="46"/>
  <c r="D526" i="46"/>
  <c r="D525" i="46"/>
  <c r="D524" i="46"/>
  <c r="D523" i="46"/>
  <c r="D522" i="46"/>
  <c r="D521" i="46"/>
  <c r="D520" i="46"/>
  <c r="D519" i="46"/>
  <c r="D518" i="46"/>
  <c r="D517" i="46"/>
  <c r="D516" i="46"/>
  <c r="D515" i="46"/>
  <c r="D514" i="46"/>
  <c r="D513" i="46"/>
  <c r="D512" i="46"/>
  <c r="D511" i="46"/>
  <c r="D510" i="46"/>
  <c r="D509" i="46"/>
  <c r="D508" i="46"/>
  <c r="D507" i="46"/>
  <c r="D506" i="46"/>
  <c r="D505" i="46"/>
  <c r="D504" i="46"/>
  <c r="D503" i="46"/>
  <c r="D502" i="46"/>
  <c r="D501" i="46"/>
  <c r="D500" i="46"/>
  <c r="D499" i="46"/>
  <c r="D498" i="46"/>
  <c r="D497" i="46"/>
  <c r="D496" i="46"/>
  <c r="D495" i="46"/>
  <c r="D494" i="46"/>
  <c r="D493" i="46"/>
  <c r="D492" i="46"/>
  <c r="D491" i="46"/>
  <c r="D490" i="46"/>
  <c r="D489" i="46"/>
  <c r="D488" i="46"/>
  <c r="D487" i="46"/>
  <c r="D486" i="46"/>
  <c r="D485" i="46"/>
  <c r="D484" i="46"/>
  <c r="D483" i="46"/>
  <c r="D482" i="46"/>
  <c r="D481" i="46"/>
  <c r="D480" i="46"/>
  <c r="D479" i="46"/>
  <c r="D478" i="46"/>
  <c r="D477" i="46"/>
  <c r="D476" i="46"/>
  <c r="D475" i="46"/>
  <c r="D474" i="46"/>
  <c r="D473" i="46"/>
  <c r="D472" i="46"/>
  <c r="D471" i="46"/>
  <c r="D470" i="46"/>
  <c r="D469" i="46"/>
  <c r="D468" i="46"/>
  <c r="D467" i="46"/>
  <c r="D466" i="46"/>
  <c r="D465" i="46"/>
  <c r="D464" i="46"/>
  <c r="D463" i="46"/>
  <c r="D462" i="46"/>
  <c r="D461" i="46"/>
  <c r="D460" i="46"/>
  <c r="D459" i="46"/>
  <c r="D458" i="46"/>
  <c r="D457" i="46"/>
  <c r="D456" i="46"/>
  <c r="D455" i="46"/>
  <c r="D454" i="46"/>
  <c r="D453" i="46"/>
  <c r="D452" i="46"/>
  <c r="D451" i="46"/>
  <c r="D450" i="46"/>
  <c r="D449" i="46"/>
  <c r="D448" i="46"/>
  <c r="D447" i="46"/>
  <c r="D446" i="46"/>
  <c r="D445" i="46"/>
  <c r="D444" i="46"/>
  <c r="D443" i="46"/>
  <c r="D442" i="46"/>
  <c r="D441" i="46"/>
  <c r="D440" i="46"/>
  <c r="D439" i="46"/>
  <c r="D438" i="46"/>
  <c r="D437" i="46"/>
  <c r="D436" i="46"/>
  <c r="D435" i="46"/>
  <c r="D434" i="46"/>
  <c r="D433" i="46"/>
  <c r="D432" i="46"/>
  <c r="D431" i="46"/>
  <c r="D430" i="46"/>
  <c r="D429" i="46"/>
  <c r="D428" i="46"/>
  <c r="D427" i="46"/>
  <c r="D426" i="46"/>
  <c r="D425" i="46"/>
  <c r="D424" i="46"/>
  <c r="D423" i="46"/>
  <c r="D422" i="46"/>
  <c r="D421" i="46"/>
  <c r="D420" i="46"/>
  <c r="D419" i="46"/>
  <c r="D418" i="46"/>
  <c r="D417" i="46"/>
  <c r="D416" i="46"/>
  <c r="D415" i="46"/>
  <c r="D414" i="46"/>
  <c r="D413" i="46"/>
  <c r="D412" i="46"/>
  <c r="D411" i="46"/>
  <c r="D410" i="46"/>
  <c r="D409" i="46"/>
  <c r="D408" i="46"/>
  <c r="D407" i="46"/>
  <c r="D406" i="46"/>
  <c r="D405" i="46"/>
  <c r="D404" i="46"/>
  <c r="D403" i="46"/>
  <c r="D402" i="46"/>
  <c r="D401" i="46"/>
  <c r="D400" i="46"/>
  <c r="D399" i="46"/>
  <c r="D398" i="46"/>
  <c r="D397" i="46"/>
  <c r="D396" i="46"/>
  <c r="D395" i="46"/>
  <c r="D394" i="46"/>
  <c r="D393" i="46"/>
  <c r="D392" i="46"/>
  <c r="D391" i="46"/>
  <c r="D390" i="46"/>
  <c r="D389" i="46"/>
  <c r="D388" i="46"/>
  <c r="D387" i="46"/>
  <c r="D386" i="46"/>
  <c r="D385" i="46"/>
  <c r="D384" i="46"/>
  <c r="D383" i="46"/>
  <c r="D382" i="46"/>
  <c r="D381" i="46"/>
  <c r="D380" i="46"/>
  <c r="D379" i="46"/>
  <c r="D378" i="46"/>
  <c r="D377" i="46"/>
  <c r="D376" i="46"/>
  <c r="D375" i="46"/>
  <c r="D374" i="46"/>
  <c r="D373" i="46"/>
  <c r="D372" i="46"/>
  <c r="D371" i="46"/>
  <c r="D370" i="46"/>
  <c r="D369" i="46"/>
  <c r="D368" i="46"/>
  <c r="D367" i="46"/>
  <c r="D366" i="46"/>
  <c r="D365" i="46"/>
  <c r="D364" i="46"/>
  <c r="D363" i="46"/>
  <c r="D362" i="46"/>
  <c r="D361" i="46"/>
  <c r="D360" i="46"/>
  <c r="D359" i="46"/>
  <c r="D358" i="46"/>
  <c r="D357" i="46"/>
  <c r="D356" i="46"/>
  <c r="D355" i="46"/>
  <c r="D354" i="46"/>
  <c r="D353" i="46"/>
  <c r="D352" i="46"/>
  <c r="D351" i="46"/>
  <c r="D350" i="46"/>
  <c r="D349" i="46"/>
  <c r="D348" i="46"/>
  <c r="D347" i="46"/>
  <c r="D346" i="46"/>
  <c r="D345" i="46"/>
  <c r="D344" i="46"/>
  <c r="D343" i="46"/>
  <c r="D342" i="46"/>
  <c r="D341" i="46"/>
  <c r="D340" i="46"/>
  <c r="D339" i="46"/>
  <c r="D338" i="46"/>
  <c r="D337" i="46"/>
  <c r="D336" i="46"/>
  <c r="D335" i="46"/>
  <c r="D334" i="46"/>
  <c r="D333" i="46"/>
  <c r="D332" i="46"/>
  <c r="D331" i="46"/>
  <c r="D330" i="46"/>
  <c r="D329" i="46"/>
  <c r="D328" i="46"/>
  <c r="D327" i="46"/>
  <c r="D326" i="46"/>
  <c r="D325" i="46"/>
  <c r="D324" i="46"/>
  <c r="D323" i="46"/>
  <c r="D322" i="46"/>
  <c r="D321" i="46"/>
  <c r="D320" i="46"/>
  <c r="D319" i="46"/>
  <c r="D318" i="46"/>
  <c r="D317" i="46"/>
  <c r="D316" i="46"/>
  <c r="D315" i="46"/>
  <c r="D314" i="46"/>
  <c r="D313" i="46"/>
  <c r="D312" i="46"/>
  <c r="D311" i="46"/>
  <c r="D310" i="46"/>
  <c r="D309" i="46"/>
  <c r="D308" i="46"/>
  <c r="D307" i="46"/>
  <c r="D306" i="46"/>
  <c r="D305" i="46"/>
  <c r="D304" i="46"/>
  <c r="D303" i="46"/>
  <c r="D302" i="46"/>
  <c r="D301" i="46"/>
  <c r="D300" i="46"/>
  <c r="D299" i="46"/>
  <c r="D298" i="46"/>
  <c r="D297" i="46"/>
  <c r="D296" i="46"/>
  <c r="D295" i="46"/>
  <c r="D294" i="46"/>
  <c r="D293" i="46"/>
  <c r="D292" i="46"/>
  <c r="D291" i="46"/>
  <c r="D290" i="46"/>
  <c r="D289" i="46"/>
  <c r="D288" i="46"/>
  <c r="D287" i="46"/>
  <c r="D286" i="46"/>
  <c r="D285" i="46"/>
  <c r="D284" i="46"/>
  <c r="D283" i="46"/>
  <c r="D282" i="46"/>
  <c r="D281" i="46"/>
  <c r="D280" i="46"/>
  <c r="D279" i="46"/>
  <c r="D278" i="46"/>
  <c r="D277" i="46"/>
  <c r="D276" i="46"/>
  <c r="D275" i="46"/>
  <c r="D274" i="46"/>
  <c r="D273" i="46"/>
  <c r="D272" i="46"/>
  <c r="D271" i="46"/>
  <c r="D270" i="46"/>
  <c r="D269" i="46"/>
  <c r="D268" i="46"/>
  <c r="D267" i="46"/>
  <c r="D266" i="46"/>
  <c r="D265" i="46"/>
  <c r="D264" i="46"/>
  <c r="D263" i="46"/>
  <c r="D262" i="46"/>
  <c r="D261" i="46"/>
  <c r="D260" i="46"/>
  <c r="D259" i="46"/>
  <c r="D258" i="46"/>
  <c r="D257" i="46"/>
  <c r="D256" i="46"/>
  <c r="D255" i="46"/>
  <c r="D254" i="46"/>
  <c r="D253" i="46"/>
  <c r="D252" i="46"/>
  <c r="D251" i="46"/>
  <c r="D250" i="46"/>
  <c r="D249" i="46"/>
  <c r="D248" i="46"/>
  <c r="D247" i="46"/>
  <c r="D246" i="46"/>
  <c r="D245" i="46"/>
  <c r="D244" i="46"/>
  <c r="D243" i="46"/>
  <c r="D242" i="46"/>
  <c r="D241" i="46"/>
  <c r="D240" i="46"/>
  <c r="D239" i="46"/>
  <c r="D238" i="46"/>
  <c r="D237" i="46"/>
  <c r="D236" i="46"/>
  <c r="D235" i="46"/>
  <c r="D234" i="46"/>
  <c r="D233" i="46"/>
  <c r="D232" i="46"/>
  <c r="D231" i="46"/>
  <c r="D230" i="46"/>
  <c r="D229" i="46"/>
  <c r="D228" i="46"/>
  <c r="D227" i="46"/>
  <c r="D226" i="46"/>
  <c r="D225" i="46"/>
  <c r="D224" i="46"/>
  <c r="D223" i="46"/>
  <c r="D222" i="46"/>
  <c r="D221" i="46"/>
  <c r="D220" i="46"/>
  <c r="D219" i="46"/>
  <c r="D218" i="46"/>
  <c r="D217" i="46"/>
  <c r="D216" i="46"/>
  <c r="D215" i="46"/>
  <c r="D214" i="46"/>
  <c r="D213" i="46"/>
  <c r="D212" i="46"/>
  <c r="D211" i="46"/>
  <c r="D210" i="46"/>
  <c r="D209" i="46"/>
  <c r="D208" i="46"/>
  <c r="D207" i="46"/>
  <c r="D206" i="46"/>
  <c r="D205" i="46"/>
  <c r="D204" i="46"/>
  <c r="D203" i="46"/>
  <c r="D202" i="46"/>
  <c r="D201" i="46"/>
  <c r="D200" i="46"/>
  <c r="D199" i="46"/>
  <c r="D198" i="46"/>
  <c r="D197" i="46"/>
  <c r="D196" i="46"/>
  <c r="D195" i="46"/>
  <c r="D194" i="46"/>
  <c r="D193" i="46"/>
  <c r="D192" i="46"/>
  <c r="D191" i="46"/>
  <c r="D190" i="46"/>
  <c r="D189" i="46"/>
  <c r="D188" i="46"/>
  <c r="D187" i="46"/>
  <c r="D186" i="46"/>
  <c r="D185" i="46"/>
  <c r="D184" i="46"/>
  <c r="D183" i="46"/>
  <c r="D182" i="46"/>
  <c r="D181" i="46"/>
  <c r="D180" i="46"/>
  <c r="D179" i="46"/>
  <c r="D178" i="46"/>
  <c r="D177" i="46"/>
  <c r="D176" i="46"/>
  <c r="D175" i="46"/>
  <c r="D174" i="46"/>
  <c r="D173" i="46"/>
  <c r="D172" i="46"/>
  <c r="D171" i="46"/>
  <c r="D170" i="46"/>
  <c r="D169" i="46"/>
  <c r="D168" i="46"/>
  <c r="D167" i="46"/>
  <c r="D166" i="46"/>
  <c r="D165" i="46"/>
  <c r="D164" i="46"/>
  <c r="D163" i="46"/>
  <c r="D162" i="46"/>
  <c r="D161" i="46"/>
  <c r="D160" i="46"/>
  <c r="D159" i="46"/>
  <c r="D158" i="46"/>
  <c r="D157" i="46"/>
  <c r="D156" i="46"/>
  <c r="D155" i="46"/>
  <c r="D154" i="46"/>
  <c r="D153" i="46"/>
  <c r="D152" i="46"/>
  <c r="D151" i="46"/>
  <c r="D150" i="46"/>
  <c r="D149" i="46"/>
  <c r="D148" i="46"/>
  <c r="D147" i="46"/>
  <c r="D146" i="46"/>
  <c r="D145" i="46"/>
  <c r="D144" i="46"/>
  <c r="D143" i="46"/>
  <c r="D142" i="46"/>
  <c r="D141" i="46"/>
  <c r="D140" i="46"/>
  <c r="D139" i="46"/>
  <c r="D138" i="46"/>
  <c r="D137" i="46"/>
  <c r="D136" i="46"/>
  <c r="D135" i="46"/>
  <c r="D134" i="46"/>
  <c r="D133" i="46"/>
  <c r="D132" i="46"/>
  <c r="D131" i="46"/>
  <c r="D130" i="46"/>
  <c r="D129" i="46"/>
  <c r="D128" i="46"/>
  <c r="D127" i="46"/>
  <c r="D126" i="46"/>
  <c r="D125" i="46"/>
  <c r="D124" i="46"/>
  <c r="D123" i="46"/>
  <c r="D122" i="46"/>
  <c r="D121" i="46"/>
  <c r="D120" i="46"/>
  <c r="D119" i="46"/>
  <c r="D118" i="46"/>
  <c r="D117" i="46"/>
  <c r="D116" i="46"/>
  <c r="D115" i="46"/>
  <c r="D114" i="46"/>
  <c r="D113" i="46"/>
  <c r="D112" i="46"/>
  <c r="D111" i="46"/>
  <c r="D110" i="46"/>
  <c r="D109" i="46"/>
  <c r="D108" i="46"/>
  <c r="D107" i="46"/>
  <c r="D106" i="46"/>
  <c r="D105" i="46"/>
  <c r="D104" i="46"/>
  <c r="D103" i="46"/>
  <c r="D102" i="46"/>
  <c r="D101" i="46"/>
  <c r="D100" i="46"/>
  <c r="D99" i="46"/>
  <c r="D98" i="46"/>
  <c r="D97" i="46"/>
  <c r="D96" i="46"/>
  <c r="D95" i="46"/>
  <c r="D94" i="46"/>
  <c r="D93" i="46"/>
  <c r="D92" i="46"/>
  <c r="D91" i="46"/>
  <c r="D90" i="46"/>
  <c r="D89" i="46"/>
  <c r="D88" i="46"/>
  <c r="D87" i="46"/>
  <c r="D86" i="46"/>
  <c r="D85" i="46"/>
  <c r="D84" i="46"/>
  <c r="D83" i="46"/>
  <c r="D82" i="46"/>
  <c r="D81" i="46"/>
  <c r="D80" i="46"/>
  <c r="D79" i="46"/>
  <c r="D78" i="46"/>
  <c r="D77" i="46"/>
  <c r="D76" i="46"/>
  <c r="D75" i="46"/>
  <c r="D74" i="46"/>
  <c r="D73" i="46"/>
  <c r="D72" i="46"/>
  <c r="D71" i="46"/>
  <c r="D70" i="46"/>
  <c r="D69" i="46"/>
  <c r="D68" i="46"/>
  <c r="D67" i="46"/>
  <c r="D66" i="46"/>
  <c r="D65" i="46"/>
  <c r="D64" i="46"/>
  <c r="D63" i="46"/>
  <c r="D62" i="46"/>
  <c r="D61" i="46"/>
  <c r="D60" i="46"/>
  <c r="D59" i="46"/>
  <c r="D58" i="46"/>
  <c r="D57" i="46"/>
  <c r="D56" i="46"/>
  <c r="D55" i="46"/>
  <c r="D54" i="46"/>
  <c r="D53" i="46"/>
  <c r="D52" i="46"/>
  <c r="D51" i="46"/>
  <c r="D50" i="46"/>
  <c r="D49" i="46"/>
  <c r="D48" i="46"/>
  <c r="D47" i="46"/>
  <c r="D46" i="46"/>
  <c r="D45" i="46"/>
  <c r="D44" i="46"/>
  <c r="D43" i="46"/>
  <c r="D42" i="46"/>
  <c r="D41" i="46"/>
  <c r="D40" i="46"/>
  <c r="D39" i="46"/>
  <c r="D38" i="46"/>
  <c r="D37" i="46"/>
  <c r="D36" i="46"/>
  <c r="D35" i="46"/>
  <c r="D34" i="46"/>
  <c r="D33" i="46"/>
  <c r="D32" i="46"/>
  <c r="D31" i="46"/>
  <c r="D30" i="46"/>
  <c r="D29" i="46"/>
  <c r="D28" i="46"/>
  <c r="D27" i="46"/>
  <c r="D26" i="46"/>
  <c r="D25" i="46"/>
  <c r="D24" i="46"/>
  <c r="D23" i="46"/>
  <c r="D22" i="46"/>
  <c r="D21" i="46"/>
  <c r="D20" i="46"/>
  <c r="D19" i="46"/>
  <c r="D18" i="46"/>
  <c r="D17" i="46"/>
  <c r="D16" i="46"/>
  <c r="D15" i="46"/>
  <c r="D14" i="46"/>
  <c r="D13" i="46"/>
  <c r="D12" i="46"/>
  <c r="D11" i="46"/>
  <c r="D10" i="46"/>
  <c r="D9" i="46"/>
  <c r="D8" i="46"/>
  <c r="D7" i="46"/>
  <c r="D6" i="46"/>
  <c r="D5" i="46"/>
  <c r="D4" i="46"/>
  <c r="D3" i="46"/>
  <c r="D2" i="46"/>
  <c r="D5" i="43"/>
  <c r="E5" i="43"/>
  <c r="U28" i="27"/>
  <c r="U29" i="27"/>
  <c r="U30" i="27"/>
  <c r="U31" i="27"/>
  <c r="U32" i="27"/>
  <c r="T28" i="27"/>
  <c r="T29" i="27"/>
  <c r="T30" i="27"/>
  <c r="T31" i="27"/>
  <c r="T32" i="27"/>
  <c r="T31" i="26"/>
  <c r="T28" i="26"/>
  <c r="T27" i="26"/>
  <c r="U27" i="26" s="1"/>
  <c r="T29" i="26"/>
  <c r="T30" i="26"/>
  <c r="U31" i="26"/>
  <c r="U28" i="26"/>
  <c r="U29" i="26"/>
  <c r="U30" i="26"/>
  <c r="P51" i="41" l="1" a="1"/>
  <c r="P51" i="41" s="1"/>
  <c r="N9" i="41"/>
  <c r="C3" i="41"/>
  <c r="B5" i="41"/>
  <c r="B6" i="41"/>
  <c r="B7" i="41"/>
  <c r="B8" i="41"/>
  <c r="B9" i="41"/>
  <c r="B10" i="41"/>
  <c r="B11" i="41"/>
  <c r="B12" i="41"/>
  <c r="B3" i="41"/>
  <c r="E24" i="40"/>
  <c r="E25" i="40" s="1"/>
  <c r="F24" i="40"/>
  <c r="F25" i="40" s="1"/>
  <c r="G24" i="40"/>
  <c r="G25" i="40" s="1"/>
  <c r="H24" i="40"/>
  <c r="H25" i="40" s="1"/>
  <c r="I24" i="40"/>
  <c r="I25" i="40" s="1"/>
  <c r="J24" i="40"/>
  <c r="J25" i="40" s="1"/>
  <c r="K24" i="40"/>
  <c r="K25" i="40" s="1"/>
  <c r="D24" i="40"/>
  <c r="P24" i="40" s="1"/>
  <c r="I23" i="40"/>
  <c r="J23" i="40"/>
  <c r="K23" i="40"/>
  <c r="D23" i="40"/>
  <c r="E23" i="40"/>
  <c r="F23" i="40"/>
  <c r="G23" i="40"/>
  <c r="H23" i="40"/>
  <c r="D22" i="40"/>
  <c r="H13" i="40"/>
  <c r="G13" i="40"/>
  <c r="F13" i="40"/>
  <c r="E13" i="40"/>
  <c r="D13" i="40"/>
  <c r="H12" i="40"/>
  <c r="G12" i="40"/>
  <c r="F12" i="40"/>
  <c r="E12" i="40"/>
  <c r="D12" i="40"/>
  <c r="L11" i="40"/>
  <c r="L10" i="40"/>
  <c r="H6" i="40"/>
  <c r="G6" i="40"/>
  <c r="F6" i="40"/>
  <c r="E6" i="40"/>
  <c r="D6" i="40"/>
  <c r="H5" i="40"/>
  <c r="G5" i="40"/>
  <c r="F5" i="40"/>
  <c r="E5" i="40"/>
  <c r="D5" i="40"/>
  <c r="L4" i="40"/>
  <c r="L3" i="40"/>
  <c r="L37" i="39"/>
  <c r="L38" i="39"/>
  <c r="L39" i="39"/>
  <c r="I39" i="39"/>
  <c r="J39" i="39"/>
  <c r="K39" i="39"/>
  <c r="I37" i="39"/>
  <c r="J37" i="39"/>
  <c r="K37" i="39"/>
  <c r="I38" i="39"/>
  <c r="J38" i="39"/>
  <c r="K38" i="39"/>
  <c r="E37" i="39"/>
  <c r="F37" i="39"/>
  <c r="G37" i="39"/>
  <c r="H37" i="39"/>
  <c r="E38" i="39"/>
  <c r="F38" i="39"/>
  <c r="G38" i="39"/>
  <c r="H38" i="39"/>
  <c r="H39" i="39" s="1"/>
  <c r="D38" i="39"/>
  <c r="D37" i="39"/>
  <c r="D39" i="39" s="1"/>
  <c r="I17" i="23"/>
  <c r="J17" i="23"/>
  <c r="K17" i="23"/>
  <c r="L17" i="23"/>
  <c r="M17" i="23"/>
  <c r="H17" i="23"/>
  <c r="L42" i="39"/>
  <c r="L41" i="39"/>
  <c r="L43" i="39" s="1"/>
  <c r="L46" i="39"/>
  <c r="L45" i="39"/>
  <c r="I43" i="39"/>
  <c r="J43" i="39"/>
  <c r="K43" i="39"/>
  <c r="K47" i="39"/>
  <c r="I47" i="39"/>
  <c r="J47" i="39"/>
  <c r="H47" i="39"/>
  <c r="G47" i="39"/>
  <c r="F47" i="39"/>
  <c r="E47" i="39"/>
  <c r="D47" i="39"/>
  <c r="H43" i="39"/>
  <c r="G43" i="39"/>
  <c r="F43" i="39"/>
  <c r="E43" i="39"/>
  <c r="D43" i="39"/>
  <c r="G39" i="39"/>
  <c r="F39" i="39"/>
  <c r="E39" i="39"/>
  <c r="H28" i="39"/>
  <c r="G28" i="39"/>
  <c r="F28" i="39"/>
  <c r="E28" i="39"/>
  <c r="D28" i="39"/>
  <c r="I27" i="39"/>
  <c r="I25" i="39"/>
  <c r="I24" i="39"/>
  <c r="H21" i="39"/>
  <c r="G21" i="39"/>
  <c r="F21" i="39"/>
  <c r="E21" i="39"/>
  <c r="D21" i="39"/>
  <c r="I20" i="39"/>
  <c r="H19" i="39"/>
  <c r="G19" i="39"/>
  <c r="F19" i="39"/>
  <c r="E19" i="39"/>
  <c r="D19" i="39"/>
  <c r="I18" i="39"/>
  <c r="I17" i="39"/>
  <c r="H10" i="39"/>
  <c r="E10" i="39"/>
  <c r="H9" i="39"/>
  <c r="E9" i="39"/>
  <c r="H8" i="39"/>
  <c r="E8" i="39"/>
  <c r="H7" i="39"/>
  <c r="E7" i="39"/>
  <c r="H6" i="39"/>
  <c r="E6" i="39"/>
  <c r="D9" i="38"/>
  <c r="E9" i="38"/>
  <c r="F9" i="38"/>
  <c r="G9" i="38"/>
  <c r="H9" i="38"/>
  <c r="I9" i="38"/>
  <c r="J9" i="38"/>
  <c r="C9" i="38"/>
  <c r="K8" i="38"/>
  <c r="H7" i="38"/>
  <c r="I7" i="38"/>
  <c r="J7" i="38"/>
  <c r="K6" i="38"/>
  <c r="K5" i="38"/>
  <c r="K9" i="38" s="1"/>
  <c r="G7" i="38"/>
  <c r="F7" i="38"/>
  <c r="E7" i="38"/>
  <c r="D7" i="38"/>
  <c r="C7" i="38"/>
  <c r="C6" i="23"/>
  <c r="C7" i="23"/>
  <c r="C5" i="23"/>
  <c r="M16" i="23"/>
  <c r="L16" i="23"/>
  <c r="K16" i="23"/>
  <c r="J16" i="23"/>
  <c r="I16" i="23"/>
  <c r="H16" i="23"/>
  <c r="G16" i="23"/>
  <c r="P22" i="40" l="1"/>
  <c r="P23" i="40" s="1"/>
  <c r="P25" i="40"/>
  <c r="D25" i="40"/>
  <c r="N7" i="41"/>
  <c r="N8" i="41"/>
  <c r="N6" i="41"/>
  <c r="N5" i="41"/>
  <c r="N12" i="41"/>
  <c r="N3" i="41"/>
  <c r="N11" i="41"/>
  <c r="N10" i="41"/>
  <c r="N4" i="41"/>
  <c r="L5" i="40"/>
  <c r="L6" i="40"/>
  <c r="L13" i="40"/>
  <c r="L12" i="40"/>
  <c r="L47" i="39"/>
  <c r="I26" i="39"/>
  <c r="I28" i="39"/>
  <c r="I19" i="39"/>
  <c r="I21" i="39"/>
  <c r="K7" i="38"/>
  <c r="K63" i="36" l="1"/>
  <c r="J63" i="36"/>
  <c r="B63" i="36"/>
  <c r="F63" i="36"/>
  <c r="J51" i="36"/>
  <c r="J52" i="36"/>
  <c r="J53" i="36"/>
  <c r="J54" i="36"/>
  <c r="J55" i="36"/>
  <c r="J56" i="36"/>
  <c r="J57" i="36"/>
  <c r="J58" i="36"/>
  <c r="J59" i="36"/>
  <c r="J60" i="36"/>
  <c r="J61" i="36"/>
  <c r="J62" i="36"/>
  <c r="J50" i="36"/>
  <c r="B81" i="36"/>
  <c r="B80" i="36"/>
  <c r="B79" i="36"/>
  <c r="B78" i="36"/>
  <c r="B77" i="36"/>
  <c r="B76" i="36"/>
  <c r="B75" i="36"/>
  <c r="B74" i="36"/>
  <c r="C27" i="37"/>
  <c r="D27" i="37"/>
  <c r="E27" i="37"/>
  <c r="F27" i="37"/>
  <c r="G27" i="37"/>
  <c r="H27" i="37"/>
  <c r="B27" i="37"/>
  <c r="C17" i="37"/>
  <c r="D17" i="37"/>
  <c r="E17" i="37"/>
  <c r="F17" i="37"/>
  <c r="G17" i="37"/>
  <c r="H17" i="37"/>
  <c r="B17" i="37"/>
  <c r="B9" i="37" l="1"/>
  <c r="C9" i="37"/>
  <c r="D9" i="37"/>
  <c r="E9" i="37"/>
  <c r="F9" i="37"/>
  <c r="G9" i="37"/>
  <c r="H9" i="37"/>
  <c r="I27" i="37"/>
  <c r="T18" i="37"/>
  <c r="T19" i="37"/>
  <c r="I18" i="37"/>
  <c r="I19" i="37"/>
  <c r="I17" i="37"/>
  <c r="I9" i="37" s="1"/>
  <c r="C8" i="37"/>
  <c r="D8" i="37"/>
  <c r="E8" i="37"/>
  <c r="F8" i="37"/>
  <c r="G8" i="37"/>
  <c r="H8" i="37"/>
  <c r="B8" i="37"/>
  <c r="I26" i="37"/>
  <c r="I16" i="37"/>
  <c r="I8" i="37" l="1"/>
  <c r="C7" i="37" l="1"/>
  <c r="D7" i="37"/>
  <c r="E7" i="37"/>
  <c r="F7" i="37"/>
  <c r="G7" i="37"/>
  <c r="H7" i="37"/>
  <c r="I25" i="37"/>
  <c r="I15" i="37"/>
  <c r="B7" i="37"/>
  <c r="I7" i="37" l="1"/>
  <c r="S26" i="35"/>
  <c r="S27" i="35"/>
  <c r="S28" i="35"/>
  <c r="S29" i="35"/>
  <c r="S30" i="35"/>
  <c r="S31" i="35"/>
  <c r="S32" i="35"/>
  <c r="S33" i="35"/>
  <c r="S34" i="35"/>
  <c r="S35" i="35"/>
  <c r="S25" i="35"/>
  <c r="R26" i="35"/>
  <c r="R27" i="35"/>
  <c r="R28" i="35"/>
  <c r="R29" i="35"/>
  <c r="R30" i="35"/>
  <c r="R31" i="35"/>
  <c r="R32" i="35"/>
  <c r="R33" i="35"/>
  <c r="R34" i="35"/>
  <c r="R35" i="35"/>
  <c r="R25" i="35"/>
  <c r="D6" i="36"/>
  <c r="D7" i="36"/>
  <c r="D8" i="36"/>
  <c r="D9" i="36"/>
  <c r="D10" i="36"/>
  <c r="D11" i="36"/>
  <c r="D12" i="36"/>
  <c r="D13" i="36"/>
  <c r="J14" i="36"/>
  <c r="I14" i="36"/>
  <c r="C14" i="36"/>
  <c r="B14" i="36"/>
  <c r="A56" i="35"/>
  <c r="A55" i="35"/>
  <c r="A54" i="35"/>
  <c r="A53" i="35"/>
  <c r="A52" i="35"/>
  <c r="A51" i="35"/>
  <c r="A50" i="35"/>
  <c r="A49" i="35"/>
  <c r="A48" i="35"/>
  <c r="A47" i="35"/>
  <c r="A46" i="35"/>
  <c r="A45" i="35"/>
  <c r="A44" i="35"/>
  <c r="A43" i="35"/>
  <c r="A42" i="35"/>
  <c r="A41" i="35"/>
  <c r="A40" i="35"/>
  <c r="A39" i="35"/>
  <c r="A38" i="35"/>
  <c r="A37" i="35"/>
  <c r="A36" i="35"/>
  <c r="A35" i="35"/>
  <c r="A34" i="35"/>
  <c r="A33" i="35"/>
  <c r="A32" i="35"/>
  <c r="A31" i="35"/>
  <c r="A30" i="35"/>
  <c r="A29" i="35"/>
  <c r="A28" i="35"/>
  <c r="A27" i="35"/>
  <c r="A26" i="35"/>
  <c r="A25" i="35"/>
  <c r="A24" i="35"/>
  <c r="A23" i="35"/>
  <c r="A22" i="35"/>
  <c r="A21" i="35"/>
  <c r="A20" i="35"/>
  <c r="A19" i="35"/>
  <c r="A18" i="35"/>
  <c r="A17" i="35"/>
  <c r="A16" i="35"/>
  <c r="A15" i="35"/>
  <c r="A14" i="35"/>
  <c r="A13" i="35"/>
  <c r="A12" i="35"/>
  <c r="A11" i="35"/>
  <c r="A10" i="35"/>
  <c r="A9" i="35"/>
  <c r="A8" i="35"/>
  <c r="A7" i="35"/>
  <c r="A6" i="35"/>
  <c r="A5" i="35"/>
  <c r="A4" i="35"/>
  <c r="L64" i="34"/>
  <c r="E64" i="34"/>
  <c r="L63" i="34"/>
  <c r="E63" i="34"/>
  <c r="L62" i="34"/>
  <c r="E62" i="34"/>
  <c r="L61" i="34"/>
  <c r="E61" i="34"/>
  <c r="L60" i="34"/>
  <c r="E60" i="34"/>
  <c r="L59" i="34"/>
  <c r="E59" i="34"/>
  <c r="L58" i="34"/>
  <c r="E58" i="34"/>
  <c r="L57" i="34"/>
  <c r="E57" i="34"/>
  <c r="L56" i="34"/>
  <c r="E56" i="34"/>
  <c r="L55" i="34"/>
  <c r="E55" i="34"/>
  <c r="L54" i="34"/>
  <c r="E54" i="34"/>
  <c r="L53" i="34"/>
  <c r="E53" i="34"/>
  <c r="L52" i="34"/>
  <c r="E52" i="34"/>
  <c r="L51" i="34"/>
  <c r="E51" i="34"/>
  <c r="L50" i="34"/>
  <c r="E50" i="34"/>
  <c r="L49" i="34"/>
  <c r="E49" i="34"/>
  <c r="L48" i="34"/>
  <c r="E48" i="34"/>
  <c r="L47" i="34"/>
  <c r="E47" i="34"/>
  <c r="L46" i="34"/>
  <c r="E46" i="34"/>
  <c r="L45" i="34"/>
  <c r="E45" i="34"/>
  <c r="L44" i="34"/>
  <c r="E44" i="34"/>
  <c r="L43" i="34"/>
  <c r="E43" i="34"/>
  <c r="L42" i="34"/>
  <c r="E42" i="34"/>
  <c r="L41" i="34"/>
  <c r="E41" i="34"/>
  <c r="L40" i="34"/>
  <c r="E40" i="34"/>
  <c r="L39" i="34"/>
  <c r="E39" i="34"/>
  <c r="L38" i="34"/>
  <c r="E38" i="34"/>
  <c r="L37" i="34"/>
  <c r="E37" i="34"/>
  <c r="L36" i="34"/>
  <c r="E36" i="34"/>
  <c r="L35" i="34"/>
  <c r="E35" i="34"/>
  <c r="L34" i="34"/>
  <c r="E34" i="34"/>
  <c r="L33" i="34"/>
  <c r="E33" i="34"/>
  <c r="L32" i="34"/>
  <c r="E32" i="34"/>
  <c r="L31" i="34"/>
  <c r="E31" i="34"/>
  <c r="L30" i="34"/>
  <c r="E30" i="34"/>
  <c r="L29" i="34"/>
  <c r="E29" i="34"/>
  <c r="L28" i="34"/>
  <c r="E28" i="34"/>
  <c r="L27" i="34"/>
  <c r="E27" i="34"/>
  <c r="L26" i="34"/>
  <c r="E26" i="34"/>
  <c r="L25" i="34"/>
  <c r="E25" i="34"/>
  <c r="L24" i="34"/>
  <c r="E24" i="34"/>
  <c r="L23" i="34"/>
  <c r="E23" i="34"/>
  <c r="L22" i="34"/>
  <c r="E22" i="34"/>
  <c r="L21" i="34"/>
  <c r="E21" i="34"/>
  <c r="L20" i="34"/>
  <c r="E20" i="34"/>
  <c r="L19" i="34"/>
  <c r="E19" i="34"/>
  <c r="L18" i="34"/>
  <c r="E18" i="34"/>
  <c r="L17" i="34"/>
  <c r="E17" i="34"/>
  <c r="L16" i="34"/>
  <c r="E16" i="34"/>
  <c r="L15" i="34"/>
  <c r="E15" i="34"/>
  <c r="L14" i="34"/>
  <c r="E14" i="34"/>
  <c r="L13" i="34"/>
  <c r="E13" i="34"/>
  <c r="L12" i="34"/>
  <c r="E12" i="34"/>
  <c r="L11" i="34"/>
  <c r="E11" i="34"/>
  <c r="L10" i="34"/>
  <c r="E10" i="34"/>
  <c r="L9" i="34"/>
  <c r="E9" i="34"/>
  <c r="L8" i="34"/>
  <c r="E8" i="34"/>
  <c r="L7" i="34"/>
  <c r="E7" i="34"/>
  <c r="L6" i="34"/>
  <c r="E6" i="34"/>
  <c r="L5" i="34"/>
  <c r="E5" i="34"/>
  <c r="L4" i="34"/>
  <c r="E4" i="34"/>
  <c r="L3" i="34"/>
  <c r="E3" i="34"/>
  <c r="E16" i="33"/>
  <c r="E17" i="33"/>
  <c r="E18" i="33"/>
  <c r="E32" i="33"/>
  <c r="E33" i="33"/>
  <c r="E34" i="33"/>
  <c r="E48" i="33"/>
  <c r="E49" i="33"/>
  <c r="E50" i="33"/>
  <c r="E64" i="33"/>
  <c r="E65" i="33"/>
  <c r="E66" i="33"/>
  <c r="E77" i="33"/>
  <c r="E80" i="33"/>
  <c r="E81" i="33"/>
  <c r="E82" i="33"/>
  <c r="E87" i="33"/>
  <c r="E92" i="33"/>
  <c r="E93" i="33"/>
  <c r="E4" i="33"/>
  <c r="E5" i="33"/>
  <c r="E7" i="33"/>
  <c r="E9" i="33"/>
  <c r="E10" i="33"/>
  <c r="E12" i="33"/>
  <c r="E13" i="33"/>
  <c r="E14" i="33"/>
  <c r="E15" i="33"/>
  <c r="E19" i="33"/>
  <c r="E20" i="33"/>
  <c r="E21" i="33"/>
  <c r="E23" i="33"/>
  <c r="E25" i="33"/>
  <c r="E26" i="33"/>
  <c r="E27" i="33"/>
  <c r="E28" i="33"/>
  <c r="E29" i="33"/>
  <c r="E31" i="33"/>
  <c r="E35" i="33"/>
  <c r="E37" i="33"/>
  <c r="E39" i="33"/>
  <c r="E41" i="33"/>
  <c r="E42" i="33"/>
  <c r="E43" i="33"/>
  <c r="E44" i="33"/>
  <c r="E45" i="33"/>
  <c r="E46" i="33"/>
  <c r="E47" i="33"/>
  <c r="E51" i="33"/>
  <c r="E52" i="33"/>
  <c r="E53" i="33"/>
  <c r="E55" i="33"/>
  <c r="E57" i="33"/>
  <c r="E58" i="33"/>
  <c r="E59" i="33"/>
  <c r="E60" i="33"/>
  <c r="E61" i="33"/>
  <c r="E62" i="33"/>
  <c r="E63" i="33"/>
  <c r="E67" i="33"/>
  <c r="E68" i="33"/>
  <c r="E69" i="33"/>
  <c r="E71" i="33"/>
  <c r="E73" i="33"/>
  <c r="E74" i="33"/>
  <c r="E75" i="33"/>
  <c r="E76" i="33"/>
  <c r="E78" i="33"/>
  <c r="E79" i="33"/>
  <c r="E83" i="33"/>
  <c r="E84" i="33"/>
  <c r="E85" i="33"/>
  <c r="E89" i="33"/>
  <c r="E90" i="33"/>
  <c r="E91" i="33"/>
  <c r="E3" i="33"/>
  <c r="L93" i="33"/>
  <c r="L92" i="33"/>
  <c r="L91" i="33"/>
  <c r="L90" i="33"/>
  <c r="L89" i="33"/>
  <c r="L88" i="33"/>
  <c r="E88" i="33"/>
  <c r="L87" i="33"/>
  <c r="L86" i="33"/>
  <c r="E86" i="33"/>
  <c r="L85" i="33"/>
  <c r="L84" i="33"/>
  <c r="L83" i="33"/>
  <c r="L82" i="33"/>
  <c r="L81" i="33"/>
  <c r="L80" i="33"/>
  <c r="L79" i="33"/>
  <c r="L78" i="33"/>
  <c r="L77" i="33"/>
  <c r="L76" i="33"/>
  <c r="L75" i="33"/>
  <c r="L74" i="33"/>
  <c r="L73" i="33"/>
  <c r="L72" i="33"/>
  <c r="E72" i="33"/>
  <c r="L71" i="33"/>
  <c r="L70" i="33"/>
  <c r="E70" i="33"/>
  <c r="L69" i="33"/>
  <c r="L68" i="33"/>
  <c r="L67" i="33"/>
  <c r="L66" i="33"/>
  <c r="L65" i="33"/>
  <c r="L64" i="33"/>
  <c r="L63" i="33"/>
  <c r="L62" i="33"/>
  <c r="L61" i="33"/>
  <c r="L60" i="33"/>
  <c r="L59" i="33"/>
  <c r="L58" i="33"/>
  <c r="L57" i="33"/>
  <c r="L56" i="33"/>
  <c r="E56" i="33"/>
  <c r="L55" i="33"/>
  <c r="L54" i="33"/>
  <c r="E54" i="33"/>
  <c r="L53" i="33"/>
  <c r="L52" i="33"/>
  <c r="L51" i="33"/>
  <c r="L50" i="33"/>
  <c r="L49" i="33"/>
  <c r="L48" i="33"/>
  <c r="L47" i="33"/>
  <c r="L46" i="33"/>
  <c r="L45" i="33"/>
  <c r="L44" i="33"/>
  <c r="L43" i="33"/>
  <c r="L42" i="33"/>
  <c r="L41" i="33"/>
  <c r="L40" i="33"/>
  <c r="E40" i="33"/>
  <c r="L39" i="33"/>
  <c r="L38" i="33"/>
  <c r="E38" i="33"/>
  <c r="L37" i="33"/>
  <c r="L36" i="33"/>
  <c r="E36" i="33"/>
  <c r="L35" i="33"/>
  <c r="L34" i="33"/>
  <c r="L33" i="33"/>
  <c r="L32" i="33"/>
  <c r="L31" i="33"/>
  <c r="L30" i="33"/>
  <c r="E30" i="33"/>
  <c r="L29" i="33"/>
  <c r="L28" i="33"/>
  <c r="L27" i="33"/>
  <c r="L26" i="33"/>
  <c r="L25" i="33"/>
  <c r="L24" i="33"/>
  <c r="E24" i="33"/>
  <c r="L23" i="33"/>
  <c r="L22" i="33"/>
  <c r="E22" i="33"/>
  <c r="L21" i="33"/>
  <c r="L20" i="33"/>
  <c r="L19" i="33"/>
  <c r="L18" i="33"/>
  <c r="L17" i="33"/>
  <c r="L16" i="33"/>
  <c r="L15" i="33"/>
  <c r="L14" i="33"/>
  <c r="L13" i="33"/>
  <c r="L12" i="33"/>
  <c r="L11" i="33"/>
  <c r="E11" i="33"/>
  <c r="L10" i="33"/>
  <c r="L9" i="33"/>
  <c r="L8" i="33"/>
  <c r="E8" i="33"/>
  <c r="L7" i="33"/>
  <c r="L6" i="33"/>
  <c r="E6" i="33"/>
  <c r="L5" i="33"/>
  <c r="L4" i="33"/>
  <c r="L3" i="33"/>
  <c r="L4" i="31"/>
  <c r="L5" i="31"/>
  <c r="L6" i="31"/>
  <c r="L7" i="31"/>
  <c r="L8" i="31"/>
  <c r="L9" i="31"/>
  <c r="L10" i="31"/>
  <c r="L11" i="31"/>
  <c r="L12" i="31"/>
  <c r="L13" i="31"/>
  <c r="L14" i="31"/>
  <c r="L15" i="31"/>
  <c r="L16" i="31"/>
  <c r="L17" i="31"/>
  <c r="L18" i="31"/>
  <c r="L19" i="31"/>
  <c r="L20" i="31"/>
  <c r="L21" i="31"/>
  <c r="L22" i="31"/>
  <c r="L23" i="31"/>
  <c r="L24" i="31"/>
  <c r="L25" i="31"/>
  <c r="L26" i="31"/>
  <c r="L27" i="31"/>
  <c r="L28" i="31"/>
  <c r="L29" i="31"/>
  <c r="L30" i="31"/>
  <c r="L31" i="31"/>
  <c r="L32" i="31"/>
  <c r="L33" i="31"/>
  <c r="L34" i="31"/>
  <c r="L35" i="31"/>
  <c r="L36" i="31"/>
  <c r="L37" i="31"/>
  <c r="L38" i="31"/>
  <c r="L39" i="31"/>
  <c r="L40" i="31"/>
  <c r="L41" i="31"/>
  <c r="L42" i="31"/>
  <c r="L43" i="31"/>
  <c r="L44" i="31"/>
  <c r="L45" i="31"/>
  <c r="L46" i="31"/>
  <c r="L47" i="31"/>
  <c r="L48" i="31"/>
  <c r="L49" i="31"/>
  <c r="L50" i="31"/>
  <c r="L51" i="31"/>
  <c r="L52" i="31"/>
  <c r="L53" i="31"/>
  <c r="L54" i="31"/>
  <c r="L55" i="31"/>
  <c r="L56" i="31"/>
  <c r="L57" i="31"/>
  <c r="L58" i="31"/>
  <c r="L59" i="31"/>
  <c r="L60" i="31"/>
  <c r="L61" i="31"/>
  <c r="L62" i="31"/>
  <c r="L63" i="31"/>
  <c r="L64" i="31"/>
  <c r="L65" i="31"/>
  <c r="L66" i="31"/>
  <c r="L67" i="31"/>
  <c r="L68" i="31"/>
  <c r="L69" i="31"/>
  <c r="L70" i="31"/>
  <c r="L71" i="31"/>
  <c r="L72" i="31"/>
  <c r="L73" i="31"/>
  <c r="L74" i="31"/>
  <c r="L75" i="31"/>
  <c r="L76" i="31"/>
  <c r="L77" i="31"/>
  <c r="L78" i="31"/>
  <c r="L79" i="31"/>
  <c r="L80" i="31"/>
  <c r="L81" i="31"/>
  <c r="L82" i="31"/>
  <c r="L83" i="31"/>
  <c r="L84" i="31"/>
  <c r="L85" i="31"/>
  <c r="L86" i="31"/>
  <c r="L87" i="31"/>
  <c r="L88" i="31"/>
  <c r="L89" i="31"/>
  <c r="L90" i="31"/>
  <c r="L91" i="31"/>
  <c r="L92" i="31"/>
  <c r="L93" i="31"/>
  <c r="L3" i="31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E85" i="31"/>
  <c r="E86" i="31"/>
  <c r="E87" i="31"/>
  <c r="E88" i="31"/>
  <c r="E89" i="31"/>
  <c r="E90" i="31"/>
  <c r="E91" i="31"/>
  <c r="E92" i="31"/>
  <c r="E93" i="31"/>
  <c r="E3" i="31"/>
  <c r="H13" i="30"/>
  <c r="G13" i="30"/>
  <c r="H6" i="30"/>
  <c r="H7" i="30"/>
  <c r="H8" i="30"/>
  <c r="H9" i="30"/>
  <c r="H10" i="30"/>
  <c r="H11" i="30"/>
  <c r="H12" i="30"/>
  <c r="H5" i="30"/>
  <c r="C44" i="30"/>
  <c r="B44" i="30"/>
  <c r="C13" i="30"/>
  <c r="B13" i="30"/>
  <c r="C29" i="30"/>
  <c r="B29" i="30"/>
  <c r="G6" i="30"/>
  <c r="G7" i="30"/>
  <c r="G8" i="30"/>
  <c r="G9" i="30"/>
  <c r="G10" i="30"/>
  <c r="G11" i="30"/>
  <c r="G12" i="30"/>
  <c r="G5" i="30"/>
  <c r="Y2" i="29"/>
  <c r="Y3" i="29"/>
  <c r="Y4" i="29"/>
  <c r="X3" i="29"/>
  <c r="X4" i="29"/>
  <c r="X2" i="29"/>
  <c r="W5" i="29"/>
  <c r="W2" i="29"/>
  <c r="W4" i="29"/>
  <c r="W3" i="29"/>
  <c r="C5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B5" i="29"/>
  <c r="D14" i="36" l="1"/>
  <c r="B82" i="36"/>
  <c r="F67" i="28"/>
  <c r="F66" i="28"/>
  <c r="F65" i="28"/>
  <c r="F39" i="28"/>
  <c r="F40" i="28"/>
  <c r="G40" i="28" s="1"/>
  <c r="F41" i="28"/>
  <c r="F13" i="28"/>
  <c r="G39" i="28" s="1"/>
  <c r="F12" i="28"/>
  <c r="G12" i="28" s="1"/>
  <c r="F11" i="28"/>
  <c r="M29" i="27"/>
  <c r="M28" i="27"/>
  <c r="M31" i="27"/>
  <c r="N28" i="26"/>
  <c r="N29" i="26"/>
  <c r="N27" i="26"/>
  <c r="N26" i="26"/>
  <c r="E2" i="27"/>
  <c r="F2" i="27"/>
  <c r="D2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3" i="27"/>
  <c r="F2" i="26"/>
  <c r="E2" i="26"/>
  <c r="D2" i="26"/>
  <c r="C92" i="26"/>
  <c r="C91" i="26"/>
  <c r="C90" i="26"/>
  <c r="C89" i="26"/>
  <c r="C88" i="26"/>
  <c r="C87" i="26"/>
  <c r="C86" i="26"/>
  <c r="C85" i="26"/>
  <c r="C84" i="26"/>
  <c r="C83" i="26"/>
  <c r="C82" i="26"/>
  <c r="C81" i="26"/>
  <c r="C80" i="26"/>
  <c r="C79" i="26"/>
  <c r="C78" i="26"/>
  <c r="C77" i="26"/>
  <c r="C76" i="26"/>
  <c r="C75" i="26"/>
  <c r="C74" i="26"/>
  <c r="C73" i="26"/>
  <c r="C72" i="26"/>
  <c r="C71" i="26"/>
  <c r="C70" i="26"/>
  <c r="C69" i="26"/>
  <c r="C68" i="26"/>
  <c r="C67" i="26"/>
  <c r="C66" i="26"/>
  <c r="C65" i="26"/>
  <c r="C64" i="26"/>
  <c r="C63" i="26"/>
  <c r="C62" i="26"/>
  <c r="C61" i="26"/>
  <c r="C60" i="26"/>
  <c r="C59" i="26"/>
  <c r="C58" i="26"/>
  <c r="C57" i="26"/>
  <c r="C56" i="26"/>
  <c r="C55" i="26"/>
  <c r="C54" i="26"/>
  <c r="C53" i="26"/>
  <c r="C52" i="26"/>
  <c r="C51" i="26"/>
  <c r="C50" i="26"/>
  <c r="C49" i="26"/>
  <c r="C48" i="26"/>
  <c r="C47" i="26"/>
  <c r="C46" i="26"/>
  <c r="C45" i="26"/>
  <c r="C44" i="26"/>
  <c r="C43" i="26"/>
  <c r="C42" i="26"/>
  <c r="C41" i="26"/>
  <c r="C40" i="26"/>
  <c r="C39" i="26"/>
  <c r="C38" i="26"/>
  <c r="C37" i="26"/>
  <c r="C36" i="26"/>
  <c r="C35" i="26"/>
  <c r="C34" i="26"/>
  <c r="C33" i="26"/>
  <c r="C32" i="26"/>
  <c r="C31" i="26"/>
  <c r="C30" i="26"/>
  <c r="C29" i="26"/>
  <c r="C28" i="26"/>
  <c r="C27" i="26"/>
  <c r="C26" i="26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G57" i="14"/>
  <c r="I57" i="14"/>
  <c r="D59" i="14"/>
  <c r="D87" i="14"/>
  <c r="E38" i="14"/>
  <c r="M38" i="14"/>
  <c r="J5" i="14"/>
  <c r="E3" i="14"/>
  <c r="G41" i="28" l="1"/>
  <c r="G65" i="28"/>
  <c r="G13" i="28"/>
  <c r="G66" i="28"/>
  <c r="G67" i="28"/>
  <c r="M30" i="27"/>
  <c r="X6" i="21" l="1"/>
  <c r="Y6" i="21"/>
  <c r="W6" i="21"/>
  <c r="X5" i="21"/>
  <c r="Y5" i="21"/>
  <c r="W5" i="21"/>
  <c r="E21" i="21"/>
  <c r="F21" i="21"/>
  <c r="J22" i="21"/>
  <c r="I22" i="21"/>
  <c r="H22" i="21"/>
  <c r="E13" i="21"/>
  <c r="F13" i="21"/>
  <c r="J14" i="21"/>
  <c r="I14" i="21"/>
  <c r="H14" i="21"/>
  <c r="F5" i="21"/>
  <c r="G5" i="21"/>
  <c r="H5" i="21"/>
  <c r="I5" i="21"/>
  <c r="J5" i="21"/>
  <c r="E5" i="21"/>
  <c r="D3" i="23"/>
  <c r="D4" i="23"/>
  <c r="D5" i="23"/>
  <c r="D6" i="23"/>
  <c r="D7" i="23"/>
  <c r="D8" i="23"/>
  <c r="C3" i="23"/>
  <c r="C4" i="23"/>
  <c r="C2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<sst xmlns="http://schemas.openxmlformats.org/spreadsheetml/2006/main" count="12382" uniqueCount="2956">
  <si>
    <t>ECOMM</t>
  </si>
  <si>
    <t>YTD 2023</t>
  </si>
  <si>
    <t>Plan YTD 2024</t>
  </si>
  <si>
    <t>Ist 24</t>
  </si>
  <si>
    <t>vs. 23</t>
  </si>
  <si>
    <t>vs. Plan</t>
  </si>
  <si>
    <t>Neonail.de</t>
  </si>
  <si>
    <t>MyLaq.de</t>
  </si>
  <si>
    <t>E-Comm Total</t>
  </si>
  <si>
    <t>RETAIL</t>
  </si>
  <si>
    <t>Douglas DACH</t>
  </si>
  <si>
    <t>dm DE Neonail</t>
  </si>
  <si>
    <t>dm Austria</t>
  </si>
  <si>
    <t>Rossmann</t>
  </si>
  <si>
    <t>Müller</t>
  </si>
  <si>
    <t>Budni</t>
  </si>
  <si>
    <t xml:space="preserve">-   € </t>
  </si>
  <si>
    <t>Migros</t>
  </si>
  <si>
    <t>Retail Total</t>
  </si>
  <si>
    <t>DACH Total</t>
  </si>
  <si>
    <t>Year</t>
  </si>
  <si>
    <t>Month</t>
  </si>
  <si>
    <t>Day</t>
  </si>
  <si>
    <t>Quantity</t>
  </si>
  <si>
    <t>Date</t>
  </si>
  <si>
    <t>2024 Sales €</t>
  </si>
  <si>
    <t>2023 Sales €</t>
  </si>
  <si>
    <t>2023</t>
  </si>
  <si>
    <t>Jan</t>
  </si>
  <si>
    <t>2</t>
  </si>
  <si>
    <t>Jan-2</t>
  </si>
  <si>
    <t>3</t>
  </si>
  <si>
    <t>Jan-3</t>
  </si>
  <si>
    <t>4</t>
  </si>
  <si>
    <t>Jan-4</t>
  </si>
  <si>
    <t>5</t>
  </si>
  <si>
    <t>Jan-5</t>
  </si>
  <si>
    <t>8</t>
  </si>
  <si>
    <t>Jan-7</t>
  </si>
  <si>
    <t>9</t>
  </si>
  <si>
    <t>Jan-8</t>
  </si>
  <si>
    <t>10</t>
  </si>
  <si>
    <t>Jan-9</t>
  </si>
  <si>
    <t>11</t>
  </si>
  <si>
    <t>Jan-10</t>
  </si>
  <si>
    <t>12</t>
  </si>
  <si>
    <t>Jan-11</t>
  </si>
  <si>
    <t>13</t>
  </si>
  <si>
    <t>Jan-12</t>
  </si>
  <si>
    <t>16</t>
  </si>
  <si>
    <t>Jan-14</t>
  </si>
  <si>
    <t>17</t>
  </si>
  <si>
    <t>Jan-15</t>
  </si>
  <si>
    <t>18</t>
  </si>
  <si>
    <t>Jan-16</t>
  </si>
  <si>
    <t>19</t>
  </si>
  <si>
    <t>Jan-17</t>
  </si>
  <si>
    <t>20</t>
  </si>
  <si>
    <t>Jan-18</t>
  </si>
  <si>
    <t>23</t>
  </si>
  <si>
    <t>Jan-19</t>
  </si>
  <si>
    <t>24</t>
  </si>
  <si>
    <t>Jan-20</t>
  </si>
  <si>
    <t>25</t>
  </si>
  <si>
    <t>Jan-22</t>
  </si>
  <si>
    <t>26</t>
  </si>
  <si>
    <t>Jan-23</t>
  </si>
  <si>
    <t>27</t>
  </si>
  <si>
    <t>Jan-24</t>
  </si>
  <si>
    <t>30</t>
  </si>
  <si>
    <t>Jan-25</t>
  </si>
  <si>
    <t>31</t>
  </si>
  <si>
    <t>Jan-26</t>
  </si>
  <si>
    <t>Feb</t>
  </si>
  <si>
    <t>1</t>
  </si>
  <si>
    <t>Jan-29</t>
  </si>
  <si>
    <t>Jan-30</t>
  </si>
  <si>
    <t>Jan-31</t>
  </si>
  <si>
    <t>6</t>
  </si>
  <si>
    <t>Feb-1</t>
  </si>
  <si>
    <t>7</t>
  </si>
  <si>
    <t>Feb-2</t>
  </si>
  <si>
    <t>Feb-5</t>
  </si>
  <si>
    <t>Feb-6</t>
  </si>
  <si>
    <t>Feb-7</t>
  </si>
  <si>
    <t>Feb-8</t>
  </si>
  <si>
    <t>14</t>
  </si>
  <si>
    <t>Feb-9</t>
  </si>
  <si>
    <t>15</t>
  </si>
  <si>
    <t>Feb-12</t>
  </si>
  <si>
    <t>Feb-13</t>
  </si>
  <si>
    <t>Feb-14</t>
  </si>
  <si>
    <t>Feb-15</t>
  </si>
  <si>
    <t>22</t>
  </si>
  <si>
    <t>Feb-16</t>
  </si>
  <si>
    <t>Feb-19</t>
  </si>
  <si>
    <t>Feb-20</t>
  </si>
  <si>
    <t>Feb-21</t>
  </si>
  <si>
    <t>28</t>
  </si>
  <si>
    <t>Feb-22</t>
  </si>
  <si>
    <t>Mar</t>
  </si>
  <si>
    <t>Feb-23</t>
  </si>
  <si>
    <t>Feb-26</t>
  </si>
  <si>
    <t>Feb-27</t>
  </si>
  <si>
    <t>Feb-28</t>
  </si>
  <si>
    <t>Feb-29</t>
  </si>
  <si>
    <t>Mar-1</t>
  </si>
  <si>
    <t>Mar-4</t>
  </si>
  <si>
    <t>Mar-5</t>
  </si>
  <si>
    <t>Mar-6</t>
  </si>
  <si>
    <t>Mar-7</t>
  </si>
  <si>
    <t>Mar-8</t>
  </si>
  <si>
    <t>Mar-11</t>
  </si>
  <si>
    <t>Mar-12</t>
  </si>
  <si>
    <t>Mar-13</t>
  </si>
  <si>
    <t>21</t>
  </si>
  <si>
    <t>Mar-14</t>
  </si>
  <si>
    <t>Mar-15</t>
  </si>
  <si>
    <t>Mar-18</t>
  </si>
  <si>
    <t>Mar-19</t>
  </si>
  <si>
    <t>Mar-20</t>
  </si>
  <si>
    <t>Mar-21</t>
  </si>
  <si>
    <t>29</t>
  </si>
  <si>
    <t>Mar-22</t>
  </si>
  <si>
    <t>Mar-24</t>
  </si>
  <si>
    <t>Mar-25</t>
  </si>
  <si>
    <t>Apr</t>
  </si>
  <si>
    <t>Mar-26</t>
  </si>
  <si>
    <t>Mar-27</t>
  </si>
  <si>
    <t>Mar-28</t>
  </si>
  <si>
    <t>Mar-29</t>
  </si>
  <si>
    <t>Apr-2</t>
  </si>
  <si>
    <t>Apr-3</t>
  </si>
  <si>
    <t>Apr-4</t>
  </si>
  <si>
    <t>Apr-5</t>
  </si>
  <si>
    <t>Apr-8</t>
  </si>
  <si>
    <t>Apr-9</t>
  </si>
  <si>
    <t>Apr-10</t>
  </si>
  <si>
    <t>Apr-11</t>
  </si>
  <si>
    <t>Apr-12</t>
  </si>
  <si>
    <t>Apr-15</t>
  </si>
  <si>
    <t>Apr-16</t>
  </si>
  <si>
    <t>Apr-17</t>
  </si>
  <si>
    <t>Apr-18</t>
  </si>
  <si>
    <t>Apr-19</t>
  </si>
  <si>
    <t>Apr-22</t>
  </si>
  <si>
    <t>May</t>
  </si>
  <si>
    <t>Apr-23</t>
  </si>
  <si>
    <t>Apr-24</t>
  </si>
  <si>
    <t>Apr-25</t>
  </si>
  <si>
    <t>Apr-26</t>
  </si>
  <si>
    <t>Apr-29</t>
  </si>
  <si>
    <t>Apr-30</t>
  </si>
  <si>
    <t>May-2</t>
  </si>
  <si>
    <t>May-4</t>
  </si>
  <si>
    <t>May-6</t>
  </si>
  <si>
    <t>May-7</t>
  </si>
  <si>
    <t>May-8</t>
  </si>
  <si>
    <t>May-9</t>
  </si>
  <si>
    <t>May-10</t>
  </si>
  <si>
    <t>May-13</t>
  </si>
  <si>
    <t>May-14</t>
  </si>
  <si>
    <t>May-15</t>
  </si>
  <si>
    <t>May-16</t>
  </si>
  <si>
    <t>May-17</t>
  </si>
  <si>
    <t>May-20</t>
  </si>
  <si>
    <t>May-21</t>
  </si>
  <si>
    <t>May-22</t>
  </si>
  <si>
    <t>Jun</t>
  </si>
  <si>
    <t>May-23</t>
  </si>
  <si>
    <t>May-24</t>
  </si>
  <si>
    <t>May-27</t>
  </si>
  <si>
    <t>May-28</t>
  </si>
  <si>
    <t>May-29</t>
  </si>
  <si>
    <t>May-31</t>
  </si>
  <si>
    <t>Jun-1</t>
  </si>
  <si>
    <t>Jun-3</t>
  </si>
  <si>
    <t>Jun-4</t>
  </si>
  <si>
    <t>Jun-5</t>
  </si>
  <si>
    <t>Jun-6</t>
  </si>
  <si>
    <t>Jun-7</t>
  </si>
  <si>
    <t>Jun-10</t>
  </si>
  <si>
    <t>Jun-11</t>
  </si>
  <si>
    <t>Jun-12</t>
  </si>
  <si>
    <t>Jun-13</t>
  </si>
  <si>
    <t>Jun-14</t>
  </si>
  <si>
    <t>Jun-17</t>
  </si>
  <si>
    <t>Jul</t>
  </si>
  <si>
    <t>Jun-18</t>
  </si>
  <si>
    <t>Jun-19</t>
  </si>
  <si>
    <t>Jun-20</t>
  </si>
  <si>
    <t>Jun-21</t>
  </si>
  <si>
    <t>Jun-24</t>
  </si>
  <si>
    <t>Jun-25</t>
  </si>
  <si>
    <t>Jun-26</t>
  </si>
  <si>
    <t>Jun-27</t>
  </si>
  <si>
    <t>Jun-28</t>
  </si>
  <si>
    <t>Jul-1</t>
  </si>
  <si>
    <t>Jul-2</t>
  </si>
  <si>
    <t>Jul-3</t>
  </si>
  <si>
    <t>Jul-4</t>
  </si>
  <si>
    <t>Jul-5</t>
  </si>
  <si>
    <t>Jul-8</t>
  </si>
  <si>
    <t>Jul-9</t>
  </si>
  <si>
    <t>Jul-10</t>
  </si>
  <si>
    <t>Jul-11</t>
  </si>
  <si>
    <t>Jul-12</t>
  </si>
  <si>
    <t>Jul-14</t>
  </si>
  <si>
    <t>Jul-15</t>
  </si>
  <si>
    <t>Jul-16</t>
  </si>
  <si>
    <t>Aug</t>
  </si>
  <si>
    <t>Jul-17</t>
  </si>
  <si>
    <t>Jul-18</t>
  </si>
  <si>
    <t>Jul-19</t>
  </si>
  <si>
    <t>Jul-20</t>
  </si>
  <si>
    <t>Jul-22</t>
  </si>
  <si>
    <t>Jul-23</t>
  </si>
  <si>
    <t>Jul-24</t>
  </si>
  <si>
    <t>Jul-25</t>
  </si>
  <si>
    <t>Jul-26</t>
  </si>
  <si>
    <t>Jul-29</t>
  </si>
  <si>
    <t>Jul-30</t>
  </si>
  <si>
    <t>Jul-31</t>
  </si>
  <si>
    <t>Aug-1</t>
  </si>
  <si>
    <t>Aug-2</t>
  </si>
  <si>
    <t>Aug-5</t>
  </si>
  <si>
    <t>Aug-6</t>
  </si>
  <si>
    <t>Aug-7</t>
  </si>
  <si>
    <t>Aug-8</t>
  </si>
  <si>
    <t>Aug-9</t>
  </si>
  <si>
    <t>Aug-10</t>
  </si>
  <si>
    <t>Aug-12</t>
  </si>
  <si>
    <t>Aug-13</t>
  </si>
  <si>
    <t>Aug-14</t>
  </si>
  <si>
    <t>Aug-16</t>
  </si>
  <si>
    <t>Aug-19</t>
  </si>
  <si>
    <t>Sep</t>
  </si>
  <si>
    <t>Aug-20</t>
  </si>
  <si>
    <t>Aug-21</t>
  </si>
  <si>
    <t>Aug-22</t>
  </si>
  <si>
    <t>Aug-23</t>
  </si>
  <si>
    <t>Aug-26</t>
  </si>
  <si>
    <t>Aug-27</t>
  </si>
  <si>
    <t>Aug-28</t>
  </si>
  <si>
    <t>Aug-29</t>
  </si>
  <si>
    <t>Aug-30</t>
  </si>
  <si>
    <t>Sep-2</t>
  </si>
  <si>
    <t>Sep-3</t>
  </si>
  <si>
    <t>Sep-4</t>
  </si>
  <si>
    <t>Sep-5</t>
  </si>
  <si>
    <t>Sep-6</t>
  </si>
  <si>
    <t>Sep-9</t>
  </si>
  <si>
    <t>Sep-10</t>
  </si>
  <si>
    <t>Sep-11</t>
  </si>
  <si>
    <t>Sep-12</t>
  </si>
  <si>
    <t>Sep-13</t>
  </si>
  <si>
    <t>Sep-16</t>
  </si>
  <si>
    <t>Sep-17</t>
  </si>
  <si>
    <t>Sep-18</t>
  </si>
  <si>
    <t>Sep-19</t>
  </si>
  <si>
    <t>Oct</t>
  </si>
  <si>
    <t>Sep-20</t>
  </si>
  <si>
    <t>Sep-23</t>
  </si>
  <si>
    <t>Sep-24</t>
  </si>
  <si>
    <t>Sep-25</t>
  </si>
  <si>
    <t>Sep-26</t>
  </si>
  <si>
    <t>Sep-27</t>
  </si>
  <si>
    <t>Sep-30</t>
  </si>
  <si>
    <t>Oct-1</t>
  </si>
  <si>
    <t>Oct-2</t>
  </si>
  <si>
    <t>Oct-3</t>
  </si>
  <si>
    <t>Oct-4</t>
  </si>
  <si>
    <t>Oct-7</t>
  </si>
  <si>
    <t>Oct-8</t>
  </si>
  <si>
    <t>Oct-9</t>
  </si>
  <si>
    <t>Oct-10</t>
  </si>
  <si>
    <t>Oct-11</t>
  </si>
  <si>
    <t>Oct-14</t>
  </si>
  <si>
    <t>Oct-15</t>
  </si>
  <si>
    <t>Oct-16</t>
  </si>
  <si>
    <t>Oct-17</t>
  </si>
  <si>
    <t>Oct-18</t>
  </si>
  <si>
    <t>Oct-21</t>
  </si>
  <si>
    <t>Oct-22</t>
  </si>
  <si>
    <t>Nov</t>
  </si>
  <si>
    <t>Oct-23</t>
  </si>
  <si>
    <t>Oct-24</t>
  </si>
  <si>
    <t>Oct-25</t>
  </si>
  <si>
    <t>Oct-28</t>
  </si>
  <si>
    <t>Oct-29</t>
  </si>
  <si>
    <t>Oct-30</t>
  </si>
  <si>
    <t>Oct-31</t>
  </si>
  <si>
    <t>Nov-4</t>
  </si>
  <si>
    <t>Nov-5</t>
  </si>
  <si>
    <t>Nov-6</t>
  </si>
  <si>
    <t>Nov-7</t>
  </si>
  <si>
    <t>Nov-8</t>
  </si>
  <si>
    <t>Nov-12</t>
  </si>
  <si>
    <t>Nov-13</t>
  </si>
  <si>
    <t>Nov-14</t>
  </si>
  <si>
    <t>Nov-15</t>
  </si>
  <si>
    <t>Nov-18</t>
  </si>
  <si>
    <t>Nov-19</t>
  </si>
  <si>
    <t>Nov-20</t>
  </si>
  <si>
    <t>Nov-21</t>
  </si>
  <si>
    <t>Nov-22</t>
  </si>
  <si>
    <t>Nov-24</t>
  </si>
  <si>
    <t>Nov-25</t>
  </si>
  <si>
    <t>Nov-26</t>
  </si>
  <si>
    <t>Dec</t>
  </si>
  <si>
    <t>Nov-27</t>
  </si>
  <si>
    <t>Nov-28</t>
  </si>
  <si>
    <t>Nov-29</t>
  </si>
  <si>
    <t>Nov-30</t>
  </si>
  <si>
    <t>Dec-1</t>
  </si>
  <si>
    <t>Dec-2</t>
  </si>
  <si>
    <t>Dec-3</t>
  </si>
  <si>
    <t>Dec-4</t>
  </si>
  <si>
    <t>Dec-5</t>
  </si>
  <si>
    <t>Dec-6</t>
  </si>
  <si>
    <t>Dec-7</t>
  </si>
  <si>
    <t>Dec-9</t>
  </si>
  <si>
    <t>Dec-10</t>
  </si>
  <si>
    <t>Dec-11</t>
  </si>
  <si>
    <t>Dec-12</t>
  </si>
  <si>
    <t>Dec-13</t>
  </si>
  <si>
    <t>Dec-16</t>
  </si>
  <si>
    <t>Dec-17</t>
  </si>
  <si>
    <t>Dec-18</t>
  </si>
  <si>
    <t>Dec-19</t>
  </si>
  <si>
    <t>Dec-20</t>
  </si>
  <si>
    <t>Dec-23</t>
  </si>
  <si>
    <t>2024</t>
  </si>
  <si>
    <t>Dec-24</t>
  </si>
  <si>
    <t>Dec-27</t>
  </si>
  <si>
    <t>Dec-28</t>
  </si>
  <si>
    <t>Dec-30</t>
  </si>
  <si>
    <t>Dec-31</t>
  </si>
  <si>
    <t>Date 23</t>
  </si>
  <si>
    <t>Revenue 23</t>
  </si>
  <si>
    <t>Quantity 23</t>
  </si>
  <si>
    <t>Revenue 24</t>
  </si>
  <si>
    <t>Quantity 24</t>
  </si>
  <si>
    <t>Orders</t>
  </si>
  <si>
    <t>Jan-21</t>
  </si>
  <si>
    <t>Jun-15</t>
  </si>
  <si>
    <t>Jun-23</t>
  </si>
  <si>
    <t>Nov-10</t>
  </si>
  <si>
    <t>Nov-11</t>
  </si>
  <si>
    <t>Total</t>
  </si>
  <si>
    <t>Revenue</t>
  </si>
  <si>
    <t>AOV</t>
  </si>
  <si>
    <t>Average Daily Sales</t>
  </si>
  <si>
    <t>Dec-8</t>
  </si>
  <si>
    <t>May-11</t>
  </si>
  <si>
    <t>Jun-22</t>
  </si>
  <si>
    <t>Aug-24</t>
  </si>
  <si>
    <t>Nov-9</t>
  </si>
  <si>
    <t>Ecomm 24</t>
  </si>
  <si>
    <t>Retail 24</t>
  </si>
  <si>
    <t>Category</t>
  </si>
  <si>
    <t>Accessories</t>
  </si>
  <si>
    <t>UV Gel Polish</t>
  </si>
  <si>
    <t>Nail Art</t>
  </si>
  <si>
    <t>Care</t>
  </si>
  <si>
    <t>Lotions and preparations</t>
  </si>
  <si>
    <t>Transport</t>
  </si>
  <si>
    <t>Devices</t>
  </si>
  <si>
    <t>Sets</t>
  </si>
  <si>
    <t>Gels and acrylics</t>
  </si>
  <si>
    <t>Lip balms</t>
  </si>
  <si>
    <t>Beauty balms</t>
  </si>
  <si>
    <t>Bases</t>
  </si>
  <si>
    <t>Lip glosses</t>
  </si>
  <si>
    <t>Make-up sponges</t>
  </si>
  <si>
    <t>Concealers</t>
  </si>
  <si>
    <t>Cosmetic bags</t>
  </si>
  <si>
    <t>Lip care</t>
  </si>
  <si>
    <t>Primers</t>
  </si>
  <si>
    <t>Lipsticks</t>
  </si>
  <si>
    <t>Powders</t>
  </si>
  <si>
    <t>Brushes</t>
  </si>
  <si>
    <t>Blushes / bronzers</t>
  </si>
  <si>
    <t>Mascaras</t>
  </si>
  <si>
    <t>Collection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</si>
  <si>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</si>
  <si>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</si>
  <si>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</si>
  <si>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</si>
  <si>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</si>
  <si>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</si>
  <si>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</si>
  <si>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</si>
  <si>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</si>
  <si>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</si>
  <si>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</si>
  <si>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</si>
  <si>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</si>
  <si>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</si>
  <si>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</si>
  <si>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</si>
  <si>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Muse In You 24</t>
  </si>
  <si>
    <t>Born to Win 24</t>
  </si>
  <si>
    <t>Lets Make Memories 24</t>
  </si>
  <si>
    <t>Glacial Glow 24</t>
  </si>
  <si>
    <t>Color Me Up 23</t>
  </si>
  <si>
    <t>You're A goddess 23</t>
  </si>
  <si>
    <t>Love Your Nature 23</t>
  </si>
  <si>
    <t>Midnight Match 23</t>
  </si>
  <si>
    <t>Xmas Sets Display</t>
  </si>
  <si>
    <t>Advent Calendar</t>
  </si>
  <si>
    <t>Type</t>
  </si>
  <si>
    <t>June</t>
  </si>
  <si>
    <t>July</t>
  </si>
  <si>
    <t>August</t>
  </si>
  <si>
    <t>Sales 24</t>
  </si>
  <si>
    <t>Returns 24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</si>
  <si>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</si>
  <si>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% Return</t>
  </si>
  <si>
    <t>Sales 23</t>
  </si>
  <si>
    <t>Returns 23</t>
  </si>
  <si>
    <t>% Return 24</t>
  </si>
  <si>
    <t>% Return 23</t>
  </si>
  <si>
    <t>Abs item code</t>
  </si>
  <si>
    <t>Item name</t>
  </si>
  <si>
    <t>Total FC</t>
  </si>
  <si>
    <t>€</t>
  </si>
  <si>
    <t>Units</t>
  </si>
  <si>
    <t>U000267</t>
  </si>
  <si>
    <t>Kurier DHL DE - Bezkontaktowy odbiór</t>
  </si>
  <si>
    <t>8379x</t>
  </si>
  <si>
    <t>Zestaw UNIQUE Starter Set</t>
  </si>
  <si>
    <t>ItemCode</t>
  </si>
  <si>
    <t>Sales €</t>
  </si>
  <si>
    <t>vs 2023</t>
  </si>
  <si>
    <t>KALENDARZ ADWENTOWY 2023 (24 OKIENKA) / ADVENT CALENDAR 2023 (24 WINDOWS)</t>
  </si>
  <si>
    <t>8590x</t>
  </si>
  <si>
    <t>Zestaw PERFECT BASE STARTER SET</t>
  </si>
  <si>
    <t>9941-7</t>
  </si>
  <si>
    <t>Lakier hybrydowy 7,2 ml - Hard Top High Gloss</t>
  </si>
  <si>
    <t>Zestaw 21 DAYS STARTER SET</t>
  </si>
  <si>
    <t>Pilnik szary łódka 100/180 NeoNail</t>
  </si>
  <si>
    <t>Zestaw Mrs Bella The Art of Nature Starter Set</t>
  </si>
  <si>
    <t>Glamorous Wonderland 24 Days Of Gifts UV Gel Polish &amp; Beauty Surprises</t>
  </si>
  <si>
    <t>Pyłek GLASSY PEARL EFFECT (2g)</t>
  </si>
  <si>
    <t>Frezarka - Nail Drill NN M21 ONE TOUCH</t>
  </si>
  <si>
    <t>5300-7</t>
  </si>
  <si>
    <t>Lakier Hybrydowy 7,2 ml Dry Top</t>
  </si>
  <si>
    <t>4745-7</t>
  </si>
  <si>
    <t>Lakier Hybrydowy 7,2 ml - Hard Top</t>
  </si>
  <si>
    <t>8767-7</t>
  </si>
  <si>
    <t>Lakier Hybrydowy 7,2 ml - Charming Story</t>
  </si>
  <si>
    <t>Zestaw DE LUXE Starter Set</t>
  </si>
  <si>
    <t>9940-7</t>
  </si>
  <si>
    <t>Lakier hybrydowy 7,2 ml - Hard Base Thick</t>
  </si>
  <si>
    <t>6354-7</t>
  </si>
  <si>
    <t>Lakier hybrydowy 7,2 ml - Top Shine Bright</t>
  </si>
  <si>
    <t>8776-1</t>
  </si>
  <si>
    <t>Zestaw 21 Days Starter Set Basic II</t>
  </si>
  <si>
    <t>BAZA - Zestaw UNIQUE Starter Set</t>
  </si>
  <si>
    <t>FUTURO DUST COLLECTOR WITH NAIL DRILL</t>
  </si>
  <si>
    <t>Blok Polerski BIAŁY</t>
  </si>
  <si>
    <t>Nail Cleaner NeoNail - 100ml</t>
  </si>
  <si>
    <t>Zestaw FIRST CHOICE Starter Set</t>
  </si>
  <si>
    <t>8363-7</t>
  </si>
  <si>
    <t>Lakier hybrydowy 7,2 ml  - Perfect Red</t>
  </si>
  <si>
    <t>4744-7</t>
  </si>
  <si>
    <t>Lakier Hybrydowy 7,2 ml - Hard Base</t>
  </si>
  <si>
    <t>5055-7</t>
  </si>
  <si>
    <t>Lakier Hybrydowy 7,2 ml - French White</t>
  </si>
  <si>
    <t>Frezarka - Nail Drill NN S12</t>
  </si>
  <si>
    <t>Baby Boomer Airbrush 5g - White</t>
  </si>
  <si>
    <t>Zestaw SOUL AND SPIRIT STARTER SET</t>
  </si>
  <si>
    <t>Christmas Wonderland 24 Days Advent Calendar UV Gel Polish &amp; Nail Decoration Surprises</t>
  </si>
  <si>
    <t>Frezarka do paznokci Smart 12W - Srebrna</t>
  </si>
  <si>
    <t>Nail Cleaner NeoNail - 1000ml</t>
  </si>
  <si>
    <t>STARTER SET EXTRA</t>
  </si>
  <si>
    <t>8380x</t>
  </si>
  <si>
    <t>Zestaw PRO Starter Set</t>
  </si>
  <si>
    <t>Zestaw ADORABLE Starter Set</t>
  </si>
  <si>
    <t>Kufer kosmetyczny M</t>
  </si>
  <si>
    <t>Lampa LED FUTURO TOUCH 22W/48</t>
  </si>
  <si>
    <t>Charming Story</t>
  </si>
  <si>
    <t>7478-7</t>
  </si>
  <si>
    <t>Lakier hybrydowy 7,2 ml - Base Extra (Soak off)</t>
  </si>
  <si>
    <t>Perfect Red</t>
  </si>
  <si>
    <t>6621-7</t>
  </si>
  <si>
    <t>Lakier Hybrydowy 7,2 ml Base/Top 2in1</t>
  </si>
  <si>
    <t>10700-7</t>
  </si>
  <si>
    <t>Never-Ending Love</t>
  </si>
  <si>
    <t>2996-7</t>
  </si>
  <si>
    <t>Lakier Hybrydowy 7,2 ml - Pure Black</t>
  </si>
  <si>
    <t>French White</t>
  </si>
  <si>
    <t>8445-7</t>
  </si>
  <si>
    <t>Lakier hybrydowy 7,2 ml UV Gel Polish - Rubber Base Manicure &amp; pedicure</t>
  </si>
  <si>
    <t>Pure Black</t>
  </si>
  <si>
    <t>Baby Boomer Set ROSE</t>
  </si>
  <si>
    <t>10565-7</t>
  </si>
  <si>
    <t>Vibrant Awakening</t>
  </si>
  <si>
    <t>KALENDARZ ADWENTOWY 2023 (12 OKIENEK) / ADVENT CALENDAR 2023 (12 WINDOWS)</t>
  </si>
  <si>
    <t>9715-7</t>
  </si>
  <si>
    <t>Night Walks</t>
  </si>
  <si>
    <t>Nail Cleaner NeoNail - 500ml</t>
  </si>
  <si>
    <t>10561-7</t>
  </si>
  <si>
    <t>Show Your Passion</t>
  </si>
  <si>
    <t>6110-7</t>
  </si>
  <si>
    <t>Lakier hybrydowy 7,2 ml Dry Top Matte</t>
  </si>
  <si>
    <t>10711-7</t>
  </si>
  <si>
    <t>Winning Spirit</t>
  </si>
  <si>
    <t>UV Gel Polish Remover NeoNail - Aceton 1000 ml</t>
  </si>
  <si>
    <t>10563-7</t>
  </si>
  <si>
    <t>Born To Be Myself</t>
  </si>
  <si>
    <t>Zestaw Nothing Can Stop Me Collection Set</t>
  </si>
  <si>
    <t>7771-7</t>
  </si>
  <si>
    <t>Night Queen</t>
  </si>
  <si>
    <t>8621-7</t>
  </si>
  <si>
    <t>Lakier hybrydowy 7,2 ml - Modeling Base Calcium Neutral Pink</t>
  </si>
  <si>
    <t>10714-7</t>
  </si>
  <si>
    <t>Your Comeback</t>
  </si>
  <si>
    <t>Zestaw FUTURO STARTER SET</t>
  </si>
  <si>
    <t>11053-7</t>
  </si>
  <si>
    <t>Joy In Every Moment</t>
  </si>
  <si>
    <t>Lampa LED 18W/36 LCD Display</t>
  </si>
  <si>
    <t>9707-7</t>
  </si>
  <si>
    <t>Midnight Love Story</t>
  </si>
  <si>
    <t>8378x</t>
  </si>
  <si>
    <t>Zestaw BASIC Starter Set</t>
  </si>
  <si>
    <t>10687-7</t>
  </si>
  <si>
    <t>Perfect Glazed</t>
  </si>
  <si>
    <t>4978-2</t>
  </si>
  <si>
    <t>Szablon do przedłużania paznokci MOTYL 100 szt.</t>
  </si>
  <si>
    <t>8684-7</t>
  </si>
  <si>
    <t>PLANT-BASED WONDER 7,2 ml - PURE STRAWBERRY</t>
  </si>
  <si>
    <t>6818-7</t>
  </si>
  <si>
    <t>Lakier hybrydowy 7,2 ml - Revital Base Fiber</t>
  </si>
  <si>
    <t>6119-7</t>
  </si>
  <si>
    <t>Milky French</t>
  </si>
  <si>
    <t>Skompletuj Zestaw Stamping</t>
  </si>
  <si>
    <t>10106-7</t>
  </si>
  <si>
    <t>Autumn Aesthetic</t>
  </si>
  <si>
    <t>Lampa LED 36W/48 LCD Display</t>
  </si>
  <si>
    <t>10712-7</t>
  </si>
  <si>
    <t>Pink Power Play</t>
  </si>
  <si>
    <t>8571-7</t>
  </si>
  <si>
    <t>Baza do lakierów hybrydowych 7,2 ml - Pre-Base Quick Off</t>
  </si>
  <si>
    <t>10108-7</t>
  </si>
  <si>
    <t>Cozy Thing</t>
  </si>
  <si>
    <t>7649-7</t>
  </si>
  <si>
    <t>Lakier hybrydowy 7,2 ml - Revital Base Fiber Milky Cloud</t>
  </si>
  <si>
    <t>10567-7</t>
  </si>
  <si>
    <t>Dose Of Confidence</t>
  </si>
  <si>
    <t>9481-7</t>
  </si>
  <si>
    <t>Lakier hybrydowy 7,2 ml - Cover Base Protein Soft Nude</t>
  </si>
  <si>
    <t>2863-7</t>
  </si>
  <si>
    <t>French - Perfect Milk</t>
  </si>
  <si>
    <t>Baby Boomer Set NUDE</t>
  </si>
  <si>
    <t>9229-7</t>
  </si>
  <si>
    <t>Romantic Getaway</t>
  </si>
  <si>
    <t>8624-7</t>
  </si>
  <si>
    <t>Lakier hybrydowy 7,2 ml - Modeling Base Calcium Basic Pink</t>
  </si>
  <si>
    <t>2617-7</t>
  </si>
  <si>
    <t>Wine Red</t>
  </si>
  <si>
    <t>6931-7</t>
  </si>
  <si>
    <t>Lakier hybrydowy 7,2 ml - Hard Base Vitamins</t>
  </si>
  <si>
    <t>8510-7</t>
  </si>
  <si>
    <t>SIMPLE ONE STEP COLOR PROTEIN - Crème</t>
  </si>
  <si>
    <t>9478-7</t>
  </si>
  <si>
    <t>Lakier hybrydowy 7,2 ml - Cover Base Protein Light Nude</t>
  </si>
  <si>
    <t>10117-7</t>
  </si>
  <si>
    <t>Time For Myself</t>
  </si>
  <si>
    <t>UV Gel Polish Remover NeoNail - Aceton 500ml</t>
  </si>
  <si>
    <t>7804-7</t>
  </si>
  <si>
    <t>Lavender</t>
  </si>
  <si>
    <t>Pędzelek do zdobień Kolinsky nr 00</t>
  </si>
  <si>
    <t>4816-7</t>
  </si>
  <si>
    <t>Morning Rose</t>
  </si>
  <si>
    <t>10568-7</t>
  </si>
  <si>
    <t>Blush-spiration</t>
  </si>
  <si>
    <t>7034-7</t>
  </si>
  <si>
    <t>Lakier hybrydowy 7,2 ml - Cover Base Protein Natural Nude</t>
  </si>
  <si>
    <t>6343-7</t>
  </si>
  <si>
    <t>Seashell</t>
  </si>
  <si>
    <t>9480-7</t>
  </si>
  <si>
    <t>Lakier hybrydowy 7,2 ml - Cover Base Protein Sand Nude</t>
  </si>
  <si>
    <t>6345-7</t>
  </si>
  <si>
    <t>Creme brulee</t>
  </si>
  <si>
    <t>FUTURO DUST COLLECTOR</t>
  </si>
  <si>
    <t>10562-7</t>
  </si>
  <si>
    <t>Desire To Inspire</t>
  </si>
  <si>
    <t>7033-7</t>
  </si>
  <si>
    <t>Lakier hybrydowy 7,2 ml - Cover Base Protein Nude Rose</t>
  </si>
  <si>
    <t>6342-7</t>
  </si>
  <si>
    <t>Vanilla Sky</t>
  </si>
  <si>
    <t>8367-7</t>
  </si>
  <si>
    <t>Lakier hybrydowy 7,2 ml UV Gel Polish - Baby Boomer Nude Base</t>
  </si>
  <si>
    <t>10710-7</t>
  </si>
  <si>
    <t>Team Peach</t>
  </si>
  <si>
    <t>Komplet 10 syntetycznych pędzelków</t>
  </si>
  <si>
    <t>3209-7</t>
  </si>
  <si>
    <t>Sexy Red</t>
  </si>
  <si>
    <t>Lampa LED 22W/48 z wyświetlaczem</t>
  </si>
  <si>
    <t>10572-7</t>
  </si>
  <si>
    <t>Milky-licious</t>
  </si>
  <si>
    <t>Lakier hybrydowy 7,2 ml - Time For Myself</t>
  </si>
  <si>
    <t>3780-7</t>
  </si>
  <si>
    <t>Lady Green</t>
  </si>
  <si>
    <t>Zestaw frezów - MEDIUM</t>
  </si>
  <si>
    <t>10107-7</t>
  </si>
  <si>
    <t>Chill Mornings</t>
  </si>
  <si>
    <t>Zestaw - I am confident</t>
  </si>
  <si>
    <t>10566-7</t>
  </si>
  <si>
    <t>Vivid Soul</t>
  </si>
  <si>
    <t>8171-7</t>
  </si>
  <si>
    <t>Lakier hybrydowy 7,2 ml - Revital Base Fiber Creamy Splash</t>
  </si>
  <si>
    <t>9388-7</t>
  </si>
  <si>
    <t>Meet Me Halfway</t>
  </si>
  <si>
    <t>Zestaw Mrs Bella The Art of Nature Collection Set</t>
  </si>
  <si>
    <t>9385-7</t>
  </si>
  <si>
    <t>Future Is You</t>
  </si>
  <si>
    <t>Pearl Effect No. 01</t>
  </si>
  <si>
    <t>Pusher/Kopytko - 01</t>
  </si>
  <si>
    <t>9862-7</t>
  </si>
  <si>
    <t>Lakier hybrydowy 7,2 ml - Marshmallow Vibes</t>
  </si>
  <si>
    <t>Zestaw Must Have BASE Set</t>
  </si>
  <si>
    <t>Foil Nail Wraps 100sztuk</t>
  </si>
  <si>
    <t>Zestaw NAIL ART STAMPING SET</t>
  </si>
  <si>
    <t>8387-7</t>
  </si>
  <si>
    <t>Lakier hybrydowy 7,2 ml UV Gel Polish - Repair Base</t>
  </si>
  <si>
    <t>Skompletuj Zestaw HEAT WAVE - Bundle NN.DE</t>
  </si>
  <si>
    <t>Lakier hybrydowy 7,2 ml - Midnight Love Story</t>
  </si>
  <si>
    <t>Stempel ze zdrapką</t>
  </si>
  <si>
    <t>Skompletuj Zestaw Removal Bundle</t>
  </si>
  <si>
    <t>9363-7</t>
  </si>
  <si>
    <t>Lakier hybrydowy 7,2 ml - SEA AND ME</t>
  </si>
  <si>
    <t>Lakier hybrydowy 7,2 ml - Night Walks</t>
  </si>
  <si>
    <t>Zestaw BASE BABY BOOMER SET</t>
  </si>
  <si>
    <t>Zestaw Removal Set</t>
  </si>
  <si>
    <t>Zestaw COLORS SET</t>
  </si>
  <si>
    <t>Lakier hybrydowy 7,2 ml - Autumn Aesthetic</t>
  </si>
  <si>
    <t>9853-7</t>
  </si>
  <si>
    <t>Lakier hybrydowy 7,2 ml - Full Color Base – Perfect</t>
  </si>
  <si>
    <t>9514-7</t>
  </si>
  <si>
    <t>Lakier hybrydowy 7,2 ml - Modeling Base Calcium Blush Boomer</t>
  </si>
  <si>
    <t>Lakier hybrydowy 7,2 ml - Chill Mornings</t>
  </si>
  <si>
    <t>9950-7</t>
  </si>
  <si>
    <t>Lakier hybrydowy 7,2 ml - I’m unstoppable</t>
  </si>
  <si>
    <t>8179-1</t>
  </si>
  <si>
    <t>Frezarka NN L36 bezprzewodowa</t>
  </si>
  <si>
    <t>6332-7</t>
  </si>
  <si>
    <t>Lakier hybrydowy 7,2 ml - Base 6in1 Silk Protein</t>
  </si>
  <si>
    <t>Nail Primer Vitamins 7,2 ml</t>
  </si>
  <si>
    <t>9952-7</t>
  </si>
  <si>
    <t>Lakier hybrydowy 7,2 ml - Myself first</t>
  </si>
  <si>
    <t>Kuferek kosmetyczny L</t>
  </si>
  <si>
    <t>Tampon z waty celulozowej 12 Warstw - 500 szt.</t>
  </si>
  <si>
    <t>Kufer kosmetyczny S</t>
  </si>
  <si>
    <t>8366-7</t>
  </si>
  <si>
    <t>Lakier hybrydowy 7,2 ml UV Gel Polish - Baby Boomer Rose Base</t>
  </si>
  <si>
    <t>Lakier Hybrydowy 7,2 ml French - Perfect Milk</t>
  </si>
  <si>
    <t>U000303</t>
  </si>
  <si>
    <t>DHL DE Packstation</t>
  </si>
  <si>
    <t>9717-7</t>
  </si>
  <si>
    <t>Lakier hybrydowy 7,2 ml - Timeless Treasure</t>
  </si>
  <si>
    <t>Zestaw Master Set</t>
  </si>
  <si>
    <t>7650-7</t>
  </si>
  <si>
    <t>Lakier hybrydowy 7,2 ml - Revital Base Fiber Rosy Blush</t>
  </si>
  <si>
    <t>Lakier Hybrydowy 7,2 ml - Milky French</t>
  </si>
  <si>
    <t>Lakier hybrydowy 7,2 g - SIMPLE ONE STEP COLOR PROTEIN - Crème</t>
  </si>
  <si>
    <t>Nail Foil Wraps in roll - 250sztuk</t>
  </si>
  <si>
    <t>9483-7</t>
  </si>
  <si>
    <t>Lakier hybrydowy 7,2 ml - Cover Base Protein Pure Nude</t>
  </si>
  <si>
    <t>9858-7</t>
  </si>
  <si>
    <t>Lakier hybrydowy 7,2 ml - Dream A Little Dream</t>
  </si>
  <si>
    <t>9482-7</t>
  </si>
  <si>
    <t>Lakier hybrydowy 7,2 ml - Cover Base Protein Cover Peach</t>
  </si>
  <si>
    <t>Klipsy do ściągania Hybrydy</t>
  </si>
  <si>
    <t>Lakier hybrydowy 7,2 ml - Cozy Thing</t>
  </si>
  <si>
    <t>10258-7</t>
  </si>
  <si>
    <t>Lakier hybrydowy 7,2 ml - Top Milky Effect Creamy</t>
  </si>
  <si>
    <t>Lakier hybrydowy 7,2 ml - Lavender</t>
  </si>
  <si>
    <t>9479-7</t>
  </si>
  <si>
    <t>Lakier hybrydowy 7,2 ml - Cover Base Protein Dark Rose</t>
  </si>
  <si>
    <t>Zestaw CLASSY</t>
  </si>
  <si>
    <t>9864-7</t>
  </si>
  <si>
    <t>Lakier hybrydowy 7,2 ml - Blush Flush</t>
  </si>
  <si>
    <t>Zestaw - I am powerful</t>
  </si>
  <si>
    <t>9364-7</t>
  </si>
  <si>
    <t>Lakier hybrydowy 7,2 ml - STILL ON THE BEACH</t>
  </si>
  <si>
    <t>2696-7</t>
  </si>
  <si>
    <t>Lakier Hybrydowy 7,2 ml - Milk Shake</t>
  </si>
  <si>
    <t>9486-7</t>
  </si>
  <si>
    <t>Lakier hybrydowy 7,2 ml - Top Sunblocker Pro</t>
  </si>
  <si>
    <t>Pyłek Metallic Effect 01 (1g)</t>
  </si>
  <si>
    <t>10114-7</t>
  </si>
  <si>
    <t>Lakier hybrydowy 7,2 ml - Explore The World</t>
  </si>
  <si>
    <t>9850-7</t>
  </si>
  <si>
    <t>Lakier hybrydowy 7,2 ml - Full Color Base – Lady</t>
  </si>
  <si>
    <t>Lakier hybrydowy 7,2 ml - Meet Me Halfway</t>
  </si>
  <si>
    <t>10113-7</t>
  </si>
  <si>
    <t>Lakier hybrydowy 7,2 ml - Poetry Breeze</t>
  </si>
  <si>
    <t>7041-7</t>
  </si>
  <si>
    <t>Lakier hybrydowy 7,2 ml - Wine Time</t>
  </si>
  <si>
    <t>Lakier hybrydowy 7,2 ml - Vanilla Sky</t>
  </si>
  <si>
    <t>Lakier hybrydowy 16 ml - Base Extra (Soak off)</t>
  </si>
  <si>
    <t>Zestaw frezów - PROFESSIONAL</t>
  </si>
  <si>
    <t>8886-7</t>
  </si>
  <si>
    <t>Lakier hybrydowy 7,2 ml - Venezian Mask</t>
  </si>
  <si>
    <t>8349-7</t>
  </si>
  <si>
    <t>Lakier hybrydowy 7,2 ml UV Gel Polish - Love Spirit</t>
  </si>
  <si>
    <t>Lakier hybrydowy 7,2 ml - Night Queen</t>
  </si>
  <si>
    <t>6249-1</t>
  </si>
  <si>
    <t>Zestaw MASTER SET II</t>
  </si>
  <si>
    <t>Lakier Hybrydowy 7,2 ml - Sexy Red</t>
  </si>
  <si>
    <t>8035-7</t>
  </si>
  <si>
    <t>Odtłuszczacz do paznokci - Nail Prep 7,2 ml</t>
  </si>
  <si>
    <t>8431-7</t>
  </si>
  <si>
    <t>Lakier hybrydowy 7,2 ml UV Gel Polish - Mrs Always Right</t>
  </si>
  <si>
    <t>UV Gel Polish Remover NeoNail Aceton 100ml</t>
  </si>
  <si>
    <t>Tampon z waty celulozowej 12 Warstw - 250 szt.</t>
  </si>
  <si>
    <t>10259-7</t>
  </si>
  <si>
    <t>Lakier hybrydowy 7,2 ml - Top Milky Effect Blush</t>
  </si>
  <si>
    <t>Cążki do skórek z zapięciem - 5 mm</t>
  </si>
  <si>
    <t>9918-7</t>
  </si>
  <si>
    <t>Lakier hybrydowy Cat Eye 7,2 ml – Satin Quartz</t>
  </si>
  <si>
    <t>NM0463</t>
  </si>
  <si>
    <t>Intensywne Serum Krem-baza korygująca koloryt: NEUTRALIZING EFFECT</t>
  </si>
  <si>
    <t>9852-7</t>
  </si>
  <si>
    <t>Lakier hybrydowy 7,2 ml - Full Color Base – Raspberry</t>
  </si>
  <si>
    <t>Lakier hybrydowy 7,2 ml - Creme brulee</t>
  </si>
  <si>
    <t>9866-7</t>
  </si>
  <si>
    <t>Lakier hybrydowy 7,2 ml - Welcoming Type</t>
  </si>
  <si>
    <t>6103-2</t>
  </si>
  <si>
    <t>DUO ACRYLGEL NATURAL PINK 30g</t>
  </si>
  <si>
    <t>9983-7</t>
  </si>
  <si>
    <t>Lakier hybrydowy 7,2 ml - Unlimited</t>
  </si>
  <si>
    <t>9716-7</t>
  </si>
  <si>
    <t>Lakier hybrydowy 7,2 ml - Full Moon Party</t>
  </si>
  <si>
    <t>8399-7</t>
  </si>
  <si>
    <t>Paint UV/LED Gel 6,5 ml - żel do zdobień Baby Boomer</t>
  </si>
  <si>
    <t>JSDA Nail Drill JD 500 Silver</t>
  </si>
  <si>
    <t>9903-7</t>
  </si>
  <si>
    <t>Lakier hybrydowy 7,2 ml - Top Glow Violet Aurora Flakes</t>
  </si>
  <si>
    <t>9566-7</t>
  </si>
  <si>
    <t>Lakier hybrydowy 7,2 ml - Baby Boomer White Base</t>
  </si>
  <si>
    <t>Preparat do paznokci - Nail Prep Extra 10 ml</t>
  </si>
  <si>
    <t>Lakier hybrydowy 7,2 ml - Future Is You</t>
  </si>
  <si>
    <t>Pędzelek/łopatka do Duo AcrylGel</t>
  </si>
  <si>
    <t>Primer bezkwasowy 10ml</t>
  </si>
  <si>
    <t>Lakier Hybrydowy 7,2 ml - Wine Red</t>
  </si>
  <si>
    <t>10116-7</t>
  </si>
  <si>
    <t>Lakier hybrydowy 7,2 ml - Your Way Of Being</t>
  </si>
  <si>
    <t>6952-7</t>
  </si>
  <si>
    <t>Lakier Hybrydowy 7,2 ml - Aloha Mood</t>
  </si>
  <si>
    <t>6111-7</t>
  </si>
  <si>
    <t>Lakier hybrydowy 7 ml Base Extra Cover</t>
  </si>
  <si>
    <t>Zestaw frezów - ADVANCED</t>
  </si>
  <si>
    <t>7803-7</t>
  </si>
  <si>
    <t>Lakier hybrydowy 7,2 ml - Heaven</t>
  </si>
  <si>
    <t>9860-7</t>
  </si>
  <si>
    <t>Lakier hybrydowy 7,2 ml - Best Option</t>
  </si>
  <si>
    <t>Guma ochronna do skórek Gum peel-off 7,2 ml</t>
  </si>
  <si>
    <t>4978-1</t>
  </si>
  <si>
    <t>Szablon do przedłużania paznokci MOTYL 500 szt.</t>
  </si>
  <si>
    <t>Lakier hybrydowy 7,2 ml - Seashell</t>
  </si>
  <si>
    <t>LAMPA LED ECO3</t>
  </si>
  <si>
    <t>Polerka łódka 100/180 - fioletowa</t>
  </si>
  <si>
    <t>NM0371</t>
  </si>
  <si>
    <t>Intensywne Serum Pielęgnujący krem-baza: MOISTURIZING EFFECT</t>
  </si>
  <si>
    <t>9713-7</t>
  </si>
  <si>
    <t>Lakier hybrydowy 7,2 ml - New Moon Prince</t>
  </si>
  <si>
    <t>Lakier hybrydowy 7,2 ml - Romantic Getaway</t>
  </si>
  <si>
    <t>Frez ceramiczny - CERAMIC NO. 002</t>
  </si>
  <si>
    <t>5541-7</t>
  </si>
  <si>
    <t>Lakier Hybrydowy 7,2 ml - French Pink Medium</t>
  </si>
  <si>
    <t>Polerka łódka 100/180 - różowa</t>
  </si>
  <si>
    <t>9851-7</t>
  </si>
  <si>
    <t>Lakier hybrydowy 7,2 ml - Full Color Base – Sexy</t>
  </si>
  <si>
    <t>9457-7</t>
  </si>
  <si>
    <t>Lakier hybrydowy 7,2 g - SIMPLE ONE STEP COLOR PROTEIN - Authentic</t>
  </si>
  <si>
    <t>Żel do zdobień 4 ml - White</t>
  </si>
  <si>
    <t>Puder Chrome Effect 2 g - SREBRNY</t>
  </si>
  <si>
    <t>9981-7</t>
  </si>
  <si>
    <t>Lakier hybrydowy 7,2 ml - Ambitious</t>
  </si>
  <si>
    <t>Płyn do Duo AcrylGel NeoNail Expert 200 ml – Duo AcrylGel Liquid</t>
  </si>
  <si>
    <t>9977-7</t>
  </si>
  <si>
    <t>Lakier hybrydowy 7,2 ml - Smart</t>
  </si>
  <si>
    <t>9706-7</t>
  </si>
  <si>
    <t>Lakier hybrydowy 7,2 ml - Glow Temptation</t>
  </si>
  <si>
    <t>9228-7</t>
  </si>
  <si>
    <t>Lakier hybrydowy 7,2 ml – First Hug</t>
  </si>
  <si>
    <t>Oliwka Witaminowa 6,5 ml - Vitamin Cuticle Oil Intense</t>
  </si>
  <si>
    <t>5542-7</t>
  </si>
  <si>
    <t>Lakier Hybrydowy 7,2 ml - French Pink Light</t>
  </si>
  <si>
    <t>4815-7</t>
  </si>
  <si>
    <t>Lakier Hybrydowy 7,2 ml - Cotton Candy</t>
  </si>
  <si>
    <t>9350-7</t>
  </si>
  <si>
    <t>Lakier hybrydowy 7,2 ml - WAY TO BE FREE</t>
  </si>
  <si>
    <t>8565-7</t>
  </si>
  <si>
    <t>Lakier hybrydowy Cat Eye 7,2 ml - Satin Blush</t>
  </si>
  <si>
    <t>9879-7</t>
  </si>
  <si>
    <t>Lakier hybrydowy 7,2 ml - Top Frosted Powder Nail Art</t>
  </si>
  <si>
    <t>1029-7</t>
  </si>
  <si>
    <t>Cuticle remover 7,2 ml</t>
  </si>
  <si>
    <t>Odtłuszczacz do paznokci z witaminami 200 ml - Nail Cleaner Vitamins</t>
  </si>
  <si>
    <t>9714-7</t>
  </si>
  <si>
    <t>Lakier hybrydowy 7,2 ml - Spark Of Mystery</t>
  </si>
  <si>
    <t>5712-7</t>
  </si>
  <si>
    <t>Lakier Hybrydowy 7,2 ml - Alizee</t>
  </si>
  <si>
    <t>Komplet pędzelków do zdobień - 3 sztuki</t>
  </si>
  <si>
    <t>9868-7</t>
  </si>
  <si>
    <t>Lakier hybrydowy 7,2 ml - Oh Hey There</t>
  </si>
  <si>
    <t>9954-7</t>
  </si>
  <si>
    <t>Lakier hybrydowy 7,2 ml - Feel divine</t>
  </si>
  <si>
    <t>Nożyczki do skórek i szablonów – zaokrąglone</t>
  </si>
  <si>
    <t>9275-7</t>
  </si>
  <si>
    <t>Lakier hybrydowy 7,2 ml - SELF LOVE CLUB</t>
  </si>
  <si>
    <t>6344-7</t>
  </si>
  <si>
    <t>Lakier hybrydowy 7,2 ml - Snow Queen</t>
  </si>
  <si>
    <t>4458-1</t>
  </si>
  <si>
    <t>Foil Nail Wrap - 50sztuk</t>
  </si>
  <si>
    <t>9917-7</t>
  </si>
  <si>
    <t>Lakier hybrydowy Cat Eye 7,2 ml – Satin Ruby</t>
  </si>
  <si>
    <t>Pędzelek do Żelu Kolinsky nr 6 - owalny</t>
  </si>
  <si>
    <t>5551-7</t>
  </si>
  <si>
    <t>Lakier Hybrydowy 7,2 ml Top Velour</t>
  </si>
  <si>
    <t>Lakier Hybrydowy 7,2 ml - Lady Green</t>
  </si>
  <si>
    <t>9270-7</t>
  </si>
  <si>
    <t>Lakier hybrydowy 7,2 ml - TROPICAL STATE OF MIND</t>
  </si>
  <si>
    <t>Skompletuj Zestaw Mrs Bella Winter Bundle</t>
  </si>
  <si>
    <t>9861-7</t>
  </si>
  <si>
    <t>Lakier hybrydowy 7,2 ml - Pinky Blink</t>
  </si>
  <si>
    <t>10506-7</t>
  </si>
  <si>
    <t>Lakier hybrydowy 7,2 ml - True Color Top</t>
  </si>
  <si>
    <t>9383-7</t>
  </si>
  <si>
    <t>Lakier hybrydowy 7,2 ml - My True Self</t>
  </si>
  <si>
    <t>Pędzelek Duo AcryGel NeoNail</t>
  </si>
  <si>
    <t>Lakier Hybrydowy 7,2 ml - Morning Rose</t>
  </si>
  <si>
    <t>10115-7</t>
  </si>
  <si>
    <t>Lakier hybrydowy 7,2 ml - Evening Rituals</t>
  </si>
  <si>
    <t>NM0356</t>
  </si>
  <si>
    <t>Intensywne Serum Satynowy puder sypki: TRANSPARENT</t>
  </si>
  <si>
    <t>9709-7</t>
  </si>
  <si>
    <t>Lakier hybrydowy 7,2 ml - Moony Whispers</t>
  </si>
  <si>
    <t>Frez karbidowy - CONE L NO.01/H</t>
  </si>
  <si>
    <t>9956-7</t>
  </si>
  <si>
    <t>Lakier hybrydowy 7,2 ml - I’m Enough</t>
  </si>
  <si>
    <t>9356-7</t>
  </si>
  <si>
    <t>Lakier hybrydowy 7,2 ml - Maid of Honor</t>
  </si>
  <si>
    <t>9920-7</t>
  </si>
  <si>
    <t>Lakier hybrydowy Cat Eye 7,2 ml – Satin Cobalt</t>
  </si>
  <si>
    <t>8764-7</t>
  </si>
  <si>
    <t>Lakier Hybrydowy 7,2 ml - Feminine Grace</t>
  </si>
  <si>
    <t>9836-7</t>
  </si>
  <si>
    <t>Lakier hybrydowy 7,2 ml - Top Crush White Gloss</t>
  </si>
  <si>
    <t>9946-7</t>
  </si>
  <si>
    <t>Lakier hybrydowy 7,2 ml - What I want</t>
  </si>
  <si>
    <t>9485-7</t>
  </si>
  <si>
    <t>Lakier hybrydowy 7,2 ml - Cover Base Protein Mauve Nude</t>
  </si>
  <si>
    <t>Zestaw Must Have TOP Set</t>
  </si>
  <si>
    <t>7035-7</t>
  </si>
  <si>
    <t>Lakier hybrydowy 7,2 ml - Cover Base Protein Cream Beige</t>
  </si>
  <si>
    <t>2609-7</t>
  </si>
  <si>
    <t>Lakier Hybrydowy 7,2 ml - Lady Ferrari</t>
  </si>
  <si>
    <t>Lakier hybrydowy Neonail Expert 15 ml - Modeling Base Calcium Neutral Pink</t>
  </si>
  <si>
    <t>8429-7</t>
  </si>
  <si>
    <t>Lakier hybrydowy 7,2 g - SIMPLE ONE STEP COLOR PROTEIN - Beautiful</t>
  </si>
  <si>
    <t>7042-7</t>
  </si>
  <si>
    <t>Lakier hybrydowy 7,2 ml - Radioactive</t>
  </si>
  <si>
    <t>8770-7</t>
  </si>
  <si>
    <t>Lakier Hybrydowy 7,2 ml - Chillout Walk</t>
  </si>
  <si>
    <t>Pusher/ Kopytko - 03</t>
  </si>
  <si>
    <t>1177-1</t>
  </si>
  <si>
    <t>Cążki do skórek 5mm</t>
  </si>
  <si>
    <t>Magnes dwustronny do Cat Eye</t>
  </si>
  <si>
    <t>Żel do zdobień 4 ml - Black</t>
  </si>
  <si>
    <t>8172-7</t>
  </si>
  <si>
    <t>Lakier hybrydowy 7,2 ml - Revital Base Fiber Warm Cover</t>
  </si>
  <si>
    <t>7899-7</t>
  </si>
  <si>
    <t>Żel do folii transferowej - Transfer Gel 7,2 ml</t>
  </si>
  <si>
    <t>1263-4</t>
  </si>
  <si>
    <t>Dłutko do nakładania ozdób - sonda białe</t>
  </si>
  <si>
    <t>8192-7</t>
  </si>
  <si>
    <t>Lakier hybrydowy 7,2 ml - UV Gel Polish - Dream Life</t>
  </si>
  <si>
    <t>9912-7</t>
  </si>
  <si>
    <t>Lakier hybrydowy 7,2 ml – Festival Dress</t>
  </si>
  <si>
    <t>Lampa LED 21W/48 ECO</t>
  </si>
  <si>
    <t>9077-7</t>
  </si>
  <si>
    <t>Lakier hybrydowy 7,2 ml - Savanna Grass</t>
  </si>
  <si>
    <t>6101-2</t>
  </si>
  <si>
    <t>DUO ACRYLGEL PERFECT CLEAR 30g</t>
  </si>
  <si>
    <t>Pilnik szary banan - 100/180 NeoNail</t>
  </si>
  <si>
    <t>7802-7</t>
  </si>
  <si>
    <t>Lakier hybrydowy 7,2 ml - Ocean</t>
  </si>
  <si>
    <t>8628-7</t>
  </si>
  <si>
    <t>Lakier hybrydowy 7,2 ml - Almost Magma</t>
  </si>
  <si>
    <t>6379-7</t>
  </si>
  <si>
    <t>Lakier hybrydowy 7,2 ml - Creamy Latte</t>
  </si>
  <si>
    <t>8768-7</t>
  </si>
  <si>
    <t>Lakier Hybrydowy 7,2 ml - Jolly State</t>
  </si>
  <si>
    <t>9237-7</t>
  </si>
  <si>
    <t>Lakier hybrydowy 7,2 ml - Rose Confetti</t>
  </si>
  <si>
    <t>9978-7</t>
  </si>
  <si>
    <t>Lakier hybrydowy 7,2 ml - Enthusiastic</t>
  </si>
  <si>
    <t>7775-7</t>
  </si>
  <si>
    <t>Lakier hybrydowy 7,2 ml - Bon Voyage</t>
  </si>
  <si>
    <t>8355-7</t>
  </si>
  <si>
    <t>Lakier hybrydowy 7,2 ml UV Gel Polish - Green Me Twice</t>
  </si>
  <si>
    <t>8160-7</t>
  </si>
  <si>
    <t>Lakier hybrydowy 7,2 g - SIMPLE ONE STEP COLOR PROTEIN - Warm</t>
  </si>
  <si>
    <t>4801-7</t>
  </si>
  <si>
    <t>Lakier Hybrydowy 7,2 ml - Acapulco</t>
  </si>
  <si>
    <t>8307-7</t>
  </si>
  <si>
    <t>Lakier hybrydowy 7,2 ml - UV Gel Polish - Not A Last Dance</t>
  </si>
  <si>
    <t>8164-7</t>
  </si>
  <si>
    <t>Lakier hybrydowy 7,2 g - SIMPLE ONE STEP COLOR PROTEIN - Feminine</t>
  </si>
  <si>
    <t>8353-7</t>
  </si>
  <si>
    <t>Lakier hybrydowy 7,2 ml UV Gel Polish - Angel’s Charm</t>
  </si>
  <si>
    <t>9387-7</t>
  </si>
  <si>
    <t>Lakier hybrydowy 7,2 ml - Be My Companion</t>
  </si>
  <si>
    <t>9795-7</t>
  </si>
  <si>
    <t>Lakier hybrydowy 7,2 ml - Velvet Plum</t>
  </si>
  <si>
    <t>9268-7</t>
  </si>
  <si>
    <t>Lakier hybrydowy 7,2 ml - OCEAN BABY</t>
  </si>
  <si>
    <t>9857-7</t>
  </si>
  <si>
    <t>Lakier hybrydowy 7,2 ml - Better Than Yours</t>
  </si>
  <si>
    <t>9919-7</t>
  </si>
  <si>
    <t>Lakier hybrydowy Cat Eye 7,2 ml – Satin Turquoise</t>
  </si>
  <si>
    <t>10178-7</t>
  </si>
  <si>
    <t>Lakier hybrydowy 7,2 ml - Key To Happiness</t>
  </si>
  <si>
    <t>9451-7</t>
  </si>
  <si>
    <t>Lakier hybrydowy 7,2 g - SIMPLE ONE STEP COLOR PROTEIN - Intelligent</t>
  </si>
  <si>
    <t>Serum do paznokci 3,8 ml - 72H Nail Repair Serum</t>
  </si>
  <si>
    <t>9274-7</t>
  </si>
  <si>
    <t>Lakier hybrydowy 7,2 ml - ME &amp; YOU JUST US TWO</t>
  </si>
  <si>
    <t>9794-7</t>
  </si>
  <si>
    <t>Lakier hybrydowy 7,2 ml - Cashmere</t>
  </si>
  <si>
    <t>8769-7</t>
  </si>
  <si>
    <t>Lakier Hybrydowy 7,2 ml - Soo Cosy</t>
  </si>
  <si>
    <t>8629-7</t>
  </si>
  <si>
    <t>Lakier hybrydowy 7,2 ml - Terracotta</t>
  </si>
  <si>
    <t>9272-7</t>
  </si>
  <si>
    <t>Lakier hybrydowy 7,2 ml - JUST MAKE FUN</t>
  </si>
  <si>
    <t>8360-7</t>
  </si>
  <si>
    <t>Lakier hybrydowy 7,2 ml - UV Gel Polish - Always on My Mind [export]</t>
  </si>
  <si>
    <t>8193-7</t>
  </si>
  <si>
    <t>Lakier hybrydowy 7,2 ml - UV Gel Polish - Find Freedom</t>
  </si>
  <si>
    <t>4661-7</t>
  </si>
  <si>
    <t>Lakier Hybrydowy 7,2 ml - Desert Rose</t>
  </si>
  <si>
    <t>9384-7</t>
  </si>
  <si>
    <t>Lakier hybrydowy 7,2 ml - Free Your Passion</t>
  </si>
  <si>
    <t>9597-7</t>
  </si>
  <si>
    <t>Lakier hybrydowy 7,2 ml – Soft Top</t>
  </si>
  <si>
    <t>Tipsy Duo AcrylGel -100szt.</t>
  </si>
  <si>
    <t>9453-7</t>
  </si>
  <si>
    <t>Lakier hybrydowy 7,2 g - SIMPLE ONE STEP COLOR PROTEIN - Important</t>
  </si>
  <si>
    <t>7750-7</t>
  </si>
  <si>
    <t>Lakier Hybrydowy 7,2 ml - Mrs Red</t>
  </si>
  <si>
    <t>9069-7</t>
  </si>
  <si>
    <t>Lakier hybrydowy 7,2 ml - Dried Blossom</t>
  </si>
  <si>
    <t>10004-7</t>
  </si>
  <si>
    <t>Lakier hybrydowy 7,2g - SIMPLE ONE STEP COLOR PROTEIN - Love&amp;Shine</t>
  </si>
  <si>
    <t>9915-7</t>
  </si>
  <si>
    <t>Lakier hybrydowy 7,2 ml – Holo Vibes</t>
  </si>
  <si>
    <t>4819-7</t>
  </si>
  <si>
    <t>Lakier Hybrydowy 7,2 ml - Barbados Party</t>
  </si>
  <si>
    <t>9389-7</t>
  </si>
  <si>
    <t>Lakier hybrydowy 7,2 ml - Adventure Agents</t>
  </si>
  <si>
    <t>10110-7</t>
  </si>
  <si>
    <t>Lakier hybrydowy 7,2 ml - Most Of (F)all</t>
  </si>
  <si>
    <t>JSDA Nail Drill JD 500 Rose</t>
  </si>
  <si>
    <t>10175-7</t>
  </si>
  <si>
    <t>Lakier hybrydowy 7,2 ml - Catch A Glimpse</t>
  </si>
  <si>
    <t>7241-7</t>
  </si>
  <si>
    <t>Lakier Hybrydowy 7,2 ml - Top Glow Silver</t>
  </si>
  <si>
    <t>Patyczki drewniane w zestawie 10 szt.</t>
  </si>
  <si>
    <t>8163-7</t>
  </si>
  <si>
    <t>Lakier hybrydowy 7,2 g - SIMPLE ONE STEP COLOR PROTEIN - PLEASURE</t>
  </si>
  <si>
    <t>7773-7</t>
  </si>
  <si>
    <t>Lakier hybrydowy 7,2 ml - Hit Dreamer</t>
  </si>
  <si>
    <t>8703-7</t>
  </si>
  <si>
    <t>Lakier hybrydowy 7,2 ml - Top Glow Gold Flakes</t>
  </si>
  <si>
    <t>8771-7</t>
  </si>
  <si>
    <t>Lakier Hybrydowy 7,2 ml - Wild Story</t>
  </si>
  <si>
    <t>8892-7</t>
  </si>
  <si>
    <t>Lakier hybrydowy 7,2 ml - Icicle Tale</t>
  </si>
  <si>
    <t>4803-7</t>
  </si>
  <si>
    <t>Lakier Hybrydowy 7,2 ml - Copacabana</t>
  </si>
  <si>
    <t>9230-7</t>
  </si>
  <si>
    <t>Lakier hybrydowy 7,2 ml - True Affection</t>
  </si>
  <si>
    <t>Karuzela z ozdobami 03</t>
  </si>
  <si>
    <t>6103-1</t>
  </si>
  <si>
    <t>DUO ACRYLGEL NATURAL PINK 15g</t>
  </si>
  <si>
    <t>9386-7</t>
  </si>
  <si>
    <t>Lakier hybrydowy 7,2 ml - Reach Your Top</t>
  </si>
  <si>
    <t>9900-7</t>
  </si>
  <si>
    <t>Lakier Hybrydowy 7,2 ml - Top Crush Black Gloss</t>
  </si>
  <si>
    <t>9067-7</t>
  </si>
  <si>
    <t>Lakier hybrydowy 7,2 ml - Top Glow Gold Sand</t>
  </si>
  <si>
    <t>3645-7</t>
  </si>
  <si>
    <t>Lakier Hybrydowy 7,2 ml - Juicy Raspberry</t>
  </si>
  <si>
    <t>9458-7</t>
  </si>
  <si>
    <t>Lakier hybrydowy 7,2 g - SIMPLE ONE STEP COLOR PROTEIN - Incredible</t>
  </si>
  <si>
    <t>3763-7</t>
  </si>
  <si>
    <t>Lakier Hybrydowy 7,2 ml - Fiery Flamenco</t>
  </si>
  <si>
    <t>PILNIK ELEKTRYCZNY DO PIĘT - WODOODPORNY</t>
  </si>
  <si>
    <t>10171-7</t>
  </si>
  <si>
    <t>Lakier hybrydowy 7,2 ml - Shimmering Queen</t>
  </si>
  <si>
    <t>9392-7</t>
  </si>
  <si>
    <t>Lakier hybrydowy 7,2 ml - She Rules</t>
  </si>
  <si>
    <t>7800-7</t>
  </si>
  <si>
    <t>Lakier hybrydowy 7,2 ml - Honey</t>
  </si>
  <si>
    <t>Gąbeczki do stylizacji paznokci (25 sztuk)</t>
  </si>
  <si>
    <t>Formy Duo AcrylGel - migdał współczesny 03</t>
  </si>
  <si>
    <t>7044-7</t>
  </si>
  <si>
    <t>Lakier hybrydowy 7,2 ml - Oh so natural</t>
  </si>
  <si>
    <t>Cążki do skórek 5mm</t>
  </si>
  <si>
    <t>9711-7</t>
  </si>
  <si>
    <t>Lakier hybrydowy 7,2 ml - Secret Spot</t>
  </si>
  <si>
    <t>8167-7</t>
  </si>
  <si>
    <t>Lakier hybrydowy 7,2 g - SIMPLE ONE STEP COLOR PROTEIN - Fabulous</t>
  </si>
  <si>
    <t>6051-7</t>
  </si>
  <si>
    <t>Lakier hybrydowy 7,2 ml - Independent Women</t>
  </si>
  <si>
    <t>8170-7</t>
  </si>
  <si>
    <t>Lakier hybrydowy 7,2 ml - Revital Base Fiber Shiny Queen</t>
  </si>
  <si>
    <t>4826-7</t>
  </si>
  <si>
    <t>Lakier Hybrydowy 7,2 ml - Wedding Princess</t>
  </si>
  <si>
    <t>8195-7</t>
  </si>
  <si>
    <t>Lakier hybrydowy 7,2 ml - UV Gel Polish - Born Proud</t>
  </si>
  <si>
    <t>8173-7</t>
  </si>
  <si>
    <t>Lakier hybrydowy 7,2 ml - Revital Base Fiber Blinking Cover Pink</t>
  </si>
  <si>
    <t>9955-7</t>
  </si>
  <si>
    <t>Lakier hybrydowy 7,2 ml - Get attention</t>
  </si>
  <si>
    <t>8529-7</t>
  </si>
  <si>
    <t>Lakier hybrydowy 7,2 ml UV Gel Polish - Perfect Pleasure</t>
  </si>
  <si>
    <t>9948-7</t>
  </si>
  <si>
    <t>Lakier hybrydowy 7,2 ml - Don’t hide</t>
  </si>
  <si>
    <t>6520-7</t>
  </si>
  <si>
    <t>Lakier hybrydowy 7,2 ml - Miss Diva</t>
  </si>
  <si>
    <t>9708-7</t>
  </si>
  <si>
    <t>Lakier hybrydowy 7,2 ml - Sparkly Secret</t>
  </si>
  <si>
    <t>8055-7</t>
  </si>
  <si>
    <t>Lakier hybrydowy 7,2g - SIMPLE ONE STEP COLOR PROTEIN - Dark</t>
  </si>
  <si>
    <t>9949-7</t>
  </si>
  <si>
    <t>Lakier hybrydowy 7,2 ml - Create your own sunshine</t>
  </si>
  <si>
    <t>Frez karbidowy - SPINDLE NO.01/M</t>
  </si>
  <si>
    <t>8078-7</t>
  </si>
  <si>
    <t>Lakier hybrydowy 7,2 g - SIMPLE ONE STEP COLOR PROTEIN - Happy</t>
  </si>
  <si>
    <t>9796-7</t>
  </si>
  <si>
    <t>Lakier hybrydowy 7,2 ml - Aspen</t>
  </si>
  <si>
    <t>9391-7</t>
  </si>
  <si>
    <t>Lakier hybrydowy 7,2 ml - Miss Power</t>
  </si>
  <si>
    <t>8066-7</t>
  </si>
  <si>
    <t>Lakier hybrydowy 7,2 g - SIMPLE ONE STEP COLOR PROTEIN - Frisky</t>
  </si>
  <si>
    <t>3762-7</t>
  </si>
  <si>
    <t>Lakier Hybrydowy 7,2 ml - Raspberry Red</t>
  </si>
  <si>
    <t>9245-7</t>
  </si>
  <si>
    <t>Lakier hybrydowy 7,2 ml – Natural Matte Base</t>
  </si>
  <si>
    <t>10382-7</t>
  </si>
  <si>
    <t>Lakier hybrydowy 7,2g - SIMPLE ONE STEP COLOR PROTEIN - ENDLESS</t>
  </si>
  <si>
    <t>3754-7</t>
  </si>
  <si>
    <t>Lakier Hybrydowy 7,2 ml - Summer Mint</t>
  </si>
  <si>
    <t>4823-7</t>
  </si>
  <si>
    <t>Lakier Hybrydowy 7,2 ml - Bayahibe Bikini</t>
  </si>
  <si>
    <t>Pyłek Metallic Effect 03</t>
  </si>
  <si>
    <t>Oliwka Witaminowa 6,5ml - Vitamin Cuticle Oil</t>
  </si>
  <si>
    <t>7801-7</t>
  </si>
  <si>
    <t>Lakier hybrydowy 7,2 ml - Blush</t>
  </si>
  <si>
    <t>9982-7</t>
  </si>
  <si>
    <t>Lakier hybrydowy 7,2 ml - Curious</t>
  </si>
  <si>
    <t>9452-7</t>
  </si>
  <si>
    <t>Lakier hybrydowy 7,2 g - SIMPLE ONE STEP COLOR PROTEIN - Worthy</t>
  </si>
  <si>
    <t>Serum do skórek i paznokci 6,5 ml - DAILY ANTIOXIDANT cuticle &amp; nail serum</t>
  </si>
  <si>
    <t>7981-7</t>
  </si>
  <si>
    <t>Lakier hybrydowy 7,2 ml - UV Gel Polish - Think Happy</t>
  </si>
  <si>
    <t>Odżywka do paznokci 7,2 ml - Nail Repair Conditioner</t>
  </si>
  <si>
    <t>9238-7</t>
  </si>
  <si>
    <t>Lakier hybrydowy 7,2 ml - Silver Confetti</t>
  </si>
  <si>
    <t>8898-7</t>
  </si>
  <si>
    <t>Lakier hybrydowy 7,2 ml - Ice Queen</t>
  </si>
  <si>
    <t>9071-7</t>
  </si>
  <si>
    <t>Lakier hybrydowy 7,2 ml - Wild Sky</t>
  </si>
  <si>
    <t>6951-7</t>
  </si>
  <si>
    <t>Lakier Hybrydowy 7,2 ml - Summer Hero</t>
  </si>
  <si>
    <t>9722-7</t>
  </si>
  <si>
    <t>Lakier hybrydowy 7,2 ml - Top Glow Rose Gold Flakes</t>
  </si>
  <si>
    <t>8806-7</t>
  </si>
  <si>
    <t>Lakier hybrydowy 7,2 ml - Top Glow Silver Flakes</t>
  </si>
  <si>
    <t>3778-7</t>
  </si>
  <si>
    <t>Lakier Hybrydowy 7,2 ml - Lush Green</t>
  </si>
  <si>
    <t>8623-7</t>
  </si>
  <si>
    <t>Lakier hybrydowy 7,2 ml - Modeling Base Calcium Luminous Pink</t>
  </si>
  <si>
    <t>9916-7</t>
  </si>
  <si>
    <t>Lakier hybrydowy 7,2 ml – Party Pass</t>
  </si>
  <si>
    <t>8140-7</t>
  </si>
  <si>
    <t>Lakier hybrydowy 7,2g - SIMPLE ONE STEP COLOR PROTEIN -Chillin</t>
  </si>
  <si>
    <t>Pędzelek do Żelu Kolinsky nr 6 - płaski</t>
  </si>
  <si>
    <t>9360-7</t>
  </si>
  <si>
    <t>Lakier hybrydowy 7,2 ml - Diva Boss</t>
  </si>
  <si>
    <t>5606-7</t>
  </si>
  <si>
    <t>Lakier Hybrydowy 7,2 ml - Night Sky</t>
  </si>
  <si>
    <t>2692-7</t>
  </si>
  <si>
    <t>Lakier Hybrydowy 7,2 ml - Dark Cherry</t>
  </si>
  <si>
    <t>DUO ACRYLGEL NATURAL PINK 7g</t>
  </si>
  <si>
    <t>10109-7</t>
  </si>
  <si>
    <t>Lakier hybrydowy 7,2 ml - Keep Your Way</t>
  </si>
  <si>
    <t>7540-7</t>
  </si>
  <si>
    <t>Lakier hybrydowy 7,2 ml - Delightful Feeling</t>
  </si>
  <si>
    <t>8717-7</t>
  </si>
  <si>
    <t>Lakier hybrydowy 7,2 ml - Cover Base Protein Pastel Lilac</t>
  </si>
  <si>
    <t>9882-7</t>
  </si>
  <si>
    <t>Lakier hybrydowy 7,2 ml - Glitter Effect Base Rose Twinkle</t>
  </si>
  <si>
    <t>9596-7</t>
  </si>
  <si>
    <t>Lakier hybrydowy 7,2 ml - Soft Base</t>
  </si>
  <si>
    <t>6053-7</t>
  </si>
  <si>
    <t>Lakier Hybrydowy 7,2 ml - Classy Queen</t>
  </si>
  <si>
    <t>8077-7</t>
  </si>
  <si>
    <t>Lakier hybrydowy 7,2g - SIMPLE ONE STEP COLOR PROTEIN - Mildly</t>
  </si>
  <si>
    <t>9484-7</t>
  </si>
  <si>
    <t>Lakier hybrydowy 7,2 ml - Cover Base Protein Truffle Nude</t>
  </si>
  <si>
    <t>6954-7</t>
  </si>
  <si>
    <t>Lakier Hybrydowy 7,2 ml - Keep Pink</t>
  </si>
  <si>
    <t>6790-7</t>
  </si>
  <si>
    <t>Lakier hybrydowy 7,2 ml - Funky Soul</t>
  </si>
  <si>
    <t>8522-7</t>
  </si>
  <si>
    <t>Lakier hybrydowy 7,2 ml UV Gel Polish - Summer Couple</t>
  </si>
  <si>
    <t>3210-7</t>
  </si>
  <si>
    <t>Lakier Hybrydowy 7,2 ml - Fine French</t>
  </si>
  <si>
    <t>7982-7</t>
  </si>
  <si>
    <t>Lakier hybrydowy 7,2 ml - UV Gel Polish - Keep Going</t>
  </si>
  <si>
    <t>9076-7</t>
  </si>
  <si>
    <t>Lakier hybrydowy 7,2 ml - Safari Clay</t>
  </si>
  <si>
    <t>Zestaw Nothing Can Stop Me Starter Set</t>
  </si>
  <si>
    <t>8520-7</t>
  </si>
  <si>
    <t>Lakier hybrydowy 7,2 ml UV Gel Polish - Blue Surfing</t>
  </si>
  <si>
    <t>9599-7</t>
  </si>
  <si>
    <t>Lakier hybrydowy 7,2 ml - Glitter Effect Base Burgund Shine</t>
  </si>
  <si>
    <t>8524-7</t>
  </si>
  <si>
    <t>Lakier hybrydowy 7,2 ml UV Gel Polish - Selfie Queen</t>
  </si>
  <si>
    <t>8139-7</t>
  </si>
  <si>
    <t>Lakier hybrydowy 7,2g - SIMPLE ONE STEP COLOR PROTEIN - Explorer</t>
  </si>
  <si>
    <t>9863-7</t>
  </si>
  <si>
    <t>Lakier hybrydowy 7,2 ml - Fabulous Moment</t>
  </si>
  <si>
    <t>9881-7</t>
  </si>
  <si>
    <t>Lakier hybrydowy 7,2 ml - Glitter Effect Base Gold Twinkle</t>
  </si>
  <si>
    <t>2687-7</t>
  </si>
  <si>
    <t>Lakier Hybrydowy 7,2 ml - Cashmere Rose</t>
  </si>
  <si>
    <t>6793-7</t>
  </si>
  <si>
    <t>Lakier hybrydowy 7,2 ml - Sweet Paradise</t>
  </si>
  <si>
    <t>10247-7</t>
  </si>
  <si>
    <t>Lakier hybrydowy 7,2 ml - Orange Burn</t>
  </si>
  <si>
    <t>8896-7</t>
  </si>
  <si>
    <t>Lakier hybrydowy 7,2 ml - Snowy Night</t>
  </si>
  <si>
    <t>9495-7</t>
  </si>
  <si>
    <t>Lakier hybrydowy 7,2 ml - Top Glow Multicolor Holo</t>
  </si>
  <si>
    <t>Formy Duo AcrylGel - kwadrat 02</t>
  </si>
  <si>
    <t>Aplikator/ Pacynka do pyłku</t>
  </si>
  <si>
    <t>Zestaw MANICURE &amp; PEDICURE NAIL DRILL SET</t>
  </si>
  <si>
    <t>9979-7</t>
  </si>
  <si>
    <t>Lakier hybrydowy 7,2 ml - Energetic</t>
  </si>
  <si>
    <t>9598-7</t>
  </si>
  <si>
    <t>Lakier hybrydowy 7,2 ml - Glitter Effect Base Red Shine</t>
  </si>
  <si>
    <t>Pilnik szary prosty 100/180 NeoNail</t>
  </si>
  <si>
    <t>9945-7</t>
  </si>
  <si>
    <t>Lakier hybrydowy 7,2 ml - Time to rise up</t>
  </si>
  <si>
    <t>7546-7</t>
  </si>
  <si>
    <t>Lakier hybrydowy 7,2 ml - Bloomy Mood</t>
  </si>
  <si>
    <t>8505-7</t>
  </si>
  <si>
    <t>Lakier hybrydowy 7,2 ml UV Gel Polish - Top Glow Celebrate</t>
  </si>
  <si>
    <t>4811-7</t>
  </si>
  <si>
    <t>Lakier Hybrydowy 7,2 ml - Plumeria Scent</t>
  </si>
  <si>
    <t>8562-7</t>
  </si>
  <si>
    <t>Lakier hybrydowy Cat Eye 7,2 ml - Satin Star</t>
  </si>
  <si>
    <t>GEL STICKERS EASY ON M05</t>
  </si>
  <si>
    <t>8626-7</t>
  </si>
  <si>
    <t>Lakier hybrydowy 7,2 ml - Clay</t>
  </si>
  <si>
    <t>8143-7</t>
  </si>
  <si>
    <t>Lakier hybrydowy 7,2g - SIMPLE ONE STEP COLOR PROTEIN - Dreamy</t>
  </si>
  <si>
    <t>9712-7</t>
  </si>
  <si>
    <t>Lakier hybrydowy 7,2 ml - Lunar Queen</t>
  </si>
  <si>
    <t>8525-7</t>
  </si>
  <si>
    <t>Lakier hybrydowy 7,2 ml UV Gel Polish - Rise &amp; Shine</t>
  </si>
  <si>
    <t>Naklejki do czyszczenia stempla</t>
  </si>
  <si>
    <t>9902-7</t>
  </si>
  <si>
    <t>Lakier hybrydowy 7,2 ml - Top Glow Rose Aurora Flakes</t>
  </si>
  <si>
    <t>3751-7</t>
  </si>
  <si>
    <t>Lakier Hybrydowy 7,2 ml - Rosy Memory</t>
  </si>
  <si>
    <t>9276-7</t>
  </si>
  <si>
    <t>Lakier hybrydowy 7,2 ml - RAY OF SUNSHINE</t>
  </si>
  <si>
    <t>8773-7</t>
  </si>
  <si>
    <t>Lakier Hybrydowy 7,2 ml - Positive Flow</t>
  </si>
  <si>
    <t>6105-2</t>
  </si>
  <si>
    <t>DUO ACRYLGEL COVER PINK 30g</t>
  </si>
  <si>
    <t>5403-7</t>
  </si>
  <si>
    <t>Lakier hybrydowy 7,2 ml - Blaze Peony</t>
  </si>
  <si>
    <t>9070-7</t>
  </si>
  <si>
    <t>Lakier hybrydowy 7,2 ml - Jungle Blush</t>
  </si>
  <si>
    <t>9710-7</t>
  </si>
  <si>
    <t>Lakier hybrydowy 7,2 ml - Moonlight Kisses</t>
  </si>
  <si>
    <t>Karuzela z ozdobami 02</t>
  </si>
  <si>
    <t>NM0464</t>
  </si>
  <si>
    <t>Intensywne Serum Tusz do rzęs regenerujący: BLACK</t>
  </si>
  <si>
    <t>3195-7</t>
  </si>
  <si>
    <t>Lakier Hybrydowy 7,2 ml - Nude</t>
  </si>
  <si>
    <t>8437-7</t>
  </si>
  <si>
    <t>Lakier hybrydowy 7,2 ml UV Gel Polish - Forget The Ex</t>
  </si>
  <si>
    <t>Zestaw MEN-ICURE SET BASIC</t>
  </si>
  <si>
    <t>6953-7</t>
  </si>
  <si>
    <t>Lakier Hybrydowy 7,2 ml - Hot Crush</t>
  </si>
  <si>
    <t>Oliwka do skórek 6,5 ml – Strong Nail Oil For Men</t>
  </si>
  <si>
    <t>10245-7</t>
  </si>
  <si>
    <t>Lakier hybrydowy 7,2 ml - Pastel Dream</t>
  </si>
  <si>
    <t>6120-7</t>
  </si>
  <si>
    <t>Lakier Hybrydowy 7,2 ml - First Date</t>
  </si>
  <si>
    <t>NM0364</t>
  </si>
  <si>
    <t>Intensywne Serum Podkład satynowy: 03 NATURAL</t>
  </si>
  <si>
    <t>Pyłek Metallic Effect 02</t>
  </si>
  <si>
    <t>3783-7</t>
  </si>
  <si>
    <t>Lakier Hybrydowy 7,2 ml - Silver Grey</t>
  </si>
  <si>
    <t>Skompletuj zestaw SUMMER BUNDLE</t>
  </si>
  <si>
    <t>6423-7</t>
  </si>
  <si>
    <t>Lakier hybrydowy 7,2 ml - Velvet Lips</t>
  </si>
  <si>
    <t>10006-7</t>
  </si>
  <si>
    <t>Lakier hybrydowy 7,2g - SIMPLE ONE STEP COLOR PROTEIN - Create&amp;Shine</t>
  </si>
  <si>
    <t>6101-1</t>
  </si>
  <si>
    <t>DUO ACRYLGEL PERFECT CLEAR 15g</t>
  </si>
  <si>
    <t>8308-7</t>
  </si>
  <si>
    <t>Lakier hybrydowy 7,2 ml - UV Gel Polish - Yes Mr DJ</t>
  </si>
  <si>
    <t>8347-7</t>
  </si>
  <si>
    <t>Lakier hybrydowy 7,2 ml UV Gel Polish - Glow The Day</t>
  </si>
  <si>
    <t>6055-7</t>
  </si>
  <si>
    <t>Lakier Hybrydowy 7,2 ml - Modern Princess</t>
  </si>
  <si>
    <t>9239-7</t>
  </si>
  <si>
    <t>Lakier hybrydowy 7,2 ml - Crazy Confetti</t>
  </si>
  <si>
    <t>8434-7</t>
  </si>
  <si>
    <t>Lakier hybrydowy 7,2 ml UV Gel Polish - Tears Of Happiness</t>
  </si>
  <si>
    <t>6425-7</t>
  </si>
  <si>
    <t>Lakier hybrydowy 7,2 ml - Warming Hug</t>
  </si>
  <si>
    <t>6376-7</t>
  </si>
  <si>
    <t>Lakier hybrydowy 7,2 ml - Hazelnut Butter</t>
  </si>
  <si>
    <t>5320-7</t>
  </si>
  <si>
    <t>Lakier Hybrydowy 7,2 ml - Hot Cocoa</t>
  </si>
  <si>
    <t>4817-7</t>
  </si>
  <si>
    <t>Lakier Hybrydowy 7,2 ml - Bermudas Beach</t>
  </si>
  <si>
    <t>Pyłek Metallic Effect 05 (1g)</t>
  </si>
  <si>
    <t>8766-7</t>
  </si>
  <si>
    <t>Lakier Hybrydowy 7,2 ml - Mysterious Tale</t>
  </si>
  <si>
    <t>7975-7</t>
  </si>
  <si>
    <t>Lakier hybrydowy 7,2 ml - UV Gel Polish - Feel Gorgeous</t>
  </si>
  <si>
    <t>4827-7</t>
  </si>
  <si>
    <t>Lakier Hybrydowy 7,2 ml - Blue Tide</t>
  </si>
  <si>
    <t>8894-7</t>
  </si>
  <si>
    <t>Lakier hybrydowy 7,2 ml - Crackling Snow</t>
  </si>
  <si>
    <t>10173-7</t>
  </si>
  <si>
    <t>Lakier hybrydowy 7,2 ml - Unstoppable Selflove</t>
  </si>
  <si>
    <t>8620-7</t>
  </si>
  <si>
    <t>Lakier hybrydowy 7,2 ml - Modeling Base Calcium Pink Quartz</t>
  </si>
  <si>
    <t>9361-7</t>
  </si>
  <si>
    <t>Lakier hybrydowy 7,2 ml - Queen of Fun</t>
  </si>
  <si>
    <t>9072-7</t>
  </si>
  <si>
    <t>Lakier hybrydowy 7,2 ml - Meet Me At The River</t>
  </si>
  <si>
    <t>3220-7</t>
  </si>
  <si>
    <t>Lakier Hybrydowy 7,2 ml - Neon pink</t>
  </si>
  <si>
    <t>6374-7</t>
  </si>
  <si>
    <t>Lakier hybrydowy 7,2 ml - Rainy Evening</t>
  </si>
  <si>
    <t>8438-7</t>
  </si>
  <si>
    <t>Lakier hybrydowy 7,2 ml UV Gel Polish - Bride’s Gang</t>
  </si>
  <si>
    <t>Aceton do lakierów SIMPLE 200 ml - SIMPLE PROTEIN ACETONE</t>
  </si>
  <si>
    <t>Bezcieniowa lampa do blatu</t>
  </si>
  <si>
    <t>8530-7</t>
  </si>
  <si>
    <t>Lakier hybrydowy 7,2 ml UV Gel Polish - Spritz Mood</t>
  </si>
  <si>
    <t>8070-7</t>
  </si>
  <si>
    <t>Lakier hybrydowy 7,2g - SIMPLE ONE STEP COLOR PROTEIN - Trustful</t>
  </si>
  <si>
    <t>7814-7</t>
  </si>
  <si>
    <t>Lakier hybrydowy 7,2g - SIMPLE ONE STEP COLOR PROTEIN - Cheerful</t>
  </si>
  <si>
    <t>9951-7</t>
  </si>
  <si>
    <t>Lakier hybrydowy 7,2 ml - No bra club</t>
  </si>
  <si>
    <t>9390-7</t>
  </si>
  <si>
    <t>Lakier hybrydowy 7,2 ml - This Is Your Story</t>
  </si>
  <si>
    <t>10177-7</t>
  </si>
  <si>
    <t>Lakier hybrydowy 7,2 ml - Shiny Wish</t>
  </si>
  <si>
    <t>6312-7</t>
  </si>
  <si>
    <t>Lakier hybrydowy 7,2 ml - Twinkle White</t>
  </si>
  <si>
    <t>8062-7</t>
  </si>
  <si>
    <t>Lakier hybrydowy 7,2g - SIMPLE ONE STEP COLOR PROTEIN - Sweet</t>
  </si>
  <si>
    <t>8306-7</t>
  </si>
  <si>
    <t>Lakier hybrydowy 7,2 ml - UV Gel Polish - Dont Forget To Party</t>
  </si>
  <si>
    <t>6375-7</t>
  </si>
  <si>
    <t>Lakier hybrydowy 7,2 ml - Seductive Red</t>
  </si>
  <si>
    <t>Odżywka do paznokci 7,2 ml - MOISTURE BOOSTER nail polish conditioner</t>
  </si>
  <si>
    <t>Odżywka do paznokci 7,2 ml - PROTEIN SHOT nail polish conditioner</t>
  </si>
  <si>
    <t>8957-7</t>
  </si>
  <si>
    <t>Lakier hybrydowy 7,2 g - SIMPLE ONE STEP COLOR PROTEIN - ENERGY</t>
  </si>
  <si>
    <t>8627-7</t>
  </si>
  <si>
    <t>Lakier hybrydowy 7,2 ml - Xanadu</t>
  </si>
  <si>
    <t>2860-7</t>
  </si>
  <si>
    <t>Lakier Hybrydowy 7,2 ml - Sensitive Princess</t>
  </si>
  <si>
    <t>Nail Cleaner NeoNail - 50ml</t>
  </si>
  <si>
    <t>6371-7</t>
  </si>
  <si>
    <t>Lakier hybrydowy 7,2 ml - Unripe Olives</t>
  </si>
  <si>
    <t>NM0354</t>
  </si>
  <si>
    <t>Intensywne Serum Tusz do rzęs stymulujący wzrost: BLACK</t>
  </si>
  <si>
    <t>9382-7</t>
  </si>
  <si>
    <t>Lakier hybrydowy 7,2 ml - One Step Closer</t>
  </si>
  <si>
    <t>3192-7</t>
  </si>
  <si>
    <t>Lakier Hybrydowy 7,2 ml - Natural Beauty</t>
  </si>
  <si>
    <t>10176-7</t>
  </si>
  <si>
    <t>Lakier hybrydowy 7,2 ml - Inspire Everyday</t>
  </si>
  <si>
    <t>7772-7</t>
  </si>
  <si>
    <t>Lakier hybrydowy 7,2 ml - Cosmopolitan Girl</t>
  </si>
  <si>
    <t>8358-7</t>
  </si>
  <si>
    <t>Lakier hybrydowy 7,2 ml UV Gel Polish - Gorgeous Inside Out</t>
  </si>
  <si>
    <t>3650-7</t>
  </si>
  <si>
    <t>Lakier Hybrydowy 7,2 ml - Mousy Day</t>
  </si>
  <si>
    <t>Frez ceramiczny - CERAMIC NO. 01</t>
  </si>
  <si>
    <t>7774-7</t>
  </si>
  <si>
    <t>Lakier hybrydowy 7,2 ml - Friday Heels</t>
  </si>
  <si>
    <t>10002-7</t>
  </si>
  <si>
    <t>Lakier hybrydowy 7,2g - SIMPLE ONE STEP COLOR PROTEIN - Dream&amp;Shine</t>
  </si>
  <si>
    <t>8151-7</t>
  </si>
  <si>
    <t>Lakier hybrydowy 7,2 g - SIMPLE ONE STEP COLOR PROTEIN - Delighted</t>
  </si>
  <si>
    <t>Pyłek Hollywood Effect</t>
  </si>
  <si>
    <t>"Lakier Hybrydowy NeoNail Expert 15 ml - Dry Top "</t>
  </si>
  <si>
    <t>Primer kwasowy 10ml</t>
  </si>
  <si>
    <t>10248-7</t>
  </si>
  <si>
    <t>Lakier hybrydowy 7,2 ml - Deep Sea</t>
  </si>
  <si>
    <t>7344-7</t>
  </si>
  <si>
    <t>Lakier hybrydowy 7,2 ml - Be Awesome</t>
  </si>
  <si>
    <t>9859-7</t>
  </si>
  <si>
    <t>Lakier hybrydowy 7,2 ml - Creative Spark</t>
  </si>
  <si>
    <t>6052-7</t>
  </si>
  <si>
    <t>Lakier Hybrydowy 7,2 ml - Femme Fatale</t>
  </si>
  <si>
    <t>6672-7</t>
  </si>
  <si>
    <t>Lakier hybrydowy 7,2 ml - My Moment</t>
  </si>
  <si>
    <t>8527-7</t>
  </si>
  <si>
    <t>Lakier hybrydowy 7,2 ml UV Gel Polish - Afternoon Cocktails</t>
  </si>
  <si>
    <t>Kuferek kosmetyczny - Czarny</t>
  </si>
  <si>
    <t>9904-7</t>
  </si>
  <si>
    <t>Lakier hybrydowy 7,2 ml - Top Glow Lime Aurora Flakes</t>
  </si>
  <si>
    <t>6794-7</t>
  </si>
  <si>
    <t>Lakier hybrydowy 7,2 ml - Divine Blue</t>
  </si>
  <si>
    <t>9460-7</t>
  </si>
  <si>
    <t>Lakier hybrydowy 7,2 g - SIMPLE ONE STEP COLOR PROTEIN - Fascinating</t>
  </si>
  <si>
    <t>10249-7</t>
  </si>
  <si>
    <t>Lakier hybrydowy 7,2 ml - Intense Green</t>
  </si>
  <si>
    <t>9865-7</t>
  </si>
  <si>
    <t>Lakier hybrydowy 7,2 ml - Smile&amp;Shine</t>
  </si>
  <si>
    <t>Żel Cover Natural BASIC 15ml NeoNail</t>
  </si>
  <si>
    <t>2620-7</t>
  </si>
  <si>
    <t>Lakier Hybrydowy 7,2 ml - Neutral</t>
  </si>
  <si>
    <t>5372-7</t>
  </si>
  <si>
    <t>Lakier Hybrydowy 7,2 ml - Shining Diamonds</t>
  </si>
  <si>
    <t>7101-7</t>
  </si>
  <si>
    <t>Lakier hybrydowy 7,2 ml - Falling Leaves</t>
  </si>
  <si>
    <t>9600-7</t>
  </si>
  <si>
    <t>Lakier hybrydowy 7,2 ml - Glitter Effect Base Black Shine</t>
  </si>
  <si>
    <t>5018-7</t>
  </si>
  <si>
    <t>Lakier Hybrydowy 7,2 ml - Thailand Beauty</t>
  </si>
  <si>
    <t>8897-7</t>
  </si>
  <si>
    <t>Lakier hybrydowy 7,2 ml - Crushed Crystals</t>
  </si>
  <si>
    <t>SIMPLE – BIOTIN PRIMER 7,2 ML</t>
  </si>
  <si>
    <t>6373-7</t>
  </si>
  <si>
    <t>Lakier hybrydowy 7,2 ml - Classy Blue</t>
  </si>
  <si>
    <t>7974-7</t>
  </si>
  <si>
    <t>Lakier hybrydowy 7,2 ml - UV Gel Polish - Spread Love</t>
  </si>
  <si>
    <t>5329-1</t>
  </si>
  <si>
    <t>Puder 3D Holo Effect 01 (2g) - Rose</t>
  </si>
  <si>
    <t>9953-7</t>
  </si>
  <si>
    <t>Lakier hybrydowy 7,2 ml - Date yourself</t>
  </si>
  <si>
    <t>7902-7</t>
  </si>
  <si>
    <t>Lakier hybrydowy 7,2g - SIMPLE ONE STEP COLOR PROTEIN - Peaceful</t>
  </si>
  <si>
    <t>8622-7</t>
  </si>
  <si>
    <t>Lakier hybrydowy 7,2 ml - Modeling Base Calcium Bubbly Pink</t>
  </si>
  <si>
    <t>8227-7</t>
  </si>
  <si>
    <t>Lakier hybrydowy 7,2 ml - UV Gel Polish - Blinking Pleasure</t>
  </si>
  <si>
    <t>6378-7</t>
  </si>
  <si>
    <t>Lakier hybrydowy 7,2 ml - Autumn Sun</t>
  </si>
  <si>
    <t>10112-7</t>
  </si>
  <si>
    <t>Lakier hybrydowy 7,2 ml - Choose Pure Joy</t>
  </si>
  <si>
    <t>8888-7</t>
  </si>
  <si>
    <t>Lakier hybrydowy 7,2 ml - Dancing Mexico</t>
  </si>
  <si>
    <t>7815-7</t>
  </si>
  <si>
    <t>Lakier hybrydowy 7,2g - SIMPLE ONE STEP COLOR PROTEIN - Loving</t>
  </si>
  <si>
    <t>9271-7</t>
  </si>
  <si>
    <t>Lakier hybrydowy 7,2 ml - CRAZY DARLING</t>
  </si>
  <si>
    <t>8156-7</t>
  </si>
  <si>
    <t>Lakier hybrydowy 7,2 g - SIMPLE ONE STEP COLOR PROTEIN - Determined</t>
  </si>
  <si>
    <t>6315-7</t>
  </si>
  <si>
    <t>Lakier hybrydowy 7,2 ml - Shiny Rose</t>
  </si>
  <si>
    <t>Żel do zdobień 4 ml - Gold</t>
  </si>
  <si>
    <t>6372-7</t>
  </si>
  <si>
    <t>Lakier hybrydowy 7,2 ml - Bottle Green</t>
  </si>
  <si>
    <t>1263-5</t>
  </si>
  <si>
    <t>Dłutko do nakładania ozdób - sonda fioletowe</t>
  </si>
  <si>
    <t>8141-7</t>
  </si>
  <si>
    <t>Lakier hybrydowy 7,2g - SIMPLE ONE STEP COLOR PROTEIN - Goodie</t>
  </si>
  <si>
    <t>4676-7</t>
  </si>
  <si>
    <t>Lakier Hybrydowy 7,2 ml - Silky Nude</t>
  </si>
  <si>
    <t>7837-7</t>
  </si>
  <si>
    <t>Lakier hybrydowy 7,2g - SIMPLE ONE STEP COLOR PROTEIN - Innocent</t>
  </si>
  <si>
    <t>9980-7</t>
  </si>
  <si>
    <t>Lakier hybrydowy 7,2 ml - Creative</t>
  </si>
  <si>
    <t>8186-7</t>
  </si>
  <si>
    <t>Lakier hybrydowy 7,2 ml - UV Gel Polish - Brave Everyday</t>
  </si>
  <si>
    <t>7549-7</t>
  </si>
  <si>
    <t>Lakier hybrydowy 7,2 ml - Morning Whisper</t>
  </si>
  <si>
    <t>8074-7</t>
  </si>
  <si>
    <t>Lakier hybrydowy 7,2g - SIMPLE ONE STEP COLOR PROTEIN - Calm</t>
  </si>
  <si>
    <t>8435-7</t>
  </si>
  <si>
    <t>Lakier hybrydowy 7,2 ml UV Gel Polish - Kiss The Miss</t>
  </si>
  <si>
    <t>4802-7</t>
  </si>
  <si>
    <t>Lakier Hybrydowy 7,2 ml - Ramla Bay</t>
  </si>
  <si>
    <t>9488-7</t>
  </si>
  <si>
    <t>Lakier hybrydowy 7,2 ml - Glitter Effect Base Nude Sparkle</t>
  </si>
  <si>
    <t>5371-7</t>
  </si>
  <si>
    <t>Lakier Hybrydowy 7,2 ml - Sparkling Kiss</t>
  </si>
  <si>
    <t>9075-7</t>
  </si>
  <si>
    <t>Lakier hybrydowy 7,2 ml - Mighty Sandstone</t>
  </si>
  <si>
    <t>6177-7</t>
  </si>
  <si>
    <t>Lakier hybrydowy 7,2 ml - Wild Heart</t>
  </si>
  <si>
    <t>6054-7</t>
  </si>
  <si>
    <t>Lakier Hybrydowy 7,2 ml - Innocent Beauty</t>
  </si>
  <si>
    <t>7108-7</t>
  </si>
  <si>
    <t>Lakier hybrydowy 7,2 ml - Blissful Moment</t>
  </si>
  <si>
    <t>6105-1</t>
  </si>
  <si>
    <t>DUO ACRYLGEL COVER PINK 15g</t>
  </si>
  <si>
    <t>DUO ACRYLGEL PERFECT CLEAR 7g</t>
  </si>
  <si>
    <t>9068-7</t>
  </si>
  <si>
    <t>Lakier hybrydowy 7,2 ml - Top Crush Matte Sand</t>
  </si>
  <si>
    <t>10172-7</t>
  </si>
  <si>
    <t>Lakier hybrydowy 7,2 ml - Glam-Tale</t>
  </si>
  <si>
    <t>10174-7</t>
  </si>
  <si>
    <t>Lakier hybrydowy 7,2 ml - Blissful Pleasure</t>
  </si>
  <si>
    <t>8887-7</t>
  </si>
  <si>
    <t>Lakier hybrydowy 7,2 ml - Crazy Vegas</t>
  </si>
  <si>
    <t>Naklejki wodne - NN19</t>
  </si>
  <si>
    <t>8310-7</t>
  </si>
  <si>
    <t>Lakier hybrydowy 7,2 ml - UV Gel Polish - Time To Show</t>
  </si>
  <si>
    <t>Żel do zdobień 4 ml - Silver</t>
  </si>
  <si>
    <t>8889-7</t>
  </si>
  <si>
    <t>Lakier hybrydowy 7,2 ml - Miss Buenos</t>
  </si>
  <si>
    <t>4825-7</t>
  </si>
  <si>
    <t>Lakier Hybrydowy 7,2 ml - Sleeping Beauty</t>
  </si>
  <si>
    <t>9359-7</t>
  </si>
  <si>
    <t>Lakier hybrydowy 7,2 ml - Glam Squad Leader</t>
  </si>
  <si>
    <t>Zestaw NEONAIL SUMMER CARE &amp; GO</t>
  </si>
  <si>
    <t>8071-7</t>
  </si>
  <si>
    <t>Lakier hybrydowy 7,2g - SIMPLE ONE STEP COLOR PROTEIN - Magical</t>
  </si>
  <si>
    <t>8187-7</t>
  </si>
  <si>
    <t>Lakier hybrydowy 7,2 ml - UV Gel Polish - Be Helpful</t>
  </si>
  <si>
    <t>8148-7</t>
  </si>
  <si>
    <t>Lakier hybrydowy 7,2 g - SIMPLE ONE STEP COLOR PROTEIN - Relaxed</t>
  </si>
  <si>
    <t>Pyłek Metallic Effect 04 (1g)</t>
  </si>
  <si>
    <t>9379-7</t>
  </si>
  <si>
    <t>Lakier hybrydowy 7,2 ml - 51% Bio-sourced Base</t>
  </si>
  <si>
    <t>Karuzela z ozdobami</t>
  </si>
  <si>
    <t>8142-7</t>
  </si>
  <si>
    <t>Lakier hybrydowy 7,2g - SIMPLE ONE STEP COLOR PROTEIN - Romance</t>
  </si>
  <si>
    <t>8716-7</t>
  </si>
  <si>
    <t>Lakier hybrydowy 7,2 ml - Cover Base Protein Pastel Blue</t>
  </si>
  <si>
    <t>8354-7</t>
  </si>
  <si>
    <t>Lakier hybrydowy 7,2 ml UV Gel Polish - Magic Garden</t>
  </si>
  <si>
    <t>9880-7</t>
  </si>
  <si>
    <t>Lakier hybrydowy 7,2 ml - Glitter Effect Base Silver Twinkle</t>
  </si>
  <si>
    <t>7905-7</t>
  </si>
  <si>
    <t>Lakier hybrydowy 7,2g - SIMPLE ONE STEP COLOR PROTEIN - Euphoric</t>
  </si>
  <si>
    <t>9273-7</t>
  </si>
  <si>
    <t>Lakier hybrydowy 7,2 ml - OOH, I LOVE IT</t>
  </si>
  <si>
    <t>9357-7</t>
  </si>
  <si>
    <t>Lakier hybrydowy 7,2 ml - New Bride</t>
  </si>
  <si>
    <t>7979-7</t>
  </si>
  <si>
    <t>Lakier hybrydowy 7,2 ml - UV Gel Polish - Do Kindness</t>
  </si>
  <si>
    <t>8189-7</t>
  </si>
  <si>
    <t>Lakier hybrydowy 7,2 ml - UV Gel Polish - Shining Joy</t>
  </si>
  <si>
    <t>UV Gel Polish Remover NeoNail - Aceton 50ml</t>
  </si>
  <si>
    <t>2690-7</t>
  </si>
  <si>
    <t>Lakier Hybrydowy 7,2 ml - Poppy Hill</t>
  </si>
  <si>
    <t>6421-7</t>
  </si>
  <si>
    <t>Lakier hybrydowy 7,2 ml - Sensual Dream</t>
  </si>
  <si>
    <t>Odżywka do paznokci Calcium Nail Builder 7,2 ml</t>
  </si>
  <si>
    <t>8566-7</t>
  </si>
  <si>
    <t>Lakier hybrydowy Cat Eye 7,2 ml - Satin Sky</t>
  </si>
  <si>
    <t>"Lakier Hybrydowy NeoNail Expert 15 ml - Top Shine Bright "</t>
  </si>
  <si>
    <t>7748-7</t>
  </si>
  <si>
    <t>Lakier Hybrydowy 7,2 ml - Perfect Proposal</t>
  </si>
  <si>
    <t>8125-7</t>
  </si>
  <si>
    <t>Lakier hybrydowy 7,2g - SIMPLE ONE STEP COLOR PROTEIN - Juicy</t>
  </si>
  <si>
    <t>9349-7</t>
  </si>
  <si>
    <t>Lakier hybrydowy 7,2 ml - SURFS UP</t>
  </si>
  <si>
    <t>8961-7</t>
  </si>
  <si>
    <t>Lakier hybrydowy 7,2 g - SIMPLE ONE STEP COLOR PROTEIN - HAPPINESS</t>
  </si>
  <si>
    <t>Manicure Japoński - P.Shine ..</t>
  </si>
  <si>
    <t>Polerka NeoNail Expert 600/3000</t>
  </si>
  <si>
    <t>GEL STICKERS EASY ON M12</t>
  </si>
  <si>
    <t>Arielle Effect - classic</t>
  </si>
  <si>
    <t>ZESTAW FILTRÓW DO POCHŁANIACZA FUTURO</t>
  </si>
  <si>
    <t>2616-7</t>
  </si>
  <si>
    <t>Lakier Hybrydowy 7,2 ml - Cherry Lady</t>
  </si>
  <si>
    <t>7836-7</t>
  </si>
  <si>
    <t>Lakier hybrydowy 7,2g - SIMPLE ONE STEP COLOR PROTEIN - Honest</t>
  </si>
  <si>
    <t>Folia transferowa - Transfer Foil - 01 Gold</t>
  </si>
  <si>
    <t>Pyłek ELECTRIC EFFECT 04 (0,2g)</t>
  </si>
  <si>
    <t>8069-7</t>
  </si>
  <si>
    <t>Lakier hybrydowy 7,2g - SIMPLE ONE STEP COLOR PROTEIN - Mysterious</t>
  </si>
  <si>
    <t>4821-7</t>
  </si>
  <si>
    <t>Lakier Hybrydowy 7,2 ml - My Lolita</t>
  </si>
  <si>
    <t>8351-7</t>
  </si>
  <si>
    <t>Lakier hybrydowy 7,2 ml UV Gel Polish - Time to Romance</t>
  </si>
  <si>
    <t>8352-7</t>
  </si>
  <si>
    <t>Lakier hybrydowy 7,2 ml UV Gel Polish - Show Your Spark</t>
  </si>
  <si>
    <t>3205-7</t>
  </si>
  <si>
    <t>Lakier Hybrydowy 7,2 ml - Light Peach</t>
  </si>
  <si>
    <t>8719-7</t>
  </si>
  <si>
    <t>Lakier hybrydowy 7,2 ml - Cover Base Protein Pastel Apricot</t>
  </si>
  <si>
    <t>6639-7</t>
  </si>
  <si>
    <t>Lakier Hybrydowy Termiczny 7,2 ml - Creamy Silk</t>
  </si>
  <si>
    <t>3216-7</t>
  </si>
  <si>
    <t>Lakier Hybrydowy 7,2 ml - Pink Panther</t>
  </si>
  <si>
    <t>8883-7</t>
  </si>
  <si>
    <t>Lakier hybrydowy 7,2 ml - Glowing Santa Cruz</t>
  </si>
  <si>
    <t>Naklejki wodne - NN31</t>
  </si>
  <si>
    <t>"Lakier hybrydowy NeoNail Expert 16 ml - Base Extra (Soak off) "</t>
  </si>
  <si>
    <t>5186-7</t>
  </si>
  <si>
    <t>Lakier Hybrydowy Termiczny 7,2 ml - Black Russian</t>
  </si>
  <si>
    <t>9078-7</t>
  </si>
  <si>
    <t>Lakier hybrydowy 7,2 ml - Mango Butter</t>
  </si>
  <si>
    <t>8127-7</t>
  </si>
  <si>
    <t>Lakier hybrydowy 7,2g - SIMPLE ONE STEP COLOR PROTEIN - Fluffy</t>
  </si>
  <si>
    <t>3790-7</t>
  </si>
  <si>
    <t>Lakier Hybrydowy 7,2 ml - Ripe Cherry</t>
  </si>
  <si>
    <t>10111-7</t>
  </si>
  <si>
    <t>Lakier hybrydowy 7,2 ml - Oh Happy Day</t>
  </si>
  <si>
    <t>Żel jednofazowy przeźroczysty BASIC 15ml NeoNail</t>
  </si>
  <si>
    <t>9687-2</t>
  </si>
  <si>
    <t>DUO ACRYLGEL Shimmer Lilac 30g</t>
  </si>
  <si>
    <t>9683-2</t>
  </si>
  <si>
    <t>DUO ACRYLGEL Shimmer Peony 30g</t>
  </si>
  <si>
    <t>5305-2</t>
  </si>
  <si>
    <t>Moonlight Effect 02</t>
  </si>
  <si>
    <t>8531-7</t>
  </si>
  <si>
    <t>Lakier hybrydowy 7,2 ml UV Gel Polish - Top Crush</t>
  </si>
  <si>
    <t>4659-7</t>
  </si>
  <si>
    <t>Lakier Hybrydowy 7,2 ml - White Collar</t>
  </si>
  <si>
    <t>Pyłek Chrome Flakes Effect No. 02 (0.5g)</t>
  </si>
  <si>
    <t>8625-7</t>
  </si>
  <si>
    <t>Lakier hybrydowy 7,2 ml - Desert</t>
  </si>
  <si>
    <t>10246-7</t>
  </si>
  <si>
    <t>Lakier hybrydowy 7,2 ml - Heatwave</t>
  </si>
  <si>
    <t>9489-7</t>
  </si>
  <si>
    <t>Lakier hybrydowy 7,2 ml - Glitter Effect Base Pink Sparkle</t>
  </si>
  <si>
    <t>3764-7</t>
  </si>
  <si>
    <t>Lakier Hybrydowy 7,2 ml - Hot Samba</t>
  </si>
  <si>
    <t>7752-7</t>
  </si>
  <si>
    <t>Lakier Hybrydowy 7,2 ml - Wedding Chic</t>
  </si>
  <si>
    <t>8521-7</t>
  </si>
  <si>
    <t>Lakier hybrydowy 7,2 ml UV Gel Polish - Waves Lover</t>
  </si>
  <si>
    <t>6632-7</t>
  </si>
  <si>
    <t>Lakier Hybrydowy Termiczny 7,2 ml - Delicate Lace</t>
  </si>
  <si>
    <t>8237-7</t>
  </si>
  <si>
    <t>Lakier hybrydowy 7,2g - SIMPLE ONE STEP COLOR PROTEIN - Brilliant</t>
  </si>
  <si>
    <t>8765-7</t>
  </si>
  <si>
    <t>Lakier Hybrydowy 7,2 ml - Piece of Magic</t>
  </si>
  <si>
    <t>8718-7</t>
  </si>
  <si>
    <t>Lakier hybrydowy 7,2 ml - Cover Base Protein Pastel Rose</t>
  </si>
  <si>
    <t>6316-7</t>
  </si>
  <si>
    <t>Lakier hybrydowy 7,2 ml - Ocean Drops</t>
  </si>
  <si>
    <t>GEL STICKERS EASY ON M08</t>
  </si>
  <si>
    <t>5192-7</t>
  </si>
  <si>
    <t>Lakier Hybrydowy Termiczny 7,2 ml - Twisted Pink</t>
  </si>
  <si>
    <t>7812-7</t>
  </si>
  <si>
    <t>Lakier hybrydowy 7,2g - SIMPLE ONE STEP COLOR PROTEIN - Tender</t>
  </si>
  <si>
    <t>9914-7</t>
  </si>
  <si>
    <t>Lakier hybrydowy 7,2 ml – Cocktail Glitter</t>
  </si>
  <si>
    <t>9683-1</t>
  </si>
  <si>
    <t>DUO ACRYLGEL Shimmer Peony 15g</t>
  </si>
  <si>
    <t>Podkładka do mieszania kolorów</t>
  </si>
  <si>
    <t>5393-4</t>
  </si>
  <si>
    <t>Sunset Effect 04</t>
  </si>
  <si>
    <t>5393-1</t>
  </si>
  <si>
    <t>Sunset Effect 01</t>
  </si>
  <si>
    <t>"Lakier Hybrydowy NeoNail Expert 15 ml - Revital Base Fiber "</t>
  </si>
  <si>
    <t>3753-7</t>
  </si>
  <si>
    <t>Lakier Hybrydowy 7,2 ml - Peach Rose</t>
  </si>
  <si>
    <t>Żel Cover Natural BASIC 5ml NeoNail</t>
  </si>
  <si>
    <t>8350-7</t>
  </si>
  <si>
    <t>Lakier hybrydowy 7,2 ml UV Gel Polish - Spring to Life</t>
  </si>
  <si>
    <t>NM0363</t>
  </si>
  <si>
    <t>Intensywne Serum Podkład satynowy: 02 IVORY</t>
  </si>
  <si>
    <t>Oliwka Witaminowa 6,5 ml - Vitamin Cuticle Oil Floral</t>
  </si>
  <si>
    <t>GEL STICKERS EASY ON M06</t>
  </si>
  <si>
    <t>7544-7</t>
  </si>
  <si>
    <t>Lakier hybrydowy 7,2 ml - First Rays</t>
  </si>
  <si>
    <t>6674-7</t>
  </si>
  <si>
    <t>Lakier hybrydowy 7,2 ml - Carmine Red</t>
  </si>
  <si>
    <t>Naklejki wodne - NN21</t>
  </si>
  <si>
    <t>3775-7</t>
  </si>
  <si>
    <t>Lakier Hybrydowy 7,2 ml - Beauty Rose</t>
  </si>
  <si>
    <t>4820-7</t>
  </si>
  <si>
    <t>Lakier Hybrydowy 7,2 ml - Papaya Shake</t>
  </si>
  <si>
    <t>Oliwka Witaminowa 6,5 ml - Vitamin Cuticle Oil Soft</t>
  </si>
  <si>
    <t>8774-7</t>
  </si>
  <si>
    <t>Lakier Hybrydowy 7,2 ml - Thrilling Night</t>
  </si>
  <si>
    <t>8128-7</t>
  </si>
  <si>
    <t>Lakier hybrydowy 7,2g - SIMPLE ONE STEP COLOR PROTEIN - Vernal</t>
  </si>
  <si>
    <t>8348-7</t>
  </si>
  <si>
    <t>Lakier hybrydowy 7,2 ml - Rosy Side</t>
  </si>
  <si>
    <t>5319-7</t>
  </si>
  <si>
    <t>Lakier Hybrydowy 7,2 ml - Mulled Wine</t>
  </si>
  <si>
    <t>8129-7</t>
  </si>
  <si>
    <t>Lakier hybrydowy 7,2g - SIMPLE ONE STEP COLOR PROTEIN - Flowered</t>
  </si>
  <si>
    <t>8895-7</t>
  </si>
  <si>
    <t>Lakier hybrydowy 7,2 ml - Frosted Kiss</t>
  </si>
  <si>
    <t>9601-7</t>
  </si>
  <si>
    <t>Lakier hybrydowy 7,2 ml - Glitter Effect Base Silver Shine</t>
  </si>
  <si>
    <t>8357-7</t>
  </si>
  <si>
    <t>Lakier hybrydowy 7,2 ml - Shine The Moments</t>
  </si>
  <si>
    <t>6056-7</t>
  </si>
  <si>
    <t>Lakier Hybrydowy 7,2 ml - Madame de Mode</t>
  </si>
  <si>
    <t>8194-7</t>
  </si>
  <si>
    <t>Lakier hybrydowy 7,2 ml - UV Gel Polish - No Tears</t>
  </si>
  <si>
    <t>8072-7</t>
  </si>
  <si>
    <t>Lakier hybrydowy 7,2 g - SIMPLE ONE STEP COLOR PROTEIN - Clever</t>
  </si>
  <si>
    <t>8893-7</t>
  </si>
  <si>
    <t>Lakier hybrydowy 7,2 ml - Frosty Princess</t>
  </si>
  <si>
    <t>7543-7</t>
  </si>
  <si>
    <t>Lakier hybrydowy 7,2 ml - Soul Harmony</t>
  </si>
  <si>
    <t>Zmywacz witaminowy 200 ml - Nail Polish Remover with Vitamins</t>
  </si>
  <si>
    <t>8504-7</t>
  </si>
  <si>
    <t>Lakier hybrydowy 7,2 ml UV Gel Polish - Top Glow Polaris</t>
  </si>
  <si>
    <t>8563-7</t>
  </si>
  <si>
    <t>Lakier hybrydowy Cat Eye 7,2 ml - Satin Glaze</t>
  </si>
  <si>
    <t>8523-7</t>
  </si>
  <si>
    <t>Lakier hybrydowy 7,2 ml UV Gel Polish - Salty Kisses</t>
  </si>
  <si>
    <t>4808-7</t>
  </si>
  <si>
    <t>Lakier Hybrydowy 7,2 ml - Bora Bora</t>
  </si>
  <si>
    <t>7043-7</t>
  </si>
  <si>
    <t>Lakier hybrydowy 7,2 ml - Silk</t>
  </si>
  <si>
    <t>4627-7</t>
  </si>
  <si>
    <t>Lakier Hybrydowy 7,2 ml - Pink Pudding</t>
  </si>
  <si>
    <t>DUO ACRYLGEL Shimmer Peony 7g</t>
  </si>
  <si>
    <t>7548-7</t>
  </si>
  <si>
    <t>Lakier hybrydowy 7,2 ml - Essential Time</t>
  </si>
  <si>
    <t>Blaszka do stempli 26</t>
  </si>
  <si>
    <t>5329-12</t>
  </si>
  <si>
    <t>Puder 3D Holo Effect 12 (2g) - Plum</t>
  </si>
  <si>
    <t>Pyłek Metallic Effect 06 (1g)</t>
  </si>
  <si>
    <t>6057-7</t>
  </si>
  <si>
    <t>Lakier Hybrydowy 7,2 ml - Sweet Milady</t>
  </si>
  <si>
    <t>9913-7</t>
  </si>
  <si>
    <t>Lakier hybrydowy 7,2 ml – Party Game</t>
  </si>
  <si>
    <t>8960-7</t>
  </si>
  <si>
    <t>Lakier hybrydowy 7,2 g - SIMPLE ONE STEP COLOR PROTEIN - CREATIVITY</t>
  </si>
  <si>
    <t>7106-7</t>
  </si>
  <si>
    <t>Lakier hybrydowy 7,2 ml - Cosy Shelter</t>
  </si>
  <si>
    <t>Pyłek Chrome Flakes Effect No. 03 (0.5g)</t>
  </si>
  <si>
    <t>6675-7</t>
  </si>
  <si>
    <t>Lakier hybrydowy 7,2 ml - Fancy Obsession</t>
  </si>
  <si>
    <t>6422-7</t>
  </si>
  <si>
    <t>Lakier hybrydowy 7,2 ml - Blushing Cheek</t>
  </si>
  <si>
    <t>9459-7</t>
  </si>
  <si>
    <t>Lakier hybrydowy 7,2 g - SIMPLE ONE STEP COLOR PROTEIN - Inspiring</t>
  </si>
  <si>
    <t>6792-7</t>
  </si>
  <si>
    <t>Lakier hybrydowy 7,2 ml - Wild Nature</t>
  </si>
  <si>
    <t>2859-7</t>
  </si>
  <si>
    <t>Lakier Hybrydowy 7,2 ml French Róż - First Love</t>
  </si>
  <si>
    <t>7978-7</t>
  </si>
  <si>
    <t>Lakier hybrydowy 7,2 ml - UV Gel Polish - Pleasure First</t>
  </si>
  <si>
    <t>3861-7</t>
  </si>
  <si>
    <t>Lakier Hybrydowy 7,2 ml - Cyclamen</t>
  </si>
  <si>
    <t>5329-8</t>
  </si>
  <si>
    <t>Puder 3D Holo Effect 08 (2g) - White Silver</t>
  </si>
  <si>
    <t>GEL STICKERS EASY ON M07</t>
  </si>
  <si>
    <t>6123-7</t>
  </si>
  <si>
    <t>Lakier Hybrydowy 7,2 ml - Passion Flame</t>
  </si>
  <si>
    <t>9218-7</t>
  </si>
  <si>
    <t>Lakier hybrydowy 7,2 g - SIMPLE ONE STEP COLOR PROTEIN - HARMONY</t>
  </si>
  <si>
    <t>Pyłek Chrome Flakes Effect No. 01 (0.5g)</t>
  </si>
  <si>
    <t>8067-7</t>
  </si>
  <si>
    <t>Lakier hybrydowy 7,2 g - SIMPLE ONE STEP COLOR PROTEIN - Nostalgic</t>
  </si>
  <si>
    <t>6631-7</t>
  </si>
  <si>
    <t>Lakier Hybrydowy Termiczny 7,2 ml - Glossy Satin</t>
  </si>
  <si>
    <t>8064-7</t>
  </si>
  <si>
    <t>Lakier hybrydowy 7,2g - SIMPLE ONE STEP COLOR PROTEIN - Cool</t>
  </si>
  <si>
    <t>6519-7</t>
  </si>
  <si>
    <t>Lakier hybrydowy 7,2 ml - Iconic Style</t>
  </si>
  <si>
    <t>7770-7</t>
  </si>
  <si>
    <t>Lakier hybrydowy 7,2 ml - City Lover</t>
  </si>
  <si>
    <t>Blaszka do stempli 13</t>
  </si>
  <si>
    <t>NM0368</t>
  </si>
  <si>
    <t>Intensywne Serum Korektor: 02 IVORY</t>
  </si>
  <si>
    <t>7240-7</t>
  </si>
  <si>
    <t>Lakier Hybrydowy 7,2 ml - Top Glow Gold</t>
  </si>
  <si>
    <t>7838-7</t>
  </si>
  <si>
    <t>Lakier hybrydowy 7,2g - SIMPLE ONE STEP COLOR PROTEIN - Lovely</t>
  </si>
  <si>
    <t>8309-7</t>
  </si>
  <si>
    <t>Lakier hybrydowy 7,2 ml - UV Gel Polish - Ready To Groove</t>
  </si>
  <si>
    <t>8885-7</t>
  </si>
  <si>
    <t>Lakier hybrydowy 7,2 ml - Nice Street Party</t>
  </si>
  <si>
    <t>9867-7</t>
  </si>
  <si>
    <t>Lakier hybrydowy 7,2 ml - Crazy Idea</t>
  </si>
  <si>
    <t>8884-7</t>
  </si>
  <si>
    <t>Lakier hybrydowy 7,2 ml - Illuminating  Sydney</t>
  </si>
  <si>
    <t>6518-7</t>
  </si>
  <si>
    <t>Lakier hybrydowy 7,2 ml - Sugar Queen</t>
  </si>
  <si>
    <t>5393-5</t>
  </si>
  <si>
    <t>Sunset Effect 05</t>
  </si>
  <si>
    <t>Blaszka do stempli 17</t>
  </si>
  <si>
    <t>NM0357</t>
  </si>
  <si>
    <t>Intensywne Serum Korektor: 01 PORCELAIN</t>
  </si>
  <si>
    <t>Odtłuszczacz do paznokci 200 ml SIMPLE Nail Cleaner Proteins</t>
  </si>
  <si>
    <t>10385-7</t>
  </si>
  <si>
    <t>Lakier hybrydowy 7,2g - SIMPLE ONE STEP COLOR PROTEIN - SOPHISTICATED</t>
  </si>
  <si>
    <t>NM0355</t>
  </si>
  <si>
    <t>Intensywne Serum Podkład satynowy: 01 PORCELAIN</t>
  </si>
  <si>
    <t>5329-11</t>
  </si>
  <si>
    <t>Puder 3D Holo Effect 11 (2g) - Navy Blue</t>
  </si>
  <si>
    <t>cleaner z atomizerem - 100 ml</t>
  </si>
  <si>
    <t>Pyłek Metallic Effect 08 (1g)</t>
  </si>
  <si>
    <t>6102-1</t>
  </si>
  <si>
    <t>DUO ACRYLGEL FRENCH WHITE 15g</t>
  </si>
  <si>
    <t>8433-7</t>
  </si>
  <si>
    <t>Lakier hybrydowy 7,2 ml UV Gel Polish - Dazzling Diamond</t>
  </si>
  <si>
    <t>8169-7</t>
  </si>
  <si>
    <t>Lakier hybrydowy 7,2 g - SIMPLE ONE STEP COLOR PROTEIN - SENSITIVITY</t>
  </si>
  <si>
    <t>GEL STICKERS EASY ON M09</t>
  </si>
  <si>
    <t>DUO ACRYLGEL COVER PINK 7g</t>
  </si>
  <si>
    <t>Naklejki wodne - NN34</t>
  </si>
  <si>
    <t>GEL STICKERS EASY ON M04</t>
  </si>
  <si>
    <t>3206-7</t>
  </si>
  <si>
    <t>Lakier Hybrydowy 7,2 ml - Bishops Pink</t>
  </si>
  <si>
    <t>7833-7</t>
  </si>
  <si>
    <t>Lakier hybrydowy 7,2g - SIMPLE ONE STEP COLOR PROTEIN - Energizing</t>
  </si>
  <si>
    <t>4631-7</t>
  </si>
  <si>
    <t>Lakier Hybrydowy 7,2 ml - Yellow Energy</t>
  </si>
  <si>
    <t>7346-7</t>
  </si>
  <si>
    <t>Lakier hybrydowy 7,2 ml - Be Authentic</t>
  </si>
  <si>
    <t>Blaszka do stempli 11</t>
  </si>
  <si>
    <t>Naklejki wodne - NN24</t>
  </si>
  <si>
    <t>5393-2</t>
  </si>
  <si>
    <t>Sunset Effect 02</t>
  </si>
  <si>
    <t>Pyłek Metallic Effect 09 (1g)</t>
  </si>
  <si>
    <t>4777-2</t>
  </si>
  <si>
    <t>Arielle Effect - multicolor</t>
  </si>
  <si>
    <t>4824-7</t>
  </si>
  <si>
    <t>Lakier Hybrydowy 7,2 ml - Paradise Drink</t>
  </si>
  <si>
    <t>8567-7</t>
  </si>
  <si>
    <t>Lakier hybrydowy Cat Eye 7,2 ml - Satin Flash</t>
  </si>
  <si>
    <t>7977-7</t>
  </si>
  <si>
    <t>Lakier hybrydowy 7,2 ml - UV Gel Polish - No Pressure</t>
  </si>
  <si>
    <t>8772-7</t>
  </si>
  <si>
    <t>Lakier Hybrydowy 7,2 ml - Inspiring Moment</t>
  </si>
  <si>
    <t>4777-1</t>
  </si>
  <si>
    <t>Arielle Effect - lilac</t>
  </si>
  <si>
    <t>NM0369</t>
  </si>
  <si>
    <t>Intensywne Serum Korektor: 03 NATURAL</t>
  </si>
  <si>
    <t>8133-7</t>
  </si>
  <si>
    <t>Lakier hybrydowy 7,2g - SIMPLE ONE STEP COLOR PROTEIN - Airy</t>
  </si>
  <si>
    <t>Folia transferowa - Transfer Foil - 03 Silver</t>
  </si>
  <si>
    <t>8236-7</t>
  </si>
  <si>
    <t>Lakier hybrydowy 7,2g - SIMPLE ONE STEP COLOR PROTEIN - Fancy</t>
  </si>
  <si>
    <t>Blaszka do stempli Stamping plate 06</t>
  </si>
  <si>
    <t>7976-7</t>
  </si>
  <si>
    <t>Lakier hybrydowy 7,2 ml - UV Gel Polish - Choose Euphoria</t>
  </si>
  <si>
    <t>Pyłek CELEBRATE! EFFECT 02 (2g)</t>
  </si>
  <si>
    <t>8075-7</t>
  </si>
  <si>
    <t>Lakier hybrydowy 7,2g - SIMPLE ONE STEP COLOR PROTEIN - Trendy</t>
  </si>
  <si>
    <t>5329-2</t>
  </si>
  <si>
    <t>Puder 3D Holo Effect 02 (2g) - Peach</t>
  </si>
  <si>
    <t>Blaszka do stempli 16</t>
  </si>
  <si>
    <t>6121-7</t>
  </si>
  <si>
    <t>Lakier Hybrydowy 7,2 ml - Sweet Coquette</t>
  </si>
  <si>
    <t>8882-7</t>
  </si>
  <si>
    <t>Lakier hybrydowy 7,2 ml - LA Mood</t>
  </si>
  <si>
    <t>9947-7</t>
  </si>
  <si>
    <t>Lakier hybrydowy 7,2 ml - Body rules</t>
  </si>
  <si>
    <t>9687-1</t>
  </si>
  <si>
    <t>DUO ACRYLGEL Shimmer Lilac 15g</t>
  </si>
  <si>
    <t>"Lakier Hybrydowy NeoNail Expert 15 ml - Hard Top "</t>
  </si>
  <si>
    <t>8191-7</t>
  </si>
  <si>
    <t>Lakier hybrydowy 7,2 ml - UV Gel Polish - Everything Possible</t>
  </si>
  <si>
    <t>9074-7</t>
  </si>
  <si>
    <t>Lakier hybrydowy 7,2 ml - Cheeky Cheetah</t>
  </si>
  <si>
    <t>7191-7</t>
  </si>
  <si>
    <t>Lakier Klasyczny 7,2 ml - Baza/Top 2in1</t>
  </si>
  <si>
    <t>5601-7</t>
  </si>
  <si>
    <t>Lakier Hybrydowy 7,2 ml - Lavender Morning</t>
  </si>
  <si>
    <t>Żel jednofazowy przeźroczysty - BASIC 5ml NeoNail</t>
  </si>
  <si>
    <t>8891-7</t>
  </si>
  <si>
    <t>Lakier hybrydowy 7,2 ml - Snowflake Fairy</t>
  </si>
  <si>
    <t>5818-7</t>
  </si>
  <si>
    <t>Lakier Hybrydowy 7,2 ml - Asteroid</t>
  </si>
  <si>
    <t>5532-7</t>
  </si>
  <si>
    <t>Lakier Hybrydowy 7,2 ml - Creamy Mousse</t>
  </si>
  <si>
    <t>4628-7</t>
  </si>
  <si>
    <t>Lakier Hybrydowy 7,2 ml - Paradise Flower</t>
  </si>
  <si>
    <t>5810-3</t>
  </si>
  <si>
    <t>Electric Effect No. 03</t>
  </si>
  <si>
    <t>7547-7</t>
  </si>
  <si>
    <t>Lakier hybrydowy 7,2 ml - Flirty Blink</t>
  </si>
  <si>
    <t>Żel do zdobień 4 ml - Beige</t>
  </si>
  <si>
    <t>DUO ACRYLGEL Shimmer Lilac 7g</t>
  </si>
  <si>
    <t>DUO ACRYLGEL FRENCH WHITE 7g</t>
  </si>
  <si>
    <t>Naklejki wodne - NN25</t>
  </si>
  <si>
    <t>Blaszka do stempli Stamping plate 05</t>
  </si>
  <si>
    <t>Frez diamentowy - FLAME NO.03/S</t>
  </si>
  <si>
    <t>Lakier hybrydowy Neonail Expert 15 ml - Modeling Base Calcium Pink Quartz</t>
  </si>
  <si>
    <t>Blaszka do stempli 15</t>
  </si>
  <si>
    <t>Blaszka do stempli 18</t>
  </si>
  <si>
    <t>Naklejki wodne - NN35</t>
  </si>
  <si>
    <t>Frez diamentowy - MINI FLAME NO.01/S</t>
  </si>
  <si>
    <t>8190-7</t>
  </si>
  <si>
    <t>Lakier hybrydowy 7,2 ml - UV Gel Polish - Share Love</t>
  </si>
  <si>
    <t>5393-3</t>
  </si>
  <si>
    <t>Sunset Effect 03</t>
  </si>
  <si>
    <t>10008-7</t>
  </si>
  <si>
    <t>Lakier hybrydowy 7,2g - SIMPLE ONE STEP COLOR PROTEIN - Inspire&amp;Shine</t>
  </si>
  <si>
    <t>7811-7</t>
  </si>
  <si>
    <t>Lakier hybrydowy 7,2g - SIMPLE ONE STEP COLOR PROTEIN - Joyful</t>
  </si>
  <si>
    <t>9487-7</t>
  </si>
  <si>
    <t>Lakier hybrydowy 7,2 ml - Glitter Effect Base White Sparkle</t>
  </si>
  <si>
    <t>8528-7</t>
  </si>
  <si>
    <t>Lakier hybrydowy 7,2 ml UV Gel Polish - Purple Look</t>
  </si>
  <si>
    <t>5318-7</t>
  </si>
  <si>
    <t>Lakier Hybrydowy 7,2 ml - Warming Memories</t>
  </si>
  <si>
    <t>Żel do zdobień 4 ml - Nude</t>
  </si>
  <si>
    <t>GEL STICKERS EASY ON P03</t>
  </si>
  <si>
    <t>8881-7</t>
  </si>
  <si>
    <t>Lakier hybrydowy 7,2 ml - Sparkling New York</t>
  </si>
  <si>
    <t>8509-7</t>
  </si>
  <si>
    <t>Lakier hybrydowy 7,2 g - SIMPLE ONE STEP COLOR PROTEIN - Rosy</t>
  </si>
  <si>
    <t>NM0365</t>
  </si>
  <si>
    <t>Intensywne Serum Podkład satynowy: 04 SAND</t>
  </si>
  <si>
    <t>Lakier hybrydowy Neonail Expert 15 ml - Milky French</t>
  </si>
  <si>
    <t>6314-7</t>
  </si>
  <si>
    <t>Lakier hybrydowy 7,2ml - Sparkling flower</t>
  </si>
  <si>
    <t>10384-7</t>
  </si>
  <si>
    <t>Lakier hybrydowy 7,2g - SIMPLE ONE STEP COLOR PROTEIN - GRATEFUL</t>
  </si>
  <si>
    <t>Spider Gel 5 ml - Black</t>
  </si>
  <si>
    <t>Naklejki wodne - NN29</t>
  </si>
  <si>
    <t>Naklejki wodne - NN32</t>
  </si>
  <si>
    <t>Cążki do skórek 4 mm</t>
  </si>
  <si>
    <t>8051-7</t>
  </si>
  <si>
    <t>Lakier hybrydowy 7,2g - SIMPLE ONE STEP COLOR PROTEIN - Positive</t>
  </si>
  <si>
    <t>7107-7</t>
  </si>
  <si>
    <t>Lakier hybrydowy 7,2 ml - Moonlight Flower</t>
  </si>
  <si>
    <t>Paint UV/LED Gel 5ml - White Rose</t>
  </si>
  <si>
    <t>6102-2</t>
  </si>
  <si>
    <t>DUO ACRYLGEL FRENCH WHITE 30g</t>
  </si>
  <si>
    <t>Folia transferowa - Transfer Foil - 02 Rose</t>
  </si>
  <si>
    <t>8880-7</t>
  </si>
  <si>
    <t>Lakier hybrydowy 7,2 ml - Hips of Rio</t>
  </si>
  <si>
    <t>Żel do zdobień 4 ml - Green</t>
  </si>
  <si>
    <t>5329-3</t>
  </si>
  <si>
    <t>Puder 3D Holo Effect 03 (2g) - Red</t>
  </si>
  <si>
    <t>Pyłek CELEBRATE! EFFECT 01 (2g)</t>
  </si>
  <si>
    <t>6588-7</t>
  </si>
  <si>
    <t>Lakier hybrydowy - Cat Eye 5D 7,2 ml - Ceylon</t>
  </si>
  <si>
    <t>GEL STICKERS EASY ON M11</t>
  </si>
  <si>
    <t>8436-7</t>
  </si>
  <si>
    <t>Lakier hybrydowy 7,2 ml UV Gel Polish - Wedding Lily</t>
  </si>
  <si>
    <t>5329-7</t>
  </si>
  <si>
    <t>Puder 3D Holo Effect 07 (2g) - Blue</t>
  </si>
  <si>
    <t>7776-7</t>
  </si>
  <si>
    <t>Lakier hybrydowy 7,2 ml - Sunny Flow</t>
  </si>
  <si>
    <t>GEL STICKERS EASY ON M03</t>
  </si>
  <si>
    <t>Pyłek Metallic Effect 07 (1g)</t>
  </si>
  <si>
    <t>Folia transferowa - 10 SEASHELL</t>
  </si>
  <si>
    <t>7040-7</t>
  </si>
  <si>
    <t>Lakier hybrydowy 7,2 ml - Candy</t>
  </si>
  <si>
    <t>Blaszka do stempli 14</t>
  </si>
  <si>
    <t>4630-7</t>
  </si>
  <si>
    <t>Lakier Hybrydowy 7,2 ml - Rock Girl</t>
  </si>
  <si>
    <t>8144-7</t>
  </si>
  <si>
    <t>Lakier hybrydowy 7,2g - SIMPLE ONE STEP COLOR PROTEIN - Sunny</t>
  </si>
  <si>
    <t>Frez diamentowy - PUSHER NO.02/S</t>
  </si>
  <si>
    <t>Oliwka Witaminowa 6,5 ml - Vitamin Cuticle Oil Light</t>
  </si>
  <si>
    <t>6671-7</t>
  </si>
  <si>
    <t>Lakier hybrydowy 7,2 ml - Trendy Twenty</t>
  </si>
  <si>
    <t>10383-7</t>
  </si>
  <si>
    <t>Lakier hybrydowy 7,2g - SIMPLE ONE STEP COLOR PROTEIN - TRUTHFUL</t>
  </si>
  <si>
    <t>Lakier hybrydowy NeoNail Expert 15 ml - Revital Base Fiber Rosy Blush</t>
  </si>
  <si>
    <t>Frez diamentowy NN - Ball NO.03/S</t>
  </si>
  <si>
    <t>8743-7</t>
  </si>
  <si>
    <t>WEGAŃSKI LAKIER DO PAZNOKCI - PLANT-BASED WONDER 7,2 ml - PURE BASE/ TOP</t>
  </si>
  <si>
    <t>Naklejki wodne - NN20</t>
  </si>
  <si>
    <t>Rapidograph CZARNY NeoNail 0,18mm</t>
  </si>
  <si>
    <t>"Lampa LED NeoNail Expert 26W/48 - biała "</t>
  </si>
  <si>
    <t>"Lakier Hybrydowy NeoNail Expert 15 ml - Hard Base "</t>
  </si>
  <si>
    <t>6104-2</t>
  </si>
  <si>
    <t>DUO ACRYLGEL FRENCH PINK 30g</t>
  </si>
  <si>
    <t>Nail Cleaner Vitamins - 50 ml</t>
  </si>
  <si>
    <t>7973-7</t>
  </si>
  <si>
    <t>Lakier hybrydowy 7,2 ml - UV Gel Polish - Stay Joyful</t>
  </si>
  <si>
    <t>9358-7</t>
  </si>
  <si>
    <t>Lakier hybrydowy 7,2 ml - Wedding Emcee</t>
  </si>
  <si>
    <t>5810-2</t>
  </si>
  <si>
    <t>Electric Effect No. 02</t>
  </si>
  <si>
    <t>Blaszka do stempli 12</t>
  </si>
  <si>
    <t>5603-7</t>
  </si>
  <si>
    <t>Lakier Hybrydowy 7,2 ml - Violet Garden</t>
  </si>
  <si>
    <t>6124-7</t>
  </si>
  <si>
    <t>Lakier Hybrydowy 7,2 ml - Mood for Love</t>
  </si>
  <si>
    <t>Folia transferowa - Transfer Foil - 04 Copper</t>
  </si>
  <si>
    <t>8890-7</t>
  </si>
  <si>
    <t>Lakier hybrydowy 7,2 ml - Ice Star</t>
  </si>
  <si>
    <t>Krem do stóp NeoNail 250ml z Mocznikiem 5%</t>
  </si>
  <si>
    <t>Spider Gel 5 ml - White</t>
  </si>
  <si>
    <t>8720-7</t>
  </si>
  <si>
    <t>Lakier hybrydowy 7,2 ml - Cover Base Protein Pastel Green</t>
  </si>
  <si>
    <t>Frez karbidowy 3w1 - CONE S NO.01/S</t>
  </si>
  <si>
    <t>ANTYOKSYDACYJNE SERUM DO RĄK NA NOC</t>
  </si>
  <si>
    <t>8188-7</t>
  </si>
  <si>
    <t>Lakier hybrydowy 7,2 ml - UV Gel Polish - Accept Yourself</t>
  </si>
  <si>
    <t>Frez diamentowy - CONE XL- NO.01/M</t>
  </si>
  <si>
    <t>Frez diamentowy - FLAME NO. 02/S</t>
  </si>
  <si>
    <t>Naklejki wodne - NN36</t>
  </si>
  <si>
    <t>Żel do zdobień 4 ml - Stone</t>
  </si>
  <si>
    <t>Blaszka do stempli 19</t>
  </si>
  <si>
    <t>Pyłek Lagoon Magic Effect 02</t>
  </si>
  <si>
    <t>8145-7</t>
  </si>
  <si>
    <t>Lakier hybrydowy 7,2g - SIMPLE ONE STEP COLOR PROTEIN - Smiley</t>
  </si>
  <si>
    <t>9073-7</t>
  </si>
  <si>
    <t>Lakier hybrydowy 7,2 ml - Lioness Roar</t>
  </si>
  <si>
    <t>Lakier hybrydowy NeoNail Expert 15 ml - Revital Base Fiber Creamy Splash</t>
  </si>
  <si>
    <t>6104-1</t>
  </si>
  <si>
    <t>DUO ACRYLGEL FRENCH PINK 15g</t>
  </si>
  <si>
    <t>Naklejki wodne - NN27</t>
  </si>
  <si>
    <t>6670-7</t>
  </si>
  <si>
    <t>Lakier hybrydowy 7,2 ml - Cocktail Dress</t>
  </si>
  <si>
    <t>Folia transferowa - 12 Toffee</t>
  </si>
  <si>
    <t>Pyłek Lagoon Magic Effect 01</t>
  </si>
  <si>
    <t>Naklejki wodne - NN30</t>
  </si>
  <si>
    <t>Spider Gel 5 ml - Gold</t>
  </si>
  <si>
    <t>Blaszka do stempli Stamping plate 04</t>
  </si>
  <si>
    <t>6955-7</t>
  </si>
  <si>
    <t>Lakier Hybrydowy 7,2 ml - Wear Bikini</t>
  </si>
  <si>
    <t>Naklejki wodne - NN26</t>
  </si>
  <si>
    <t>8526-7</t>
  </si>
  <si>
    <t>Lakier hybrydowy 7,2 ml UV Gel Polish - Beach Blaze</t>
  </si>
  <si>
    <t>8053-7</t>
  </si>
  <si>
    <t>Lakier hybrydowy 7,2g - SIMPLE ONE STEP COLOR PROTEIN - Faithful</t>
  </si>
  <si>
    <t>Frez diamentowy - ROUNDED CYLINDER - NO.01/S</t>
  </si>
  <si>
    <t>Żel do zdobień 4 ml - Brown</t>
  </si>
  <si>
    <t>Naklejki wodne - NN28</t>
  </si>
  <si>
    <t>10386-7</t>
  </si>
  <si>
    <t>Lakier hybrydowy 7,2g - SIMPLE ONE STEP COLOR PROTEIN - REMARKABLE</t>
  </si>
  <si>
    <t>Podkładka Silikonowa NeoNail</t>
  </si>
  <si>
    <t>Naklejki wodne - NN13</t>
  </si>
  <si>
    <t>5329-10</t>
  </si>
  <si>
    <t>Puder 3D Holo Effect 10 (2g) - Purple</t>
  </si>
  <si>
    <t>Głęboko nawilżający krem do rąk 50ml</t>
  </si>
  <si>
    <t>Blaszka do stempli Stamping plate 10</t>
  </si>
  <si>
    <t>7904-7</t>
  </si>
  <si>
    <t>Lakier hybrydowy 7,2g - SIMPLE ONE STEP COLOR PROTEIN - Graceful</t>
  </si>
  <si>
    <t>Skompletuj Zestaw Your Happy Feet- Sweet Bundle</t>
  </si>
  <si>
    <t>Blaszka do stempli Stamping plate 08</t>
  </si>
  <si>
    <t>7100-7</t>
  </si>
  <si>
    <t>Lakier hybrydowy 7,2 ml - Autumn Blessing</t>
  </si>
  <si>
    <t>2615-7</t>
  </si>
  <si>
    <t>Lakier Hybrydowy 7,2 ml - Opal Wine</t>
  </si>
  <si>
    <t>10387-7</t>
  </si>
  <si>
    <t>Lakier hybrydowy 7,2g - SIMPLE ONE STEP COLOR PROTEIN - DESIRABLE</t>
  </si>
  <si>
    <t>Naklejki wodne - NN14</t>
  </si>
  <si>
    <t>Your Happy Feet- Nude Bundle</t>
  </si>
  <si>
    <t>Zestaw wymiennych głowic obrotowych do pilnika elektrycznego</t>
  </si>
  <si>
    <t>8564-7</t>
  </si>
  <si>
    <t>Lakier hybrydowy Cat Eye 7,2 ml - Satin Flame</t>
  </si>
  <si>
    <t>Blaszka do stempli 24</t>
  </si>
  <si>
    <t>5963-2</t>
  </si>
  <si>
    <t>Volcano Effect No. 2</t>
  </si>
  <si>
    <t>6173-9</t>
  </si>
  <si>
    <t>Smoky Effect No 09</t>
  </si>
  <si>
    <t>6313-7</t>
  </si>
  <si>
    <t>Lakier hybrydowy 7,2 ml - Sandy Glow</t>
  </si>
  <si>
    <t>5329-6</t>
  </si>
  <si>
    <t>Puder 3D Holo Effect 06 (2g) - Pink</t>
  </si>
  <si>
    <t>Naklejki wodne - water sticker - NN08</t>
  </si>
  <si>
    <t>Blaszka do stempli 23</t>
  </si>
  <si>
    <t>Lakier hybrydowy NeoNail Expert 15 ml - Revital Base Fiber Milky Cloud</t>
  </si>
  <si>
    <t>Blaszka do stempli Stamping plate 02</t>
  </si>
  <si>
    <t>DUO ACRYLGEL FRENCH PINK 7g</t>
  </si>
  <si>
    <t>Frez diamentowy - FLAME NO. 01/S</t>
  </si>
  <si>
    <t>Żel jednofazowy różowy BASIC 15 ml NeoNail</t>
  </si>
  <si>
    <t>4777-4</t>
  </si>
  <si>
    <t>Arielle Effect - green</t>
  </si>
  <si>
    <t>5550-3</t>
  </si>
  <si>
    <t>Glittery Effect No. 03</t>
  </si>
  <si>
    <t>5810-1</t>
  </si>
  <si>
    <t>Electric Effect No. 01</t>
  </si>
  <si>
    <t>8958-7</t>
  </si>
  <si>
    <t>Lakier hybrydowy 7,2 g - SIMPLE ONE STEP COLOR PROTEIN - MYSTERY</t>
  </si>
  <si>
    <t>7980-7</t>
  </si>
  <si>
    <t>Lakier hybrydowy 7,2 ml - UV Gel Polish - Get Social</t>
  </si>
  <si>
    <t>8235-7</t>
  </si>
  <si>
    <t>Lakier hybrydowy 7,2 ml - UV Gel Polish - Hot Me</t>
  </si>
  <si>
    <t>VITAMIN COCKTAIL  Nawilżający krem do rąk  50 ml</t>
  </si>
  <si>
    <t>4814-7</t>
  </si>
  <si>
    <t>Lakier Hybrydowy 7,2 ml - Playa Bonita</t>
  </si>
  <si>
    <t>Naklejki wodne - water sticker - NN07</t>
  </si>
  <si>
    <t>6424-7</t>
  </si>
  <si>
    <t>Lakier hybrydowy 7,2 ml - Magnetic Look</t>
  </si>
  <si>
    <t>7813-7</t>
  </si>
  <si>
    <t>Lakier hybrydowy 7,2g - SIMPLE ONE STEP COLOR PROTEIN - Optimistic</t>
  </si>
  <si>
    <t>Blaszka do stempli 21</t>
  </si>
  <si>
    <t>Your Happy Feet- Pink Bundle</t>
  </si>
  <si>
    <t>Blaszka do stempli Stamping plate 03</t>
  </si>
  <si>
    <t>5173-1</t>
  </si>
  <si>
    <t>Rapidograph BIAŁY NeoNail 0,35mm.</t>
  </si>
  <si>
    <t>Blaszka do stempli 22</t>
  </si>
  <si>
    <t>8775-7</t>
  </si>
  <si>
    <t>Lakier Hybrydowy 7,2 ml - Unstoppable Mind</t>
  </si>
  <si>
    <t>3649-7</t>
  </si>
  <si>
    <t>Lakier Hybrydowy 7,2 ml - Light Beige</t>
  </si>
  <si>
    <t>Spider Gel 5 ml - Silver</t>
  </si>
  <si>
    <t>Frez diamentowy NN - Ball NO.01/H</t>
  </si>
  <si>
    <t>Frez diamentowy NN - Ball NO.02/M</t>
  </si>
  <si>
    <t>Naklejki wodne - NN12</t>
  </si>
  <si>
    <t>Frez diamentowy - FLAME NO. 02/H</t>
  </si>
  <si>
    <t>GEL STICKERS EASY ON M10</t>
  </si>
  <si>
    <t>GEL STICKERS EASY ON M01</t>
  </si>
  <si>
    <t>Lakier hybrydowy Neonail Expert 15 ml - Cotton Candy</t>
  </si>
  <si>
    <t>6333-7</t>
  </si>
  <si>
    <t>Lakier Hybrydowy 7,2 ml - Ruby Fusion</t>
  </si>
  <si>
    <t>7063-7</t>
  </si>
  <si>
    <t>Lakier Klasyczny 7,2 ml - French White</t>
  </si>
  <si>
    <t>Lakier hybrydowy Neonail Expert 15 ml - Vanilla Sky</t>
  </si>
  <si>
    <t>Blaszka do stempli 20</t>
  </si>
  <si>
    <t>6791-7</t>
  </si>
  <si>
    <t>Lakier hybrydowy 7,2 ml - Eternal Bliss</t>
  </si>
  <si>
    <t>Nakładki do pedicure 80 - 10 szt</t>
  </si>
  <si>
    <t>4807-7</t>
  </si>
  <si>
    <t>Lakier Hybrydowy 7,2 ml - Perfect Rose</t>
  </si>
  <si>
    <t>Blaszka do stempli Stamping plate 01</t>
  </si>
  <si>
    <t>Naklejki wodne - water sticker - NN06</t>
  </si>
  <si>
    <t>3212-7</t>
  </si>
  <si>
    <t>Lakier Hybrydowy 7,2 ml - Thistle</t>
  </si>
  <si>
    <t>3648-7</t>
  </si>
  <si>
    <t>Lakier Hybrydowy 7,2 ml - Pastel Blue</t>
  </si>
  <si>
    <t>9236-7</t>
  </si>
  <si>
    <t>Lakier hybrydowy 7,2 ml - Maxi Confetti</t>
  </si>
  <si>
    <t>Silikonowa szczoteczka do paznokci</t>
  </si>
  <si>
    <t>Blaszka do stempli Stamping plate 07</t>
  </si>
  <si>
    <t>5329-4</t>
  </si>
  <si>
    <t>Puder 3D Holo Effect 04 (2g) - Light Gold</t>
  </si>
  <si>
    <t>8692-7</t>
  </si>
  <si>
    <t>WEGAŃSKI LAKIER DO PAZNOKCI - PLANT-BASED WONDER 7,2 ml - PURE OLIVE</t>
  </si>
  <si>
    <t>GEL STICKERS EASY ON P01</t>
  </si>
  <si>
    <t>Frez diamentowy - FLAME NO. 01/H</t>
  </si>
  <si>
    <t>"Lakier Hybrydowy NeoNail Expert 15 ml - French Pink Light "</t>
  </si>
  <si>
    <t>5550-1</t>
  </si>
  <si>
    <t>Glittery Effect No. 01</t>
  </si>
  <si>
    <t>6173-6</t>
  </si>
  <si>
    <t>Smoky Effect No 06</t>
  </si>
  <si>
    <t>NM0366</t>
  </si>
  <si>
    <t>Intensywne Serum Podkład satynowy : 05 GOLD</t>
  </si>
  <si>
    <t>5963-4</t>
  </si>
  <si>
    <t>Volcano Effekt No. 4</t>
  </si>
  <si>
    <t>Gentleman Manicure Set</t>
  </si>
  <si>
    <t>Wygładzający peeling do ciała 150g</t>
  </si>
  <si>
    <t>9010-7</t>
  </si>
  <si>
    <t>Lakier hybrydowy 7,2 ml - True You</t>
  </si>
  <si>
    <t>Lakier hybrydowy NeoNail Expert 15 ml - Revital Base Fiber Warm Cover</t>
  </si>
  <si>
    <t>Ręcznik firmowy NeoNail 30cm x 50cm.</t>
  </si>
  <si>
    <t>Tusz do Rapidographu czarny - 10 ml</t>
  </si>
  <si>
    <t>Fartuch stylisty NEONAIL czarny - uniwersalny</t>
  </si>
  <si>
    <t>NM0449</t>
  </si>
  <si>
    <t>Błyszczyk do ust Glossy Effect Lip Gloss Blush Flush 02</t>
  </si>
  <si>
    <t>Lakier hybrydowy NeoNail Expert 15 ml - Baby Boomer Rose Base</t>
  </si>
  <si>
    <t>Peeling Cukrowy do stóp NeoNail 300ml</t>
  </si>
  <si>
    <t>6958-7</t>
  </si>
  <si>
    <t>Lakier Hybrydowy 7,2 ml - Water Kiss</t>
  </si>
  <si>
    <t>Blaszka do stempli Stamping plate 09</t>
  </si>
  <si>
    <t>4777-5</t>
  </si>
  <si>
    <t>Arielle Effect - blue lagoon</t>
  </si>
  <si>
    <t>Nożyczki proste</t>
  </si>
  <si>
    <t>Żel do zdobień 4 ml - Orange</t>
  </si>
  <si>
    <t>Naklejki wodne - NN23</t>
  </si>
  <si>
    <t>"Lakier Hybrydowy NeoNail Expert 15 ml - Base 6in 1 Silk Protein "</t>
  </si>
  <si>
    <t>3647-7</t>
  </si>
  <si>
    <t>Lakier Hybrydowy 7,2 ml - Forever Calm</t>
  </si>
  <si>
    <t>Paint UV/LED Gel 5ml - Black Pearl</t>
  </si>
  <si>
    <t>5329-5</t>
  </si>
  <si>
    <t>Puder 3D Holo Effect 05 (2g) - Graphite</t>
  </si>
  <si>
    <t>"Builder Gel NeoNail Expert 30ml - Clear "</t>
  </si>
  <si>
    <t>GEL STICKERS EASY ON M02</t>
  </si>
  <si>
    <t>GEL STICKERS EASY ON P02</t>
  </si>
  <si>
    <t>Cuticle Remover NeoNail Expert  15ml</t>
  </si>
  <si>
    <t>6173-1</t>
  </si>
  <si>
    <t>Smoky Effect No 01</t>
  </si>
  <si>
    <t>"Lakier Hybrydowy NeoNail Expert 15 ml - Sexy Red "</t>
  </si>
  <si>
    <t>6173-5</t>
  </si>
  <si>
    <t>Smoky Effect No 05</t>
  </si>
  <si>
    <t>"Art Gel NeoNail Expert 5 ml - Soft Beige "</t>
  </si>
  <si>
    <t>Lakier hybrydowy NeoNail Expert 15 ml - Baby Boomer Nude Base</t>
  </si>
  <si>
    <t>8685-7</t>
  </si>
  <si>
    <t>WEGAŃSKI LAKIER DO PAZNOKCI - PLANT-BASED WONDER 7,2 ml - PURE MAROON</t>
  </si>
  <si>
    <t>7079-7</t>
  </si>
  <si>
    <t>Lakier Klasyczny 7,2 ml - Cuddle Me</t>
  </si>
  <si>
    <t>Żel jednofazowy różowy BASIC 5ml NeoNail</t>
  </si>
  <si>
    <t>7081-7</t>
  </si>
  <si>
    <t>Lakier Klasyczny 7,2 ml - Night Sky</t>
  </si>
  <si>
    <t>Żel do zdobień 4 ml - Yellow</t>
  </si>
  <si>
    <t>8688-7</t>
  </si>
  <si>
    <t>WEGAŃSKI LAKIER DO PAZNOKCI - PLANT-BASED WONDER 7,2 ml - PURE NUTMEG</t>
  </si>
  <si>
    <t>8686-7</t>
  </si>
  <si>
    <t>WEGAŃSKI LAKIER DO PAZNOKCI - PLANT-BASED WONDER 7,2 ml - PURE LYCHEE</t>
  </si>
  <si>
    <t>"Lakier Hybrydowy NeoNail Expert 15 ml - French Pink Medium "</t>
  </si>
  <si>
    <t>NM0370</t>
  </si>
  <si>
    <t>Intensywne Serum Korektor: 04 GOLD</t>
  </si>
  <si>
    <t>"Lakier Hybrydowy NeoNail Expert 15 ml - French White "</t>
  </si>
  <si>
    <t>6173-8</t>
  </si>
  <si>
    <t>Smoky Effect No 08</t>
  </si>
  <si>
    <t>WEGAŃSKI LAKIER DO PAZNOKCI - PLANT-BASED WONDER 7,2 ml - PURE STRAWBERRY</t>
  </si>
  <si>
    <t>Cyrkonie Swarovski SS5 50szt. Crystal Silver Night 001</t>
  </si>
  <si>
    <t>Nakładki do pedicure 120 - 10 szt</t>
  </si>
  <si>
    <t>8673-7</t>
  </si>
  <si>
    <t>WEGAŃSKI LAKIER DO PAZNOKCI - PLANT-BASED WONDER 7,2 ml - PURE PEACH</t>
  </si>
  <si>
    <t>5963-3</t>
  </si>
  <si>
    <t>Volcano Effekt No. 3</t>
  </si>
  <si>
    <t>8694-7</t>
  </si>
  <si>
    <t>WEGAŃSKI LAKIER DO PAZNOKCI - PLANT-BASED WONDER 7,2 ml- PURE SAND</t>
  </si>
  <si>
    <t>8697-7</t>
  </si>
  <si>
    <t>WEGAŃSKI LAKIER DO PAZNOKCI - PLANT-BASED WONDER 7,2 ml - PURE CLOUD</t>
  </si>
  <si>
    <t>Folia transferowa - 11 Peach</t>
  </si>
  <si>
    <t>Naklejki wodne - NN22</t>
  </si>
  <si>
    <t>6173-7</t>
  </si>
  <si>
    <t>Smoky Effect No 07</t>
  </si>
  <si>
    <t>"Lakier Hybrydowy NeoNail Expert 15 ml - Hard Base Vitamins "</t>
  </si>
  <si>
    <t>6173-2</t>
  </si>
  <si>
    <t>Smoky Effect No 02</t>
  </si>
  <si>
    <t>8689-7</t>
  </si>
  <si>
    <t>WEGAŃSKI LAKIER DO PAZNOKCI - PLANT-BASED WONDER 7,2 ml - PURE CONE</t>
  </si>
  <si>
    <t>5550-2</t>
  </si>
  <si>
    <t>Glittery Effect No. 02</t>
  </si>
  <si>
    <t>8508-7</t>
  </si>
  <si>
    <t>Lakier hybrydowy 7,2 g - SIMPLE ONE STEP COLOR PROTEIN - Vanille</t>
  </si>
  <si>
    <t>"Lakier Hybrydowy NeoNail Expert 15 ml - Cover Base Protein Natural Nude "</t>
  </si>
  <si>
    <t>5963-1</t>
  </si>
  <si>
    <t>Volcano Effect No. 1</t>
  </si>
  <si>
    <t>"Builder Gel NeoNail Expert 30 ml - Light Pink "</t>
  </si>
  <si>
    <t>Lakier hybrydowy Neonail Expert 15 ml - Modeling Base Calcium Basic Pink</t>
  </si>
  <si>
    <t>"Builder Gel NeoNail Expert 30 ml - Natural Pink "</t>
  </si>
  <si>
    <t>6950-7</t>
  </si>
  <si>
    <t>Lakier Hybrydowy 7,2 ml - Sunshine Princess</t>
  </si>
  <si>
    <t>8695-7</t>
  </si>
  <si>
    <t>WEGAŃSKI LAKIER DO PAZNOKCI - PLANT-BASED WONDER 7,2 ml - PURE DUNE</t>
  </si>
  <si>
    <t>8700-7</t>
  </si>
  <si>
    <t>WEGAŃSKI LAKIER DO PAZNOKCI - PLANT-BASED WONDER 7,2 ml - PURE MARINE</t>
  </si>
  <si>
    <t>7187-7</t>
  </si>
  <si>
    <t>Lakier Klasyczny 7,2 ml - Magnetic Look</t>
  </si>
  <si>
    <t>Folia transferowa - 13 Orchid</t>
  </si>
  <si>
    <t>Lakier hybrydowy Neonail Expert 15 ml - Moonlight Flower</t>
  </si>
  <si>
    <t>Trzpień 13 mm - nośnik gumowy</t>
  </si>
  <si>
    <t>8696-7</t>
  </si>
  <si>
    <t>WEGAŃSKI LAKIER DO PAZNOKCI - PLANT-BASED WONDER 7,2 ml - PURE EUCALYPTUS</t>
  </si>
  <si>
    <t>"Lakier Hybrydowy NeoNail Expert 15 ml - Cover Base Protein Nude Rose "</t>
  </si>
  <si>
    <t>8690-7</t>
  </si>
  <si>
    <t>WEGAŃSKI LAKIER DO PAZNOKCI - PLANT-BASED WONDER 7,2 ml - PURE TEAK</t>
  </si>
  <si>
    <t>NM0450</t>
  </si>
  <si>
    <t>Błyszczyk do ust Glossy Effect Lip Gloss Pinky Blink 03</t>
  </si>
  <si>
    <t>7076-7</t>
  </si>
  <si>
    <t>Lakier Klasyczny 7,2 ml - Sexy Red</t>
  </si>
  <si>
    <t>Naklejki wodne - water sticker - NN02</t>
  </si>
  <si>
    <t>8699-7</t>
  </si>
  <si>
    <t>WEGAŃSKI LAKIER DO PAZNOKCI - PLANT-BASED WONDER 7,2 ml - PURE NIGHT</t>
  </si>
  <si>
    <t>6843-1</t>
  </si>
  <si>
    <t>"Lampa LED NeoNail Expert 26W/48 - czarna "</t>
  </si>
  <si>
    <t>6173-3</t>
  </si>
  <si>
    <t>Smoky Effect No 03</t>
  </si>
  <si>
    <t>Lakier hybrydowy Neonail Expert 15 ml - Snow Queen</t>
  </si>
  <si>
    <t>Folia transferowa - 15 Turquoise</t>
  </si>
  <si>
    <t>8674-7</t>
  </si>
  <si>
    <t>WEGAŃSKI LAKIER DO PAZNOKCI - PLANT-BASED WONDER 7,2 ml - PURE LILY</t>
  </si>
  <si>
    <t>Lakier hybrydowy NeoNail Expert 15 ml - Revital Base Fiber Blinking Cover Pink</t>
  </si>
  <si>
    <t>8693-7</t>
  </si>
  <si>
    <t>WEGAŃSKI LAKIER DO PAZNOKCI - PLANT-BASED WONDER 7,2 ml - PURE DAISY</t>
  </si>
  <si>
    <t>8698-7</t>
  </si>
  <si>
    <t>WEGAŃSKI LAKIER DO PAZNOKCI - PLANT-BASED WONDER 7,2 ml - PURE RAIN</t>
  </si>
  <si>
    <t>Folia transferowa - 16 Cobalt</t>
  </si>
  <si>
    <t>5165-2</t>
  </si>
  <si>
    <t>Kółko na wzorniki śr. 56mm</t>
  </si>
  <si>
    <t>7071-7</t>
  </si>
  <si>
    <t>Lakier Klasyczny 7,2 ml - Exotic Banana</t>
  </si>
  <si>
    <t>8675-7</t>
  </si>
  <si>
    <t>WEGAŃSKI LAKIER DO PAZNOKCI - PLANT-BASED WONDER 7,2 ml - PURE DAHLIA</t>
  </si>
  <si>
    <t>8701-7</t>
  </si>
  <si>
    <t>WEGAŃSKI LAKIER DO PAZNOKCI - PLANT-BASED WONDER 7,2 ml - PURE HERB</t>
  </si>
  <si>
    <t>8691-7</t>
  </si>
  <si>
    <t>WEGAŃSKI LAKIER DO PAZNOKCI - PLANT-BASED WONDER 7,2 ml - PURE PECAN</t>
  </si>
  <si>
    <t>8679-7</t>
  </si>
  <si>
    <t>WEGAŃSKI LAKIER DO PAZNOKCI - PLANT-BASED WONDER 7,2 ml - PURE GRAPE</t>
  </si>
  <si>
    <t>Odtłuszczacz do paznokci NeoNail Expert 15 ml - Nail Prep</t>
  </si>
  <si>
    <t>8682-7</t>
  </si>
  <si>
    <t>WEGAŃSKI LAKIER DO PAZNOKCI - PLANT-BASED WONDER 7,2 ml - PURE EXOTIC</t>
  </si>
  <si>
    <t>Spider Gel 5 ml - Neon Pink</t>
  </si>
  <si>
    <t>7069-7</t>
  </si>
  <si>
    <t>Lakier Klasyczny 7,2 ml - Acapulco</t>
  </si>
  <si>
    <t>"Lakier Hybrydowy NeoNail Expert 15 ml - Lady Ferrari "</t>
  </si>
  <si>
    <t>7066-7</t>
  </si>
  <si>
    <t>Lakier Klasyczny 7,2 ml - Warming Memories</t>
  </si>
  <si>
    <t>"Lakier Hybrydowy NeoNail Expert 15 ml - Dry Top Matte "</t>
  </si>
  <si>
    <t>Lakier hybrydowy Neonail Expert 15 ml - Spread Love</t>
  </si>
  <si>
    <t>Naklejki wodne - NN11</t>
  </si>
  <si>
    <t>"Lakier Hybrydowy NeoNail Expert 15 ml - Perfect Milk "</t>
  </si>
  <si>
    <t>8680-7</t>
  </si>
  <si>
    <t>WEGAŃSKI LAKIER DO PAZNOKCI - PLANT-BASED WONDER 7,2 ml - PURE BEETROOT</t>
  </si>
  <si>
    <t>7080-7</t>
  </si>
  <si>
    <t>Lakier Klasyczny 7,2 ml - Blue Tide</t>
  </si>
  <si>
    <t>8687-7</t>
  </si>
  <si>
    <t>WEGAŃSKI LAKIER DO PAZNOKCI - PLANT-BASED WONDER 7,2 ml - PURE CORAL</t>
  </si>
  <si>
    <t>7189-7</t>
  </si>
  <si>
    <t>Lakier Klasyczny 7,2 ml - Inner Calm</t>
  </si>
  <si>
    <t>"Builder Gel NeoNail Expert 30 ml - Natural Peach "</t>
  </si>
  <si>
    <t>"Lakier Hybrydowy NeoNail Expert 15 ml - Wine Red "</t>
  </si>
  <si>
    <t>"Pilnik NeoNail Expert na piance łódka - 100/180 "</t>
  </si>
  <si>
    <t>8702-7</t>
  </si>
  <si>
    <t>WEGAŃSKI LAKIER DO PAZNOKCI - PLANT-BASED WONDER 7,2 ml - PURE WOOD</t>
  </si>
  <si>
    <t>8677-7</t>
  </si>
  <si>
    <t>WEGAŃSKI LAKIER DO PAZNOKCI - PLANT-BASED WONDER 7,2 ml - PURE AMARANTH</t>
  </si>
  <si>
    <t>NM0367</t>
  </si>
  <si>
    <t>Intensywne Serum Podkład satynowy: 06 CARAMEL</t>
  </si>
  <si>
    <t>"Lakier Hybrydowy NeoNail Expert 15 ml - Hot Crush "</t>
  </si>
  <si>
    <t>"Lakier Hybrydowy NeoNail Expert 15 ml - Top Velour "</t>
  </si>
  <si>
    <t>5399-2</t>
  </si>
  <si>
    <t>FLUO effect 02 - blue- green</t>
  </si>
  <si>
    <t>4759-2</t>
  </si>
  <si>
    <t>Fartuch kosmetyczny NEONAIL biały – roz. M</t>
  </si>
  <si>
    <t>8683-7</t>
  </si>
  <si>
    <t>WEGAŃSKI LAKIER DO PAZNOKCI - PLANT-BASED WONDER 7,2 ml - PURE CURRANT</t>
  </si>
  <si>
    <t>7340-7</t>
  </si>
  <si>
    <t>Lakier hybrydowy 7,2 ml - Be Powerful</t>
  </si>
  <si>
    <t>6173-10</t>
  </si>
  <si>
    <t>Smoky Effect No 10</t>
  </si>
  <si>
    <t>6173-4</t>
  </si>
  <si>
    <t>Smoky Effect No 04</t>
  </si>
  <si>
    <t>8681-7</t>
  </si>
  <si>
    <t>WEGAŃSKI LAKIER DO PAZNOKCI - PLANT-BASED WONDER 7,2 ml - PURE BEGONIA</t>
  </si>
  <si>
    <t>Kapturek zaokrąglony round cap ABS Grey 13mm 150</t>
  </si>
  <si>
    <t>Lakier hybrydowy Neonail Expert 15 ml - Friday Heels</t>
  </si>
  <si>
    <t>9264-7</t>
  </si>
  <si>
    <t>Lakier hybrydowy 7,2 ml - Proud Me</t>
  </si>
  <si>
    <t>"Lakier hybrydowy NeoNail Expert 15 ml - Creme brulee "</t>
  </si>
  <si>
    <t>Spider Gel 5 ml - Neon Green</t>
  </si>
  <si>
    <t>NM0421</t>
  </si>
  <si>
    <t>Bambusowa gąbka do makijażu</t>
  </si>
  <si>
    <t>"Lakier Hybrydowy NeoNail Expert 15 ml - Pure Black "</t>
  </si>
  <si>
    <t>Lampa LED 8W/24 - LED LAMP 8W/24</t>
  </si>
  <si>
    <t>Kapturek zaokrąglony round cap ABS Grey 13mm 220</t>
  </si>
  <si>
    <t>NM0375</t>
  </si>
  <si>
    <t>Glossy Effect Lipgloss Transparentny Błyszczyk do ust</t>
  </si>
  <si>
    <t>Kapturek zaokrąglony round cap ABS Grey 13mm 60</t>
  </si>
  <si>
    <t>Lakier hybrydowy NeoNail Expert 15 ml - Revital Base Fiber Shiny Queen</t>
  </si>
  <si>
    <t>"Builder Gel NeoNail Expert 30 ml - Cover Peach "</t>
  </si>
  <si>
    <t>7064-7</t>
  </si>
  <si>
    <t>Lakier Klasyczny 7,2 ml - Natural Beauty</t>
  </si>
  <si>
    <t>Kapturek zaokrąglony round cap ABS White 13mm 150</t>
  </si>
  <si>
    <t>7068-7</t>
  </si>
  <si>
    <t>Lakier Klasyczny 7,2 ml - Orchid</t>
  </si>
  <si>
    <t>Folia transferowa - 14 Amaranth</t>
  </si>
  <si>
    <t>NM0436</t>
  </si>
  <si>
    <t>Kosmetyczka mała Neo Make Up</t>
  </si>
  <si>
    <t>Lakier hybrydowy Neonail Expert 15 ml - Modeling Base Calcium Luminous Pink</t>
  </si>
  <si>
    <t>Lakier hybrydowy Neonail Expert 15 ml - Hit Dreamer</t>
  </si>
  <si>
    <t>"Lakier hybrydowy NeoNail Expert 15 ml - Blushing Cheek "</t>
  </si>
  <si>
    <t>NM0123</t>
  </si>
  <si>
    <t>Pędzel do podkładu: #01</t>
  </si>
  <si>
    <t>Żel do zdobień 4 ml - Fuchsia</t>
  </si>
  <si>
    <t>7082-7</t>
  </si>
  <si>
    <t>Lakier Klasyczny 7,2 ml - Pure Black</t>
  </si>
  <si>
    <t>Lakier hybrydowy Neonail Expert 15 ml - Modeling Base Calcium Bubbly Pink</t>
  </si>
  <si>
    <t>"Lakier Hybrydowy NeoNail Expert 15 ml - Wedding Princess "</t>
  </si>
  <si>
    <t>Cyrkonie Swarovski SS9 20szt. Crystal Silver Night 001</t>
  </si>
  <si>
    <t>8678-7</t>
  </si>
  <si>
    <t>WEGAŃSKI LAKIER DO PAZNOKCI - PLANT-BASED WONDER 7,2 ml - PURE RASPBERRY</t>
  </si>
  <si>
    <t>"Lakier hybrydowy NeoNail Expert 15 ml - Seductive Red "</t>
  </si>
  <si>
    <t>"Lakier Hybrydowy NeoNail Expert 15 ml - Nude "</t>
  </si>
  <si>
    <t>Spider Gel 5 ml - Neon Orange</t>
  </si>
  <si>
    <t>"Builder Gel NeoNail Expert 7ml - Clear "</t>
  </si>
  <si>
    <t>"Lakier Hybrydowy NeoNail Expert 15 ml - Base Extra Cover "</t>
  </si>
  <si>
    <t>Kapturek zaokrąglony round cap ABS White 13mm 60</t>
  </si>
  <si>
    <t>Trzpień 10 mm - nośnik gumowy</t>
  </si>
  <si>
    <t>"Lakier Hybrydowy NeoNail Expert 15 ml - Paradise Drink "</t>
  </si>
  <si>
    <t>Pasta cukrowa do depilacji 350 g</t>
  </si>
  <si>
    <t>"Lakier Hybrydowy NeoNail Expert 15 ml - Cover Base Protein Cream Beige "</t>
  </si>
  <si>
    <t>NM0129</t>
  </si>
  <si>
    <t>Pędzel do korektora płaski: #03</t>
  </si>
  <si>
    <t>"Builder Gel NeoNail Expert 7 ml - Natural Pink "</t>
  </si>
  <si>
    <t>Cyrkonie Swarovski SS16 20szt. Crystal 001 Aurore Boreale</t>
  </si>
  <si>
    <t>"Lakier Hybrydowy NeoNail Expert 15 ml - Top Sunblocker "</t>
  </si>
  <si>
    <t>"Quick Shape NeoNail Expert 30 ml - Light Cover "</t>
  </si>
  <si>
    <t>7074-7</t>
  </si>
  <si>
    <t>Lakier Klasyczny 7,2 ml - Amaranth Rose</t>
  </si>
  <si>
    <t>Lakier hybrydowy Neonail Expert 15 ml - Bloomy Mood</t>
  </si>
  <si>
    <t>7070-7</t>
  </si>
  <si>
    <t>Lakier Klasyczny 7,2 ml - Summer Mint</t>
  </si>
  <si>
    <t>Kapturek zaokrąglony round cap ABS White 13mm 220</t>
  </si>
  <si>
    <t>Spider Gel 5 ml - Neon Yellow</t>
  </si>
  <si>
    <t>8676-7</t>
  </si>
  <si>
    <t>WEGAŃSKI LAKIER DO PAZNOKCI - PLANT-BASED WONDER 7,2 ml - PURE PEONY</t>
  </si>
  <si>
    <t>"Lakier Hybrydowy NeoNail Expert 15 ml - Barbados Party "</t>
  </si>
  <si>
    <t>"Lakier Hybrydowy NeoNail Expert 15 ml - White Collar "</t>
  </si>
  <si>
    <t>Błyszczyk do ust 31 Coconut</t>
  </si>
  <si>
    <t>"Lakier Hybrydowy NeoNail Expert 15 ml - Fiery Flamenco "</t>
  </si>
  <si>
    <t>"Lakier Hybrydowy NeoNail Expert 15 ml - Aloha Mood "</t>
  </si>
  <si>
    <t>5812-7</t>
  </si>
  <si>
    <t>Lakier Hybrydowy 7,2 ml - Gravity</t>
  </si>
  <si>
    <t>7341-7</t>
  </si>
  <si>
    <t>Lakier hybrydowy 7,2 ml - Be Iconic</t>
  </si>
  <si>
    <t>"Lakier Hybrydowy NeoNail Expert 15 ml - Sleeping Beauty "</t>
  </si>
  <si>
    <t>4759-1</t>
  </si>
  <si>
    <t>Fartuch kosmetyczny NEONAIL biały – roz. S</t>
  </si>
  <si>
    <t>NM0132</t>
  </si>
  <si>
    <t>Pędzel Kabuki: #05</t>
  </si>
  <si>
    <t>"Pilnik NeoNail Expert na piance łódka - 150/240 "</t>
  </si>
  <si>
    <t>"Lakier hybrydowy NeoNail Expert 15 ml - Bottle Green "</t>
  </si>
  <si>
    <t>"Lakier hybrydowy NeoNail Expert 15 ml - Classy Blue "</t>
  </si>
  <si>
    <t>"Lakier Hybrydowy NeoNail Expert 15 ml - Keep Pink "</t>
  </si>
  <si>
    <t>"Podkładka silikonowa NeoNail Expert "</t>
  </si>
  <si>
    <t>Cyrkonie Swarovski SS10 20szt. Jet 280 Hematite</t>
  </si>
  <si>
    <t>"Lakier Hybrydowy NeoNail Expert 15 ml - Forever Calm "</t>
  </si>
  <si>
    <t>"Lakier Hybrydowy NeoNail Expert 15 ml - Classy Queen "</t>
  </si>
  <si>
    <t>"Lakier hybrydowy NeoNail Expert 15 ml - Seashell "</t>
  </si>
  <si>
    <t>"Pędzelek do zdobień NeoNail Expert - syntthetic 0/1 "</t>
  </si>
  <si>
    <t>7542-7</t>
  </si>
  <si>
    <t>Lakier hybrydowy 7,2 ml - Serenity Touch</t>
  </si>
  <si>
    <t>"Lakier hybrydowy NeoNail Expert 15 ml - Sensual Dream "</t>
  </si>
  <si>
    <t>"Pędzel do pyłu NeoNail Expert "</t>
  </si>
  <si>
    <t>"Pędzelek do żelu NeoNail Expert- Gel Brush Oval 04 "</t>
  </si>
  <si>
    <t>7190-7</t>
  </si>
  <si>
    <t>Lakier Klasyczny 7,2 ml - Hazelnut Butter</t>
  </si>
  <si>
    <t>Lakier hybrydowy Neonail Expert 15 ml - Warming Memories</t>
  </si>
  <si>
    <t>NM0124</t>
  </si>
  <si>
    <t>Pędzel do conturingu: #06</t>
  </si>
  <si>
    <t>"Lakier Hybrydowy NeoNail Expert 15 ml - Natural Beauty "</t>
  </si>
  <si>
    <t>7078-7</t>
  </si>
  <si>
    <t>Lakier Klasyczny 7,2 ml - Unripe Olives</t>
  </si>
  <si>
    <t>Cyrkonie Swarovski SS10 20Szt. Black Diamond 215</t>
  </si>
  <si>
    <t>4759-3</t>
  </si>
  <si>
    <t>Fartuch kosmetyczny NEONAIL biały – roz. L</t>
  </si>
  <si>
    <t>"Builder Gel NeoNail Expert 15 ml - Natural Pink "</t>
  </si>
  <si>
    <t>"Lakier Hybrydowy NeoNail Expert 15 ml - Rosy Memory "</t>
  </si>
  <si>
    <t>5321-7</t>
  </si>
  <si>
    <t>Lakier Hybrydowy 7,2 ml - Inner Calm</t>
  </si>
  <si>
    <t>4259-2</t>
  </si>
  <si>
    <t>Tasiemka samoprzylepna 02</t>
  </si>
  <si>
    <t>"Builder Gel NeoNail Expert 15 ml - Perfect White "</t>
  </si>
  <si>
    <t>"Builder Gel NeoNail Expert 15ml - Clear "</t>
  </si>
  <si>
    <t>NM0128</t>
  </si>
  <si>
    <t>Pędzel do powiek okrągły: #11</t>
  </si>
  <si>
    <t>7067-7</t>
  </si>
  <si>
    <t>Lakier Klasyczny 7,2 ml - Plumeria Scent</t>
  </si>
  <si>
    <t>"Sculpting Gel NeoNail Expert 7 ml - Cover 01 "</t>
  </si>
  <si>
    <t>"Builder Gel NeoNail Expert 7 ml - Cover Peach "</t>
  </si>
  <si>
    <t>"Quick Shape NeoNail Expert 15ml - Light Cover "</t>
  </si>
  <si>
    <t>8769-W</t>
  </si>
  <si>
    <t>Wzornik NEONAIL - Soo Cosy</t>
  </si>
  <si>
    <t>"Builder Gel NeoNail Expert 15 ml - Light Pink "</t>
  </si>
  <si>
    <t>"Lakier hybrydowy NeoNail Expert 15 ml - Wild Nature "</t>
  </si>
  <si>
    <t>Lakier hybrydowy Neonail Expert 15 ml - Cocktail Dress</t>
  </si>
  <si>
    <t>"Lakier hybrydowy NeoNail Expert 15 ml - Carmine Red "</t>
  </si>
  <si>
    <t>"Lakier Hybrydowy NeoNail Expert 15 ml - Cashmere Rose "</t>
  </si>
  <si>
    <t>4259-8</t>
  </si>
  <si>
    <t>Tasiemka samoprzylepna 08</t>
  </si>
  <si>
    <t>NM0122</t>
  </si>
  <si>
    <t>Pędzel do różu skośny: #07</t>
  </si>
  <si>
    <t>NM0432</t>
  </si>
  <si>
    <t>Pędzel do twarzy: #16</t>
  </si>
  <si>
    <t>"Lakier Hybrydowy NeoNail Expert 15 ml - Poppy Hill "</t>
  </si>
  <si>
    <t>8770-W</t>
  </si>
  <si>
    <t>Wzornik NEONAIL - Chillout Walk</t>
  </si>
  <si>
    <t>8768-W</t>
  </si>
  <si>
    <t>Wzornik NEONAIL - Jolly State</t>
  </si>
  <si>
    <t>"Ręcznik NeoNail Expert - biały "</t>
  </si>
  <si>
    <t>Folia transferowa - 06 Carmel</t>
  </si>
  <si>
    <t>Level Up Gel NN Expert 15 ml - Pale Pink</t>
  </si>
  <si>
    <t>Level Up Gel NN Expert 15 ml - Natural Beige</t>
  </si>
  <si>
    <t>"Lakier hybrydowy NeoNail Expert 15 ml - Blaze Peony "</t>
  </si>
  <si>
    <t>"Lakier Hybrydowy NeoNail Expert 15 ml - Blue Tide "</t>
  </si>
  <si>
    <t>"Lakier Hybrydowy NeoNail Expert 15 ml French Róż - First Love "</t>
  </si>
  <si>
    <t>8766-W</t>
  </si>
  <si>
    <t>Wzornik NEONAIL - Mysterious Tale</t>
  </si>
  <si>
    <t>"Lakier hybrydowy NeoNail Expert 15 ml - Shiny Rose "</t>
  </si>
  <si>
    <t>"Lakier Hybrydowy NeoNail Expert 15 ml - Paradise Flower "</t>
  </si>
  <si>
    <t>"Art Gel NeoNail Expert 5 ml - White "</t>
  </si>
  <si>
    <t>7188-7</t>
  </si>
  <si>
    <t>Lakier Klasyczny 7,2 ml - First Date</t>
  </si>
  <si>
    <t>Błyszczyk do ust 37 Almond</t>
  </si>
  <si>
    <t>Pomadka powiększająca do ust 26 Love</t>
  </si>
  <si>
    <t>Pomadka matowa w płynie do ust 15 Daisy</t>
  </si>
  <si>
    <t>"Lakier Hybrydowy NeoNail Expert 15 ml - Raspberry Red "</t>
  </si>
  <si>
    <t>8771-W</t>
  </si>
  <si>
    <t>Wzornik NEONAIL - Wild Story</t>
  </si>
  <si>
    <t>8764-W</t>
  </si>
  <si>
    <t>Wzornik NEONAIL - Feminine Grace</t>
  </si>
  <si>
    <t>9263-7</t>
  </si>
  <si>
    <t>Lakier hybrydowy 7,2 ml - Honest Me</t>
  </si>
  <si>
    <t>8767-W</t>
  </si>
  <si>
    <t>Wzornik NEONAIL - Charming Story</t>
  </si>
  <si>
    <t>Kosmetyczka różowa Neonail</t>
  </si>
  <si>
    <t>Pusher NN EXPERT „PRO” - CP - 02</t>
  </si>
  <si>
    <t>Błyszczyk do ust 33 Rasberry</t>
  </si>
  <si>
    <t>8765-W</t>
  </si>
  <si>
    <t>Wzornik NEONAIL - Piece of Magic</t>
  </si>
  <si>
    <t>7343-7</t>
  </si>
  <si>
    <t>Lakier hybrydowy 7,2 ml - Be Visionary</t>
  </si>
  <si>
    <t>Nożyczki NN EXPERT „PRO” - CS-65 -22 mm</t>
  </si>
  <si>
    <t>"Builder Gel NeoNail Expert 7 ml - Light Pink "</t>
  </si>
  <si>
    <t>"Builder Gel NeoNail Expert 7 ml - Light Peach "</t>
  </si>
  <si>
    <t>"Pędzelek do żelu NeoNail Expert - Gel Brush Flat 04 "</t>
  </si>
  <si>
    <t>"Paint UV/LED Gel NeoNail Expert 5 ml - Perfect Clear "</t>
  </si>
  <si>
    <t>7342-7</t>
  </si>
  <si>
    <t>Lakier hybrydowy 7,2 ml - Be Freaky</t>
  </si>
  <si>
    <t>"Lakier hybrydowy NeoNail Expert 15 ml - Twinkle White "</t>
  </si>
  <si>
    <t>"Lakier hybrydowy NeoNail Expert 15 ml - Iconic Style "</t>
  </si>
  <si>
    <t>"Lakier Hybrydowy NeoNail Expert 15 ml - Madame de Mode "</t>
  </si>
  <si>
    <t>"Lakier Hybrydowy NeoNail Expert 15 ml - Mulled Wine "</t>
  </si>
  <si>
    <t>"Lakier Hybrydowy NeoNail Expert 15 ml - Ripe Cherry "</t>
  </si>
  <si>
    <t>"Lakier Hybrydowy NeoNail Expert 15 ml - Shining Diamonds "</t>
  </si>
  <si>
    <t>Level Up Gel NN Expert 15 ml - Ballerina Pink</t>
  </si>
  <si>
    <t>Level Up Gel NN Expert 15 ml - Neutral Nude</t>
  </si>
  <si>
    <t>Błyszczyk do ust 32 Dragon Fruit</t>
  </si>
  <si>
    <t>Błyszczyk do ust 35 Apricot</t>
  </si>
  <si>
    <t>Błyszczyk do ust 36 Cinnamon</t>
  </si>
  <si>
    <t>Błyszczyk do ust 38 Hazelnut</t>
  </si>
  <si>
    <t>Pomadka matowa w płynie do ust 16 Tulip</t>
  </si>
  <si>
    <t>Pomadka matowa w płynie do ust 17 Irys</t>
  </si>
  <si>
    <t>"Elastic Gel NeoNail Expert 5 g - Stone Gray "</t>
  </si>
  <si>
    <t>"Paint UV/LED Gel NeoNail Expert 5 ml - White Rose "</t>
  </si>
  <si>
    <t>"Lakier Hybrydowy NeoNail Expert 15 ml - Sparkling Kiss "</t>
  </si>
  <si>
    <t>7541-7</t>
  </si>
  <si>
    <t>Lakier hybrydowy 7,2 ml - Gentle Breeze</t>
  </si>
  <si>
    <t>7075-7</t>
  </si>
  <si>
    <t>Lakier Klasyczny 7,2 ml - Lady Ferrari</t>
  </si>
  <si>
    <t>6204-C2</t>
  </si>
  <si>
    <t>Certyfikat Black Lashes 2</t>
  </si>
  <si>
    <t>Błyszczyk do ust 34 Watermelon</t>
  </si>
  <si>
    <t>Naklejki wodne - NN09</t>
  </si>
  <si>
    <t>6056-W</t>
  </si>
  <si>
    <t>Wzornik NeoNail - Madame de Mode</t>
  </si>
  <si>
    <t>"Elastic Gel NeoNail Expert 5 g - Perfect White "</t>
  </si>
  <si>
    <t>"Elastic Gel NeoNail Expert 5 g - Light Green "</t>
  </si>
  <si>
    <t>3751-W</t>
  </si>
  <si>
    <t>Wzornik NeoNail - Rosy Memory</t>
  </si>
  <si>
    <t>8139-W</t>
  </si>
  <si>
    <t>Wzornik Neonail - Explorer</t>
  </si>
  <si>
    <t>9069-W</t>
  </si>
  <si>
    <t>Wzornik NEONAIL - Dried Blossom</t>
  </si>
  <si>
    <t>9275-W</t>
  </si>
  <si>
    <t>Wzornik NEONAIL - Self Love Club</t>
  </si>
  <si>
    <t>Szczoteczka do paznokci okrągła - Nail brush round</t>
  </si>
  <si>
    <t>9071-W</t>
  </si>
  <si>
    <t>Wzornik NEONAIL - Wild Sky</t>
  </si>
  <si>
    <t>8140-W</t>
  </si>
  <si>
    <t>Wzornik Neonail - Chillin</t>
  </si>
  <si>
    <t>4659-W</t>
  </si>
  <si>
    <t>Wzornik NeoNail - White Collar</t>
  </si>
  <si>
    <t>7546-W</t>
  </si>
  <si>
    <t>Wzornik NeoNail - Bloomy Mood</t>
  </si>
  <si>
    <t>8349-W</t>
  </si>
  <si>
    <t>Wzornik Neonail - Love Spirit</t>
  </si>
  <si>
    <t>6376-W</t>
  </si>
  <si>
    <t>Wzornik NeoNail - Hazelnut Butter</t>
  </si>
  <si>
    <t>9350-W</t>
  </si>
  <si>
    <t>Wzornik NEONAIL - Way To Be Free</t>
  </si>
  <si>
    <t>8355-W</t>
  </si>
  <si>
    <t>Wzornik Neonail - Green Me Twice</t>
  </si>
  <si>
    <t>3192-W</t>
  </si>
  <si>
    <t>Wzornik NeoNail - Natural Beauty</t>
  </si>
  <si>
    <t>9070-W</t>
  </si>
  <si>
    <t>Wzornik NEONAIL - Jungle Blush</t>
  </si>
  <si>
    <t>6057-W</t>
  </si>
  <si>
    <t>Wzornik NeoNail - Sweet Milady</t>
  </si>
  <si>
    <t>3205-W</t>
  </si>
  <si>
    <t>Wzornik NeoNail - Light Peach</t>
  </si>
  <si>
    <t>2687-W</t>
  </si>
  <si>
    <t>Wzornik NeoNail - Cashmere Rose</t>
  </si>
  <si>
    <t>6790-W</t>
  </si>
  <si>
    <t>Wzornik NeoNail - Funky Soul</t>
  </si>
  <si>
    <t>7346-W</t>
  </si>
  <si>
    <t>Wzornik NeoNail - Be Authentic</t>
  </si>
  <si>
    <t>2692-W</t>
  </si>
  <si>
    <t>Wzornik NeoNail - Dark Cherry</t>
  </si>
  <si>
    <t>9075-W</t>
  </si>
  <si>
    <t>Wzornik NEONAIL - Mighty Sandstone</t>
  </si>
  <si>
    <t>8235-W</t>
  </si>
  <si>
    <t>Wzornik NeoNail - Hot me</t>
  </si>
  <si>
    <t>5320-W</t>
  </si>
  <si>
    <t>Wzornik NeoNail - Hot Cocoa</t>
  </si>
  <si>
    <t>6053-W</t>
  </si>
  <si>
    <t>Wzornik NeoNail - Classy Queen</t>
  </si>
  <si>
    <t>3209-W</t>
  </si>
  <si>
    <t>Wzornik NeoNail - Sexy Red</t>
  </si>
  <si>
    <t>9077-W</t>
  </si>
  <si>
    <t>Wzornik NEONAIL - Savanna Grass</t>
  </si>
  <si>
    <t>7108-W</t>
  </si>
  <si>
    <t>Wzornik NeoNail - Blissful Moment</t>
  </si>
  <si>
    <t>6672-W</t>
  </si>
  <si>
    <t>Wzornik NeoNail - My Moment</t>
  </si>
  <si>
    <t>6055-W</t>
  </si>
  <si>
    <t>Wzornik NeoNail - Modern Princess</t>
  </si>
  <si>
    <t>5319-W</t>
  </si>
  <si>
    <t>Wzornik NeoNail - Mulled Wine</t>
  </si>
  <si>
    <t>4826-W</t>
  </si>
  <si>
    <t>Wzornik NeoNail - Wedding Princess</t>
  </si>
  <si>
    <t>"Klipsy do stylizacji paznokci NeoNail Expert 5 szt. "</t>
  </si>
  <si>
    <t>6793-W</t>
  </si>
  <si>
    <t>Wzornik NeoNail - Sweet Paradise</t>
  </si>
  <si>
    <t>9270-W</t>
  </si>
  <si>
    <t>Wzornik NEONAIL - Tropical State Of Mind</t>
  </si>
  <si>
    <t>8192-W</t>
  </si>
  <si>
    <t>Wzornik NeoNail - Dream Life</t>
  </si>
  <si>
    <t>9078-W</t>
  </si>
  <si>
    <t>Wzornik NEONAIL - Mango Butter</t>
  </si>
  <si>
    <t>9364-W</t>
  </si>
  <si>
    <t>Wzornik NEONAIL - Still On The Beach</t>
  </si>
  <si>
    <t>9363-W</t>
  </si>
  <si>
    <t>Wzornik NEONAIL - Sea And Me</t>
  </si>
  <si>
    <t>8353-W</t>
  </si>
  <si>
    <t>Wzornik Neonail - Angel’s Charm</t>
  </si>
  <si>
    <t>8358-W</t>
  </si>
  <si>
    <t>Wzornik Neonail - Gorgeous Inside Out</t>
  </si>
  <si>
    <t>6051-W</t>
  </si>
  <si>
    <t>Wzornik NeoNail - Independent Women</t>
  </si>
  <si>
    <t>4816-W</t>
  </si>
  <si>
    <t>Wzornik NeoNail - Morning Rose</t>
  </si>
  <si>
    <t>8128-W</t>
  </si>
  <si>
    <t>Wzornik Neonail - Vernal</t>
  </si>
  <si>
    <t>5542-W</t>
  </si>
  <si>
    <t>Wzornik NeoNail - French Pink Light</t>
  </si>
  <si>
    <t>5640-W</t>
  </si>
  <si>
    <t>Wzornik NeoNail - Berrylicious</t>
  </si>
  <si>
    <t>5055-W</t>
  </si>
  <si>
    <t>Wzornik NeoNail - French White</t>
  </si>
  <si>
    <t>7815-W</t>
  </si>
  <si>
    <t>Wzornik NeoNail - Loving</t>
  </si>
  <si>
    <t>7772-W</t>
  </si>
  <si>
    <t>Wzornik NeoNail - Cosmopolitan Girl</t>
  </si>
  <si>
    <t>7033-3</t>
  </si>
  <si>
    <t>Lakier hybrydowy 3 ml UV Gel Polish - Cover Base Protein Nude Rose</t>
  </si>
  <si>
    <t>3763-W</t>
  </si>
  <si>
    <t>Wzornik NeoNail - Fiery Flamenco</t>
  </si>
  <si>
    <t>8051-W</t>
  </si>
  <si>
    <t>Wzornik NeoNail - Positive</t>
  </si>
  <si>
    <t>9274-W</t>
  </si>
  <si>
    <t>Wzornik NEONAIL - Me &amp; You Just Us Two</t>
  </si>
  <si>
    <t>8143-W</t>
  </si>
  <si>
    <t>Wzornik Neonail - Dreamy</t>
  </si>
  <si>
    <t>7905-W</t>
  </si>
  <si>
    <t>Wzornik NeoNail - Euphoric</t>
  </si>
  <si>
    <t>5541-W</t>
  </si>
  <si>
    <t>Wzornik NeoNail - French Pink Medium</t>
  </si>
  <si>
    <t>8169-W</t>
  </si>
  <si>
    <t>Wzornik NEONAIL - Sensitivity</t>
  </si>
  <si>
    <t>7540-W</t>
  </si>
  <si>
    <t>Wzornik NeoNail - Delightful Feeling</t>
  </si>
  <si>
    <t>6177-W</t>
  </si>
  <si>
    <t>Wzornik NeoNail - Wild Heart</t>
  </si>
  <si>
    <t>6375-W</t>
  </si>
  <si>
    <t>Wzornik NeoNail - Seductive Red</t>
  </si>
  <si>
    <t>7107-W</t>
  </si>
  <si>
    <t>Wzornik NeoNail - Moonlight Flower</t>
  </si>
  <si>
    <t>7541-W</t>
  </si>
  <si>
    <t>Wzornik NeoNail - Gentle Breeze</t>
  </si>
  <si>
    <t>7836-W</t>
  </si>
  <si>
    <t>Wzornik NeoNail - Honest</t>
  </si>
  <si>
    <t>8141-W</t>
  </si>
  <si>
    <t>Wzornik Neonail - Goodie</t>
  </si>
  <si>
    <t>9218-W</t>
  </si>
  <si>
    <t>Wzornik NEONAIL - Harmony</t>
  </si>
  <si>
    <t>2609-W</t>
  </si>
  <si>
    <t>Wzornik NeoNail - Lady Ferrari</t>
  </si>
  <si>
    <t>8958-W</t>
  </si>
  <si>
    <t>Wzornik NEONAIL - Mystery</t>
  </si>
  <si>
    <t>8142-W</t>
  </si>
  <si>
    <t>Wzornik Neonail - Romance</t>
  </si>
  <si>
    <t>9076-W</t>
  </si>
  <si>
    <t>Wzornik NEONAIL - Safari Clay</t>
  </si>
  <si>
    <t>5533-W</t>
  </si>
  <si>
    <t>Wzornik NeoNail - Sponge Cake</t>
  </si>
  <si>
    <t>8236-W</t>
  </si>
  <si>
    <t>Wzornik NeoNail - Fancy</t>
  </si>
  <si>
    <t>3858-W</t>
  </si>
  <si>
    <t>Wzornik NeoNail - Miki Mouse</t>
  </si>
  <si>
    <t>4631-W</t>
  </si>
  <si>
    <t>Wzornik NeoNail - Yellow Energy</t>
  </si>
  <si>
    <t>7104-W</t>
  </si>
  <si>
    <t>Wzornik NeoNail - Calm Wind</t>
  </si>
  <si>
    <t>6315-W</t>
  </si>
  <si>
    <t>Wzornik NeoNail - Shiny Rose</t>
  </si>
  <si>
    <t>7072-7</t>
  </si>
  <si>
    <t>Lakier Klasyczny 7,2 ml - Bishops Pink</t>
  </si>
  <si>
    <t>8189-W</t>
  </si>
  <si>
    <t>Wzornik NeoNail - Shining Joy</t>
  </si>
  <si>
    <t>3646-W</t>
  </si>
  <si>
    <t>Wzornik NeoNail - Fancy Blue</t>
  </si>
  <si>
    <t>2617-W</t>
  </si>
  <si>
    <t>Wzornik NeoNail - Wine Red</t>
  </si>
  <si>
    <t>9073-W</t>
  </si>
  <si>
    <t>Wzornik NEONAIL - Lioness Roar</t>
  </si>
  <si>
    <t>3197-W</t>
  </si>
  <si>
    <t>Wzornik NeoNail - Avocado</t>
  </si>
  <si>
    <t>"Elastic Gel NeoNail Expert 5 g - Perfect Nude "</t>
  </si>
  <si>
    <t>6796-W</t>
  </si>
  <si>
    <t>Wzornik NeoNail - Crazy Fantasy</t>
  </si>
  <si>
    <t>8957-W</t>
  </si>
  <si>
    <t>Wzornik NEONAIL - Energy</t>
  </si>
  <si>
    <t>4805-W</t>
  </si>
  <si>
    <t>Wzornik NeoNail - Maui Dream</t>
  </si>
  <si>
    <t>8145-W</t>
  </si>
  <si>
    <t>Wzornik Neonail - Smiley</t>
  </si>
  <si>
    <t>3644-W</t>
  </si>
  <si>
    <t>Wzornik NeoNail - Lavender Garden</t>
  </si>
  <si>
    <t>8961-W</t>
  </si>
  <si>
    <t>Wzornik NEONAIL - Happiness</t>
  </si>
  <si>
    <t>8144-W</t>
  </si>
  <si>
    <t>Wzornik Neonail - Sunny</t>
  </si>
  <si>
    <t>Zestaw STAMPING SET</t>
  </si>
  <si>
    <t>4632-W</t>
  </si>
  <si>
    <t>Wzornik NeoNail - Glitter Galaxy</t>
  </si>
  <si>
    <t>8187-W</t>
  </si>
  <si>
    <t>Wzornik NeoNail - Be Helpful</t>
  </si>
  <si>
    <t>4679-W</t>
  </si>
  <si>
    <t>Wzornik NeoNail - Princess Violet</t>
  </si>
  <si>
    <t>8960-W</t>
  </si>
  <si>
    <t>Wzornik NEONAIL - Creativity</t>
  </si>
  <si>
    <t>7770-W</t>
  </si>
  <si>
    <t>Wzornik NeoNail - City Lover</t>
  </si>
  <si>
    <t>4801-W</t>
  </si>
  <si>
    <t>Wzornik NeoNail - Acapulco</t>
  </si>
  <si>
    <t>6955-W</t>
  </si>
  <si>
    <t>Wzornik NeoNail - Wear Bikini</t>
  </si>
  <si>
    <t>8075-W</t>
  </si>
  <si>
    <t>Wzornik NeoNail - Trendy</t>
  </si>
  <si>
    <t>5660-4</t>
  </si>
  <si>
    <t>Sand Effect No.4</t>
  </si>
  <si>
    <t>3201-W</t>
  </si>
  <si>
    <t>Wzornik NeoNail - Exotic Banana</t>
  </si>
  <si>
    <t>6950-W</t>
  </si>
  <si>
    <t>Wzornik NeoNail - Sunshine Princess</t>
  </si>
  <si>
    <t>7813-W</t>
  </si>
  <si>
    <t>Wzornik NeoNail - Optimistic</t>
  </si>
  <si>
    <t>4809-W</t>
  </si>
  <si>
    <t>Wzornik NeoNail - Citrus Paradise</t>
  </si>
  <si>
    <t>5603-W</t>
  </si>
  <si>
    <t>Wzornik NeoNail - Violet Garden</t>
  </si>
  <si>
    <t>7975-W</t>
  </si>
  <si>
    <t>Wzornik NeoNail - Feel Gorgeous</t>
  </si>
  <si>
    <t>7976-W</t>
  </si>
  <si>
    <t>Wzornik NeoNail - Choose Euphoria</t>
  </si>
  <si>
    <t>7981-W</t>
  </si>
  <si>
    <t>Wzornik NeoNail - Think Happy</t>
  </si>
  <si>
    <t>8070-W</t>
  </si>
  <si>
    <t>Wzornik NeoNail - Trustful</t>
  </si>
  <si>
    <t>6675-W</t>
  </si>
  <si>
    <t>Wzornik NeoNail - Fancy Obsession</t>
  </si>
  <si>
    <t>6677-W</t>
  </si>
  <si>
    <t>Wzornik NeoNail - Super Star</t>
  </si>
  <si>
    <t>7101-W</t>
  </si>
  <si>
    <t>Wzornik NeoNail - Falling Leaves</t>
  </si>
  <si>
    <t>6052-W</t>
  </si>
  <si>
    <t>Wzornik NeoNail - Femme Fatale</t>
  </si>
  <si>
    <t>7974-W</t>
  </si>
  <si>
    <t>Wzornik NeoNail - Spread Love</t>
  </si>
  <si>
    <t>9349-W</t>
  </si>
  <si>
    <t>Wzornik NEONAIL - Surf's Up</t>
  </si>
  <si>
    <t>6678-W</t>
  </si>
  <si>
    <t>Wzornik NeoNail - Stay Chic</t>
  </si>
  <si>
    <t>4810-W</t>
  </si>
  <si>
    <t>Wzornik NeoNail - Yellow Bahama</t>
  </si>
  <si>
    <t>7903-W</t>
  </si>
  <si>
    <t>Wzornik NeoNail - Wonder</t>
  </si>
  <si>
    <t>8133-W</t>
  </si>
  <si>
    <t>Wzornik Neonail - Airy</t>
  </si>
  <si>
    <t>7105-W</t>
  </si>
  <si>
    <t>Wzornik NeoNail - Magic Rose</t>
  </si>
  <si>
    <t>8190-W</t>
  </si>
  <si>
    <t>Wzornik NeoNail - Share Love</t>
  </si>
  <si>
    <t>6312-W</t>
  </si>
  <si>
    <t>Wzornik NeoNail - Twinkle White</t>
  </si>
  <si>
    <t>7776-W</t>
  </si>
  <si>
    <t>Wzornik NeoNail - Sunny Flow</t>
  </si>
  <si>
    <t>7773-W</t>
  </si>
  <si>
    <t>Wzornik NeoNail - Hit Dreamer</t>
  </si>
  <si>
    <t>8188-W</t>
  </si>
  <si>
    <t>Wzornik NeoNail - Accept Yourself</t>
  </si>
  <si>
    <t>8351-W</t>
  </si>
  <si>
    <t>Wzornik Neonail - Time to Romance</t>
  </si>
  <si>
    <t>8065-W</t>
  </si>
  <si>
    <t>Wzornik NeoNail - Friendly</t>
  </si>
  <si>
    <t>8357-W</t>
  </si>
  <si>
    <t>Wzornik Neonail - Shine The Moments</t>
  </si>
  <si>
    <t>3647-W</t>
  </si>
  <si>
    <t>Wzornik NeoNail - Forever Calm</t>
  </si>
  <si>
    <t>8064-W</t>
  </si>
  <si>
    <t>Wzornik NeoNail - Cool</t>
  </si>
  <si>
    <t>8069-W</t>
  </si>
  <si>
    <t>Wzornik NeoNail - Mysterious</t>
  </si>
  <si>
    <t>8354-W</t>
  </si>
  <si>
    <t>Wzornik Neonail - Magic Garden</t>
  </si>
  <si>
    <t>4759-4</t>
  </si>
  <si>
    <t>Fartuch kosmetyczny NeoNail BIAŁY - XL</t>
  </si>
  <si>
    <t>NEONAIL Sunglasses</t>
  </si>
  <si>
    <t>Pusher - kopytko metalowe</t>
  </si>
  <si>
    <t>Wzornik na 12 paznokci</t>
  </si>
  <si>
    <t>5511-7</t>
  </si>
  <si>
    <t>Lakier Hybrydowy 7,2 ml - Navy Aquarelle</t>
  </si>
  <si>
    <t>5756-7</t>
  </si>
  <si>
    <t>Lakier Hybrydowy 7,2 ml - Brown Aquarelle</t>
  </si>
  <si>
    <t>5900-8</t>
  </si>
  <si>
    <t>Oliwka do skórek NeoNail z pipetą 15 ml - truskawka</t>
  </si>
  <si>
    <t>6125-7</t>
  </si>
  <si>
    <t>Lakier Hybrydowy 7,2 ml - Gentle Kiss</t>
  </si>
  <si>
    <t>6422-W</t>
  </si>
  <si>
    <t>Wzornik NeoNail - Blushing Cheek</t>
  </si>
  <si>
    <t>6587-7</t>
  </si>
  <si>
    <t>Lakier hybrydowy - Cat Eye 5D 7,2 ml - Abyssinian</t>
  </si>
  <si>
    <t>Fartuch kosmetyczny NEONAIL Expert czarny – roz. L</t>
  </si>
  <si>
    <t>7460-O</t>
  </si>
  <si>
    <t>Lakier Hybrydowy NeoNail Expert 15 ml - Cover Base Protein Cream Beige - Outlet</t>
  </si>
  <si>
    <t>7478-3</t>
  </si>
  <si>
    <t>Lakier hybrydowy 3 ml - Base Extra</t>
  </si>
  <si>
    <t>"Lakier hybrydowy NeoNail Expert 15 ml - Eternal Bliss "</t>
  </si>
  <si>
    <t>8126-7</t>
  </si>
  <si>
    <t>Lakier hybrydowy 7,2g - SIMPLE ONE STEP COLOR PROTEIN - Adorable</t>
  </si>
  <si>
    <t>8126-W</t>
  </si>
  <si>
    <t>Wzornik NeoNail - Adorable</t>
  </si>
  <si>
    <t>8374-7</t>
  </si>
  <si>
    <t>Lakier hybrydowy 7,2 ml UV Gel Polish - Charming Beauty</t>
  </si>
  <si>
    <t>BAZA - Zestaw BASIC Starter Set</t>
  </si>
  <si>
    <t>BAZA - Zestaw PRO Starter Set</t>
  </si>
  <si>
    <t>Baza - Zestaw PERFECT BASE STARTER SET</t>
  </si>
  <si>
    <t>9012-7</t>
  </si>
  <si>
    <t>Lakier hybrydowy 7,2 ml - Love Imperfections</t>
  </si>
  <si>
    <t>9013-7</t>
  </si>
  <si>
    <t>Lakier hybrydowy 7,2 ml - Morning Beauty</t>
  </si>
  <si>
    <t>9014-7</t>
  </si>
  <si>
    <t>Lakier hybrydowy 7,2 ml - Adore Yourself</t>
  </si>
  <si>
    <t>9231-7</t>
  </si>
  <si>
    <t>Lakier hybrydowy 7,2 ml - Spicy Moments</t>
  </si>
  <si>
    <t>7105-7</t>
  </si>
  <si>
    <t>Lakier hybrydowy 7,2 ml - Magic Rose</t>
  </si>
  <si>
    <t>5405-7</t>
  </si>
  <si>
    <t>Lakier hybrydowy 7,2 ml - Blue Hiacynth</t>
  </si>
  <si>
    <t>7102-7</t>
  </si>
  <si>
    <t>Lakier hybrydowy 7,2 ml - Seaside Forrest</t>
  </si>
  <si>
    <t>7104-7</t>
  </si>
  <si>
    <t>Lakier hybrydowy 7,2 ml - Calm Wind</t>
  </si>
  <si>
    <t>5486-7</t>
  </si>
  <si>
    <t>Lakier Hybrydowy 7,2 ml - Aquarelle Base Clear</t>
  </si>
  <si>
    <t>5503-7</t>
  </si>
  <si>
    <t>Lakier Hybrydowy 7,2 ml - White Aquarelle</t>
  </si>
  <si>
    <t>U000272</t>
  </si>
  <si>
    <t>Kurier DHL DE - Międzynarodowy</t>
  </si>
  <si>
    <t>Zestaw Winter Maniland</t>
  </si>
  <si>
    <t>Frezarka - Nail Drill NN L36 bezprzewodowa</t>
  </si>
  <si>
    <t>Frezarka do paznokci 65W - Biała</t>
  </si>
  <si>
    <t>Kalendarz Adwentowy 2022</t>
  </si>
  <si>
    <t>Frezarka do paznokci NeoNail Expert 75W</t>
  </si>
  <si>
    <t>Intensive Serum Regenerating Mascara: BLACK</t>
  </si>
  <si>
    <t>Intensive Serum Colour Correction Cream-Base: NEUTRALIZING EFFECT</t>
  </si>
  <si>
    <t>NM0529</t>
  </si>
  <si>
    <t>Intensive Serum Beauty Balm: TONING EFFECT</t>
  </si>
  <si>
    <t>NEW</t>
  </si>
  <si>
    <t>Intensive Serum Beauty Creme-Base: MOISTURIZING EFFECT</t>
  </si>
  <si>
    <t>Intensive Serum Loose Satin Powder: TRANSPARENT</t>
  </si>
  <si>
    <t>Intensive Serum Eyelash Stimulating Mascara: BLACK</t>
  </si>
  <si>
    <t>Intensive Serum Eyelash Growth Mascara: BLACK</t>
  </si>
  <si>
    <t>NM0552</t>
  </si>
  <si>
    <t>Intensive Serum Darkening Mascara: BLACK</t>
  </si>
  <si>
    <t>NM0515</t>
  </si>
  <si>
    <t>Intensive Serum Lip &amp; Cheek Butter: 02 PEACH</t>
  </si>
  <si>
    <t>Intensive Serum Lip &amp; Cheek Oil: 02 PEACH</t>
  </si>
  <si>
    <t>Intensive Serum Satin Foundation: 03 NATURAL</t>
  </si>
  <si>
    <t>NM0708</t>
  </si>
  <si>
    <t>Intensive Serum Peptide Lip Balm: 02 PERFECT ROSE</t>
  </si>
  <si>
    <t>NM0528</t>
  </si>
  <si>
    <t>Intensive Serum Firming and Anti-wrinkle Base: LIFTING EFFECT</t>
  </si>
  <si>
    <t>NM0564</t>
  </si>
  <si>
    <t>Intensive Serum Lip Mask: RASPBERRY</t>
  </si>
  <si>
    <t>Intensive Serum Satin Primer: 03 NATURAL</t>
  </si>
  <si>
    <t>NM0554</t>
  </si>
  <si>
    <t>Intensive Serum Waterproof Mascara: BLACK</t>
  </si>
  <si>
    <t>NM0475</t>
  </si>
  <si>
    <t>Intensive Serum Lip &amp; Cheek Mask: 01 PINK</t>
  </si>
  <si>
    <t>NM0553</t>
  </si>
  <si>
    <t>Intensive Serum Eyelash Conditioning Mascara - Vitamins&amp;Minerals: BLACK</t>
  </si>
  <si>
    <t>Intensive Serum Firming &amp; Anti-wrinkle Base: LIFTING EFFECT</t>
  </si>
  <si>
    <t>Intensive Serum Conditioning Mascara - Vitamins &amp; Minerals: BLACK</t>
  </si>
  <si>
    <t>Translated with DeepL.com (free version)</t>
  </si>
  <si>
    <t>Intensywne Serum Balsam upiększający - Blue Beauty Balm: TONING EFFECT</t>
  </si>
  <si>
    <t>Intensywne Serum Masełko do ust i policzków: 02 PEACH</t>
  </si>
  <si>
    <t>Intensywne Serum Tusz do rzęs przyciemniający: BLACK</t>
  </si>
  <si>
    <t>Intensywne Serum Peptydowy balsam do ust: 02 PERFECT ROSE</t>
  </si>
  <si>
    <t>Intensywne Serum Maska do ust: RASPBERRY</t>
  </si>
  <si>
    <t>Intensywne Serum Masełko do ust i policzków: 01 PINK</t>
  </si>
  <si>
    <t>Intensywne Serum Tusz do rzęs wodoodporny: BLACK</t>
  </si>
  <si>
    <t>Intensywne Serum Baza ujędrniająco - przeciwzmarszczkowa: LIFTING EFFECT</t>
  </si>
  <si>
    <t>Intensywne Serum Tusz do rzęs odżywczy - Vitamins&amp;Minerals: BLACK</t>
  </si>
  <si>
    <t>NM0709</t>
  </si>
  <si>
    <t>Intensywne Serum Peptydowy balsam do ust: 03 PERFECT BERRY</t>
  </si>
  <si>
    <t>NM0565</t>
  </si>
  <si>
    <t>Intensywne Serum Peeling do ust: RASPBERRY</t>
  </si>
  <si>
    <t>NM0556</t>
  </si>
  <si>
    <t>Intensywne Serum Olejek do ust: 02 RASPBERRY</t>
  </si>
  <si>
    <t>NM0557</t>
  </si>
  <si>
    <t>Intensywne Serum Olejek do ust: 03 STRAWBERRY</t>
  </si>
  <si>
    <t>NM0525</t>
  </si>
  <si>
    <t>Intensywne Serum Baza tonująco - wygładzająca: HD BLURRING EFFECT</t>
  </si>
  <si>
    <t>NM0705</t>
  </si>
  <si>
    <t>Intensywne Serum Balsam upiększający - Green Beauty Balm: CALMING EFFECT</t>
  </si>
  <si>
    <t>NM0707</t>
  </si>
  <si>
    <t>Intensywne Serum Peptydowy balsam do ust: 01 PERFECT GLAZED</t>
  </si>
  <si>
    <t>NM0526</t>
  </si>
  <si>
    <t>Intensywne Serum Baza rozświetlająco - nawilżająca: GLOWING EFFECT</t>
  </si>
  <si>
    <t>NM0571</t>
  </si>
  <si>
    <t>Intensywne Serum Satynowy puder prasowany: TRANSPARENT</t>
  </si>
  <si>
    <t>NM0527</t>
  </si>
  <si>
    <t>Intensywne Serum Baza matująco - wygładzająca: SMOOTHING EFFECT</t>
  </si>
  <si>
    <t>NM0555</t>
  </si>
  <si>
    <t>Intensywne Serum Olejek do ust: 01 MANGO</t>
  </si>
  <si>
    <t>NM0546</t>
  </si>
  <si>
    <t>Intensywne Serum Olejek do ust Magic: PINK TINT EFFECT</t>
  </si>
  <si>
    <t>NM0686</t>
  </si>
  <si>
    <t>Skompletuj zestaw SpringBundle</t>
  </si>
  <si>
    <t>NM0696</t>
  </si>
  <si>
    <t>Skompletuj zestaw Lip Care Trio</t>
  </si>
  <si>
    <t>NM0632</t>
  </si>
  <si>
    <t>Intensywne Serum Wygładzający balsam upiększający: 01 NATURAL</t>
  </si>
  <si>
    <t>NM0473</t>
  </si>
  <si>
    <t>Intensywne Serum Bronzer w sztyfcie</t>
  </si>
  <si>
    <t>NM0474</t>
  </si>
  <si>
    <t>Intensywne Serum Róż w sztyfice</t>
  </si>
  <si>
    <t>NM0562</t>
  </si>
  <si>
    <t>Intensywne Serum Błyszczyk do ust: 02 BLUSH FLUSH</t>
  </si>
  <si>
    <t>NM0631</t>
  </si>
  <si>
    <t>Intensywne Serum Wygładzający balsam upiększający: 00 TRANSPARENT</t>
  </si>
  <si>
    <t>NM0563</t>
  </si>
  <si>
    <t>Intensywne Serum Błyszczyk do ust: 03 PINKY BLINK</t>
  </si>
  <si>
    <t>NM0561</t>
  </si>
  <si>
    <t>Intensywne Serum Błyszczyk do ust: 01 TRANSPARENT</t>
  </si>
  <si>
    <t>Vs 2023</t>
  </si>
  <si>
    <t>NN.de</t>
  </si>
  <si>
    <t>REVENUE</t>
  </si>
  <si>
    <t>March</t>
  </si>
  <si>
    <t>April</t>
  </si>
  <si>
    <t>Plan 24</t>
  </si>
  <si>
    <t>vs Plan</t>
  </si>
  <si>
    <t>Orders Received</t>
  </si>
  <si>
    <t>Cancelled</t>
  </si>
  <si>
    <t>Cancellation Rate</t>
  </si>
  <si>
    <t>Revenue €</t>
  </si>
  <si>
    <t>Row Labels</t>
  </si>
  <si>
    <t>diff vs 2023</t>
  </si>
  <si>
    <t>PLN</t>
  </si>
  <si>
    <t>% change</t>
  </si>
  <si>
    <t>2018</t>
  </si>
  <si>
    <t>2019</t>
  </si>
  <si>
    <t>2020</t>
  </si>
  <si>
    <t>2021</t>
  </si>
  <si>
    <t>2022</t>
  </si>
  <si>
    <t>% change vs PY</t>
  </si>
  <si>
    <t>Promo</t>
  </si>
  <si>
    <t>Daily Sale Max</t>
  </si>
  <si>
    <t>Absolute Difference</t>
  </si>
  <si>
    <t>% vs average</t>
  </si>
  <si>
    <t>-25% Weekend Sale</t>
  </si>
  <si>
    <t>-20% Spring Sale</t>
  </si>
  <si>
    <t>-15% Easter Special</t>
  </si>
  <si>
    <t>-15% Frosty Final</t>
  </si>
  <si>
    <t>-20% Scale Promotion</t>
  </si>
  <si>
    <t>Account</t>
  </si>
  <si>
    <t>Nail Drill Special</t>
  </si>
  <si>
    <t>ColorSpecial-29-2</t>
  </si>
  <si>
    <t>Wheel of Fortune</t>
  </si>
  <si>
    <t>The Big Sale</t>
  </si>
  <si>
    <t>More is Better</t>
  </si>
  <si>
    <t>Intense Serum Line</t>
  </si>
  <si>
    <t>Classic gel Polish</t>
  </si>
  <si>
    <t>Materiały reklamowe</t>
  </si>
  <si>
    <t>Starter Sets</t>
  </si>
  <si>
    <t>Neo Make Up</t>
  </si>
  <si>
    <t>Ornaments</t>
  </si>
  <si>
    <t>Pakiety</t>
  </si>
  <si>
    <t>Gels &amp; Acrylics</t>
  </si>
  <si>
    <t>DM.de</t>
  </si>
  <si>
    <t>DDE</t>
  </si>
  <si>
    <t>Retail vs Ecomm</t>
  </si>
  <si>
    <t>Marketplace</t>
  </si>
  <si>
    <t>Retail (Dm+Douglas)</t>
  </si>
  <si>
    <t>Ecom</t>
  </si>
  <si>
    <t>Dm.de</t>
  </si>
  <si>
    <t>Douglas.de</t>
  </si>
  <si>
    <t>Year-to-date performance August (Final Revenue)</t>
  </si>
  <si>
    <t>vs, 23</t>
  </si>
  <si>
    <t>vs, Plan</t>
  </si>
  <si>
    <t>dm DE Neo Makeup</t>
  </si>
  <si>
    <t>dm DE MyLaq (delisted)</t>
  </si>
  <si>
    <t>Akcesoria</t>
  </si>
  <si>
    <t>Grand Total</t>
  </si>
  <si>
    <t>Lakiery hybrydowe</t>
  </si>
  <si>
    <t>Lakiery klasyczne</t>
  </si>
  <si>
    <t>Ozdoby</t>
  </si>
  <si>
    <t>Pielęgnacja</t>
  </si>
  <si>
    <t>Liquids &amp; preparations</t>
  </si>
  <si>
    <t>Płyny i preparaty</t>
  </si>
  <si>
    <t>Urządzenia</t>
  </si>
  <si>
    <t>Zestawy</t>
  </si>
  <si>
    <t>Żele i akryle</t>
  </si>
  <si>
    <t>Base</t>
  </si>
  <si>
    <t>Top</t>
  </si>
  <si>
    <t>ONLY YTD</t>
  </si>
  <si>
    <t>%Change vs 2023</t>
  </si>
  <si>
    <t>Classic Gel Polish</t>
  </si>
  <si>
    <t>Starter Set</t>
  </si>
  <si>
    <t>Offline</t>
  </si>
  <si>
    <t>Online</t>
  </si>
  <si>
    <t>Q1</t>
  </si>
  <si>
    <t>DM b&amp;M</t>
  </si>
  <si>
    <t>%change</t>
  </si>
  <si>
    <t>DM online</t>
  </si>
  <si>
    <t>Q2</t>
  </si>
  <si>
    <t>Q3</t>
  </si>
  <si>
    <t>Sept</t>
  </si>
  <si>
    <t>Average</t>
  </si>
  <si>
    <t>Max</t>
  </si>
  <si>
    <t>Min</t>
  </si>
  <si>
    <t>Sales</t>
  </si>
  <si>
    <t>Returns</t>
  </si>
  <si>
    <t>% ret</t>
  </si>
  <si>
    <t>NN</t>
  </si>
  <si>
    <t>DMb</t>
  </si>
  <si>
    <t>Dmo</t>
  </si>
  <si>
    <t>Rev 24</t>
  </si>
  <si>
    <t>Rev 23</t>
  </si>
  <si>
    <t>2025</t>
  </si>
  <si>
    <t>DMOff</t>
  </si>
  <si>
    <t>DMOn</t>
  </si>
  <si>
    <t>Dm Tot</t>
  </si>
  <si>
    <t>DM</t>
  </si>
  <si>
    <t>Total Final</t>
  </si>
  <si>
    <t>Revenue 2024</t>
  </si>
  <si>
    <t>Category: All categories</t>
  </si>
  <si>
    <t>Sum of uv nagellack: (Germany)</t>
  </si>
  <si>
    <t>Sum of neonail: (Germany)</t>
  </si>
  <si>
    <t>Sum of Essie</t>
  </si>
  <si>
    <t>Mo</t>
  </si>
  <si>
    <t>Week</t>
  </si>
  <si>
    <t>uv nagellack: (Germany)</t>
  </si>
  <si>
    <t>neonail: (Germany)</t>
  </si>
  <si>
    <t>Essie</t>
  </si>
  <si>
    <t>UV Nagelack</t>
  </si>
  <si>
    <t>Neonail</t>
  </si>
  <si>
    <t>% increase UV</t>
  </si>
  <si>
    <t>% increase</t>
  </si>
  <si>
    <t>Nail Art Analysis</t>
  </si>
  <si>
    <t>%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</si>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</sst>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#,##0\ &quot;€&quot;;[Red]\-#,##0\ &quot;€&quot;"/>
    <numFmt numFmtId="165" formatCode="_([$€-2]\ * #,##0.00_);_([$€-2]\ * \(#,##0.00\);_([$€-2]\ * &quot;-&quot;??_);_(@_)"/>
    <numFmt numFmtId="166" formatCode="_-* #,##0.00\ _€_-;\-* #,##0.00\ _€_-;_-* &quot;-&quot;??\ _€_-;_-@_-"/>
    <numFmt numFmtId="167" formatCode="_-[$€-2]\ * #,##0_-;\-[$€-2]\ * #,##0_-;_-[$€-2]\ * &quot;-&quot;??_-;_-@_-"/>
    <numFmt numFmtId="168" formatCode="_-[$€-2]\ * #,##0.00_-;\-[$€-2]\ * #,##0.00_-;_-[$€-2]\ * &quot;-&quot;??_-;_-@_-"/>
    <numFmt numFmtId="169" formatCode="_([$€-2]\ * #,##0_);_([$€-2]\ * \(#,##0\);_([$€-2]\ * &quot;-&quot;??_);_(@_)"/>
    <numFmt numFmtId="170" formatCode="0_ ;\-0\ "/>
    <numFmt numFmtId="171" formatCode="_-* #,##0_-;\-* #,##0_-;_-* &quot;-&quot;??_-;_-@_-"/>
    <numFmt numFmtId="172" formatCode="#,##0.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Aptos"/>
      <family val="2"/>
    </font>
    <font>
      <b/>
      <sz val="14"/>
      <color theme="3"/>
      <name val="Aptos"/>
      <family val="2"/>
    </font>
    <font>
      <sz val="14"/>
      <color theme="1"/>
      <name val="Aptos"/>
      <family val="2"/>
    </font>
    <font>
      <b/>
      <sz val="12"/>
      <color theme="1"/>
      <name val="Aptos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000000"/>
      <name val="Aptos"/>
      <family val="2"/>
    </font>
    <font>
      <sz val="12"/>
      <color rgb="FF000000"/>
      <name val="Aptos"/>
      <family val="2"/>
    </font>
    <font>
      <b/>
      <sz val="12"/>
      <color rgb="FF9C0006"/>
      <name val="Aptos"/>
      <family val="2"/>
    </font>
    <font>
      <b/>
      <sz val="14"/>
      <color rgb="FF9C0006"/>
      <name val="Aptos"/>
      <family val="2"/>
    </font>
    <font>
      <b/>
      <sz val="12"/>
      <color rgb="FF000000"/>
      <name val="Aptos"/>
      <family val="2"/>
    </font>
    <font>
      <b/>
      <sz val="12"/>
      <color rgb="FF006100"/>
      <name val="Aptos"/>
      <family val="2"/>
    </font>
    <font>
      <b/>
      <sz val="14"/>
      <color rgb="FF44546A"/>
      <name val="Aptos"/>
      <family val="2"/>
    </font>
  </fonts>
  <fills count="1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C6EFCE"/>
        <bgColor rgb="FF000000"/>
      </patternFill>
    </fill>
  </fills>
  <borders count="10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85">
    <xf numFmtId="0" fontId="0" fillId="0" borderId="0" xfId="0"/>
    <xf numFmtId="3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/>
    <xf numFmtId="9" fontId="0" fillId="0" borderId="0" xfId="1" applyFont="1" applyAlignment="1">
      <alignment horizontal="center"/>
    </xf>
    <xf numFmtId="0" fontId="6" fillId="0" borderId="0" xfId="4"/>
    <xf numFmtId="3" fontId="0" fillId="0" borderId="0" xfId="0" applyNumberFormat="1"/>
    <xf numFmtId="0" fontId="4" fillId="0" borderId="0" xfId="0" applyFont="1"/>
    <xf numFmtId="9" fontId="0" fillId="0" borderId="0" xfId="0" applyNumberFormat="1"/>
    <xf numFmtId="43" fontId="0" fillId="0" borderId="0" xfId="5" applyFont="1" applyAlignment="1">
      <alignment horizontal="center"/>
    </xf>
    <xf numFmtId="166" fontId="0" fillId="0" borderId="0" xfId="0" applyNumberFormat="1" applyAlignment="1">
      <alignment horizontal="center"/>
    </xf>
    <xf numFmtId="0" fontId="7" fillId="4" borderId="11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9" fontId="0" fillId="0" borderId="13" xfId="1" applyFon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9" fontId="0" fillId="0" borderId="16" xfId="1" applyFont="1" applyBorder="1" applyAlignment="1">
      <alignment horizontal="center"/>
    </xf>
    <xf numFmtId="167" fontId="0" fillId="0" borderId="0" xfId="0" applyNumberFormat="1"/>
    <xf numFmtId="167" fontId="0" fillId="0" borderId="0" xfId="0" applyNumberFormat="1" applyAlignment="1">
      <alignment horizontal="center"/>
    </xf>
    <xf numFmtId="0" fontId="0" fillId="5" borderId="17" xfId="0" applyFill="1" applyBorder="1"/>
    <xf numFmtId="0" fontId="0" fillId="0" borderId="17" xfId="0" applyBorder="1"/>
    <xf numFmtId="1" fontId="0" fillId="0" borderId="0" xfId="0" applyNumberFormat="1"/>
    <xf numFmtId="4" fontId="6" fillId="0" borderId="0" xfId="4" applyNumberFormat="1"/>
    <xf numFmtId="3" fontId="6" fillId="0" borderId="0" xfId="4" applyNumberFormat="1"/>
    <xf numFmtId="168" fontId="6" fillId="0" borderId="0" xfId="4" applyNumberFormat="1"/>
    <xf numFmtId="0" fontId="0" fillId="0" borderId="18" xfId="0" applyBorder="1" applyAlignment="1">
      <alignment horizontal="center"/>
    </xf>
    <xf numFmtId="0" fontId="2" fillId="0" borderId="1" xfId="2"/>
    <xf numFmtId="3" fontId="0" fillId="0" borderId="18" xfId="0" applyNumberFormat="1" applyBorder="1" applyAlignment="1">
      <alignment horizontal="center"/>
    </xf>
    <xf numFmtId="17" fontId="0" fillId="0" borderId="0" xfId="0" applyNumberFormat="1"/>
    <xf numFmtId="10" fontId="0" fillId="0" borderId="0" xfId="1" applyNumberFormat="1" applyFont="1"/>
    <xf numFmtId="168" fontId="0" fillId="0" borderId="0" xfId="0" applyNumberFormat="1"/>
    <xf numFmtId="168" fontId="4" fillId="0" borderId="0" xfId="0" applyNumberFormat="1" applyFont="1"/>
    <xf numFmtId="168" fontId="7" fillId="6" borderId="21" xfId="0" applyNumberFormat="1" applyFont="1" applyFill="1" applyBorder="1"/>
    <xf numFmtId="0" fontId="7" fillId="6" borderId="22" xfId="0" applyFont="1" applyFill="1" applyBorder="1"/>
    <xf numFmtId="168" fontId="0" fillId="5" borderId="21" xfId="0" applyNumberFormat="1" applyFill="1" applyBorder="1"/>
    <xf numFmtId="168" fontId="4" fillId="5" borderId="22" xfId="0" applyNumberFormat="1" applyFont="1" applyFill="1" applyBorder="1"/>
    <xf numFmtId="168" fontId="0" fillId="0" borderId="21" xfId="0" applyNumberFormat="1" applyBorder="1"/>
    <xf numFmtId="168" fontId="4" fillId="0" borderId="22" xfId="0" applyNumberFormat="1" applyFont="1" applyBorder="1"/>
    <xf numFmtId="168" fontId="0" fillId="5" borderId="19" xfId="0" applyNumberFormat="1" applyFill="1" applyBorder="1"/>
    <xf numFmtId="168" fontId="4" fillId="5" borderId="20" xfId="0" applyNumberFormat="1" applyFont="1" applyFill="1" applyBorder="1"/>
    <xf numFmtId="0" fontId="7" fillId="6" borderId="21" xfId="0" applyFont="1" applyFill="1" applyBorder="1"/>
    <xf numFmtId="16" fontId="0" fillId="5" borderId="21" xfId="0" applyNumberFormat="1" applyFill="1" applyBorder="1"/>
    <xf numFmtId="0" fontId="0" fillId="0" borderId="0" xfId="0" applyAlignment="1">
      <alignment horizontal="left"/>
    </xf>
    <xf numFmtId="14" fontId="0" fillId="0" borderId="0" xfId="0" applyNumberFormat="1"/>
    <xf numFmtId="170" fontId="0" fillId="0" borderId="0" xfId="0" applyNumberFormat="1"/>
    <xf numFmtId="170" fontId="4" fillId="0" borderId="0" xfId="0" applyNumberFormat="1" applyFont="1"/>
    <xf numFmtId="167" fontId="4" fillId="0" borderId="0" xfId="0" applyNumberFormat="1" applyFont="1"/>
    <xf numFmtId="0" fontId="7" fillId="2" borderId="3" xfId="0" applyFont="1" applyFill="1" applyBorder="1"/>
    <xf numFmtId="0" fontId="7" fillId="2" borderId="4" xfId="0" applyFont="1" applyFill="1" applyBorder="1"/>
    <xf numFmtId="0" fontId="0" fillId="3" borderId="3" xfId="0" applyFill="1" applyBorder="1"/>
    <xf numFmtId="0" fontId="0" fillId="0" borderId="3" xfId="0" applyBorder="1"/>
    <xf numFmtId="167" fontId="0" fillId="3" borderId="4" xfId="0" applyNumberFormat="1" applyFill="1" applyBorder="1"/>
    <xf numFmtId="167" fontId="0" fillId="0" borderId="4" xfId="0" applyNumberFormat="1" applyBorder="1"/>
    <xf numFmtId="0" fontId="4" fillId="3" borderId="3" xfId="0" applyFont="1" applyFill="1" applyBorder="1"/>
    <xf numFmtId="167" fontId="4" fillId="3" borderId="4" xfId="0" applyNumberFormat="1" applyFont="1" applyFill="1" applyBorder="1"/>
    <xf numFmtId="17" fontId="0" fillId="3" borderId="3" xfId="0" applyNumberFormat="1" applyFill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165" fontId="0" fillId="0" borderId="27" xfId="0" applyNumberFormat="1" applyBorder="1" applyAlignment="1">
      <alignment horizontal="center"/>
    </xf>
    <xf numFmtId="165" fontId="0" fillId="0" borderId="28" xfId="0" applyNumberFormat="1" applyBorder="1" applyAlignment="1">
      <alignment horizontal="center"/>
    </xf>
    <xf numFmtId="0" fontId="0" fillId="0" borderId="29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4" fillId="0" borderId="29" xfId="0" applyFont="1" applyBorder="1" applyAlignment="1">
      <alignment horizontal="center"/>
    </xf>
    <xf numFmtId="10" fontId="4" fillId="0" borderId="30" xfId="1" applyNumberFormat="1" applyFont="1" applyBorder="1" applyAlignment="1">
      <alignment horizontal="center"/>
    </xf>
    <xf numFmtId="9" fontId="4" fillId="0" borderId="0" xfId="1" applyFont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left"/>
    </xf>
    <xf numFmtId="9" fontId="0" fillId="0" borderId="0" xfId="1" applyFont="1" applyAlignment="1">
      <alignment horizontal="left"/>
    </xf>
    <xf numFmtId="168" fontId="0" fillId="0" borderId="30" xfId="0" applyNumberFormat="1" applyBorder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28" xfId="0" applyNumberFormat="1" applyBorder="1" applyAlignment="1">
      <alignment horizontal="center"/>
    </xf>
    <xf numFmtId="10" fontId="0" fillId="0" borderId="0" xfId="1" applyNumberFormat="1" applyFont="1" applyAlignment="1">
      <alignment horizontal="left"/>
    </xf>
    <xf numFmtId="168" fontId="0" fillId="0" borderId="0" xfId="0" applyNumberFormat="1" applyAlignment="1">
      <alignment horizontal="left"/>
    </xf>
    <xf numFmtId="0" fontId="0" fillId="0" borderId="31" xfId="0" applyBorder="1"/>
    <xf numFmtId="0" fontId="0" fillId="0" borderId="0" xfId="0" applyAlignment="1">
      <alignment wrapText="1"/>
    </xf>
    <xf numFmtId="0" fontId="0" fillId="0" borderId="31" xfId="0" applyBorder="1" applyAlignment="1">
      <alignment wrapText="1"/>
    </xf>
    <xf numFmtId="0" fontId="9" fillId="0" borderId="23" xfId="0" applyFont="1" applyBorder="1"/>
    <xf numFmtId="0" fontId="9" fillId="0" borderId="26" xfId="0" applyFont="1" applyBorder="1"/>
    <xf numFmtId="0" fontId="9" fillId="0" borderId="25" xfId="0" applyFont="1" applyBorder="1" applyAlignment="1">
      <alignment wrapText="1"/>
    </xf>
    <xf numFmtId="10" fontId="10" fillId="0" borderId="28" xfId="1" applyNumberFormat="1" applyFont="1" applyBorder="1" applyAlignment="1">
      <alignment horizontal="center"/>
    </xf>
    <xf numFmtId="3" fontId="4" fillId="0" borderId="0" xfId="0" applyNumberFormat="1" applyFont="1"/>
    <xf numFmtId="0" fontId="4" fillId="0" borderId="0" xfId="0" applyFont="1" applyAlignment="1">
      <alignment horizontal="left"/>
    </xf>
    <xf numFmtId="165" fontId="4" fillId="0" borderId="0" xfId="0" applyNumberFormat="1" applyFont="1"/>
    <xf numFmtId="0" fontId="0" fillId="0" borderId="0" xfId="0" pivotButton="1"/>
    <xf numFmtId="0" fontId="0" fillId="0" borderId="29" xfId="0" applyBorder="1"/>
    <xf numFmtId="0" fontId="0" fillId="0" borderId="23" xfId="0" applyBorder="1"/>
    <xf numFmtId="9" fontId="6" fillId="0" borderId="0" xfId="1" applyFont="1"/>
    <xf numFmtId="10" fontId="6" fillId="0" borderId="0" xfId="1" applyNumberFormat="1" applyFont="1"/>
    <xf numFmtId="168" fontId="11" fillId="0" borderId="0" xfId="4" applyNumberFormat="1" applyFont="1"/>
    <xf numFmtId="9" fontId="11" fillId="0" borderId="0" xfId="1" applyFont="1"/>
    <xf numFmtId="0" fontId="13" fillId="0" borderId="0" xfId="4" applyFont="1"/>
    <xf numFmtId="0" fontId="13" fillId="0" borderId="7" xfId="0" applyFont="1" applyBorder="1" applyAlignment="1">
      <alignment horizontal="left"/>
    </xf>
    <xf numFmtId="3" fontId="13" fillId="0" borderId="8" xfId="0" applyNumberFormat="1" applyFont="1" applyBorder="1" applyAlignment="1">
      <alignment horizontal="center"/>
    </xf>
    <xf numFmtId="165" fontId="13" fillId="0" borderId="8" xfId="0" applyNumberFormat="1" applyFont="1" applyBorder="1" applyAlignment="1">
      <alignment horizontal="center"/>
    </xf>
    <xf numFmtId="0" fontId="13" fillId="0" borderId="9" xfId="0" applyFont="1" applyBorder="1" applyAlignment="1">
      <alignment horizontal="left"/>
    </xf>
    <xf numFmtId="169" fontId="13" fillId="0" borderId="10" xfId="0" applyNumberFormat="1" applyFont="1" applyBorder="1" applyAlignment="1">
      <alignment horizontal="center"/>
    </xf>
    <xf numFmtId="0" fontId="6" fillId="0" borderId="0" xfId="4" applyAlignment="1">
      <alignment wrapText="1"/>
    </xf>
    <xf numFmtId="168" fontId="6" fillId="0" borderId="0" xfId="4" applyNumberFormat="1" applyAlignment="1">
      <alignment wrapText="1"/>
    </xf>
    <xf numFmtId="3" fontId="6" fillId="0" borderId="0" xfId="4" applyNumberFormat="1" applyAlignment="1">
      <alignment wrapText="1"/>
    </xf>
    <xf numFmtId="0" fontId="13" fillId="0" borderId="7" xfId="0" applyFont="1" applyBorder="1" applyAlignment="1">
      <alignment horizontal="left" wrapText="1"/>
    </xf>
    <xf numFmtId="3" fontId="13" fillId="0" borderId="8" xfId="0" applyNumberFormat="1" applyFont="1" applyBorder="1" applyAlignment="1">
      <alignment horizontal="center" wrapText="1"/>
    </xf>
    <xf numFmtId="0" fontId="13" fillId="0" borderId="0" xfId="4" applyFont="1" applyAlignment="1">
      <alignment wrapText="1"/>
    </xf>
    <xf numFmtId="0" fontId="11" fillId="0" borderId="0" xfId="4" applyFont="1" applyAlignment="1">
      <alignment wrapText="1"/>
    </xf>
    <xf numFmtId="0" fontId="14" fillId="0" borderId="0" xfId="4" applyFont="1" applyAlignment="1">
      <alignment wrapText="1"/>
    </xf>
    <xf numFmtId="9" fontId="14" fillId="0" borderId="0" xfId="4" quotePrefix="1" applyNumberFormat="1" applyFont="1"/>
    <xf numFmtId="0" fontId="0" fillId="0" borderId="26" xfId="0" applyBorder="1"/>
    <xf numFmtId="9" fontId="8" fillId="0" borderId="28" xfId="1" applyFont="1" applyBorder="1" applyAlignment="1">
      <alignment horizontal="center"/>
    </xf>
    <xf numFmtId="0" fontId="0" fillId="0" borderId="30" xfId="0" applyBorder="1"/>
    <xf numFmtId="165" fontId="0" fillId="0" borderId="30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4" xfId="0" applyBorder="1"/>
    <xf numFmtId="0" fontId="15" fillId="0" borderId="36" xfId="0" applyFont="1" applyBorder="1" applyAlignment="1">
      <alignment horizontal="center"/>
    </xf>
    <xf numFmtId="171" fontId="6" fillId="8" borderId="37" xfId="6" applyNumberFormat="1" applyFont="1" applyFill="1" applyBorder="1" applyAlignment="1">
      <alignment horizontal="center"/>
    </xf>
    <xf numFmtId="9" fontId="16" fillId="0" borderId="38" xfId="1" applyFont="1" applyBorder="1" applyAlignment="1">
      <alignment horizontal="center"/>
    </xf>
    <xf numFmtId="171" fontId="6" fillId="8" borderId="39" xfId="6" applyNumberFormat="1" applyFont="1" applyFill="1" applyBorder="1" applyAlignment="1">
      <alignment horizontal="center"/>
    </xf>
    <xf numFmtId="171" fontId="6" fillId="8" borderId="40" xfId="6" applyNumberFormat="1" applyFont="1" applyFill="1" applyBorder="1" applyAlignment="1">
      <alignment horizontal="center"/>
    </xf>
    <xf numFmtId="9" fontId="16" fillId="0" borderId="40" xfId="1" applyFont="1" applyBorder="1" applyAlignment="1">
      <alignment horizontal="center"/>
    </xf>
    <xf numFmtId="0" fontId="0" fillId="0" borderId="41" xfId="0" applyBorder="1" applyAlignment="1">
      <alignment horizontal="center"/>
    </xf>
    <xf numFmtId="171" fontId="15" fillId="8" borderId="42" xfId="6" applyNumberFormat="1" applyFont="1" applyFill="1" applyBorder="1" applyAlignment="1">
      <alignment horizontal="center"/>
    </xf>
    <xf numFmtId="9" fontId="15" fillId="0" borderId="42" xfId="1" applyFont="1" applyBorder="1" applyAlignment="1">
      <alignment horizontal="center"/>
    </xf>
    <xf numFmtId="171" fontId="6" fillId="9" borderId="43" xfId="6" applyNumberFormat="1" applyFont="1" applyFill="1" applyBorder="1" applyAlignment="1">
      <alignment horizontal="center"/>
    </xf>
    <xf numFmtId="0" fontId="16" fillId="9" borderId="44" xfId="0" applyFont="1" applyFill="1" applyBorder="1" applyAlignment="1">
      <alignment horizontal="center"/>
    </xf>
    <xf numFmtId="171" fontId="6" fillId="8" borderId="38" xfId="6" applyNumberFormat="1" applyFont="1" applyFill="1" applyBorder="1" applyAlignment="1">
      <alignment horizontal="center"/>
    </xf>
    <xf numFmtId="171" fontId="6" fillId="8" borderId="45" xfId="6" applyNumberFormat="1" applyFont="1" applyFill="1" applyBorder="1" applyAlignment="1">
      <alignment horizontal="center"/>
    </xf>
    <xf numFmtId="9" fontId="16" fillId="0" borderId="45" xfId="1" applyFont="1" applyBorder="1" applyAlignment="1">
      <alignment horizontal="center"/>
    </xf>
    <xf numFmtId="171" fontId="6" fillId="8" borderId="46" xfId="6" applyNumberFormat="1" applyFont="1" applyFill="1" applyBorder="1" applyAlignment="1">
      <alignment horizontal="center"/>
    </xf>
    <xf numFmtId="9" fontId="16" fillId="0" borderId="46" xfId="1" applyFont="1" applyBorder="1" applyAlignment="1">
      <alignment horizontal="center"/>
    </xf>
    <xf numFmtId="171" fontId="15" fillId="8" borderId="40" xfId="6" applyNumberFormat="1" applyFont="1" applyFill="1" applyBorder="1" applyAlignment="1">
      <alignment horizontal="center"/>
    </xf>
    <xf numFmtId="9" fontId="15" fillId="0" borderId="40" xfId="1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16" fillId="0" borderId="47" xfId="0" applyFont="1" applyBorder="1" applyAlignment="1">
      <alignment horizontal="center"/>
    </xf>
    <xf numFmtId="0" fontId="15" fillId="0" borderId="48" xfId="0" applyFont="1" applyBorder="1" applyAlignment="1">
      <alignment horizontal="center"/>
    </xf>
    <xf numFmtId="0" fontId="15" fillId="0" borderId="49" xfId="0" applyFont="1" applyBorder="1" applyAlignment="1">
      <alignment horizontal="center"/>
    </xf>
    <xf numFmtId="171" fontId="6" fillId="8" borderId="5" xfId="6" applyNumberFormat="1" applyFont="1" applyFill="1" applyBorder="1" applyAlignment="1">
      <alignment horizontal="center"/>
    </xf>
    <xf numFmtId="9" fontId="16" fillId="0" borderId="50" xfId="1" applyFont="1" applyBorder="1" applyAlignment="1">
      <alignment horizontal="center"/>
    </xf>
    <xf numFmtId="171" fontId="6" fillId="8" borderId="9" xfId="6" applyNumberFormat="1" applyFont="1" applyFill="1" applyBorder="1" applyAlignment="1">
      <alignment horizontal="center"/>
    </xf>
    <xf numFmtId="9" fontId="16" fillId="0" borderId="51" xfId="1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171" fontId="15" fillId="8" borderId="54" xfId="6" applyNumberFormat="1" applyFont="1" applyFill="1" applyBorder="1" applyAlignment="1">
      <alignment horizontal="center"/>
    </xf>
    <xf numFmtId="9" fontId="15" fillId="0" borderId="55" xfId="1" applyFont="1" applyBorder="1" applyAlignment="1">
      <alignment horizontal="center"/>
    </xf>
    <xf numFmtId="171" fontId="6" fillId="9" borderId="56" xfId="6" applyNumberFormat="1" applyFont="1" applyFill="1" applyBorder="1" applyAlignment="1">
      <alignment horizontal="center"/>
    </xf>
    <xf numFmtId="0" fontId="16" fillId="9" borderId="57" xfId="0" applyFont="1" applyFill="1" applyBorder="1" applyAlignment="1">
      <alignment horizontal="center"/>
    </xf>
    <xf numFmtId="171" fontId="6" fillId="8" borderId="58" xfId="6" applyNumberFormat="1" applyFont="1" applyFill="1" applyBorder="1" applyAlignment="1">
      <alignment horizontal="center"/>
    </xf>
    <xf numFmtId="171" fontId="6" fillId="8" borderId="59" xfId="6" applyNumberFormat="1" applyFont="1" applyFill="1" applyBorder="1" applyAlignment="1">
      <alignment horizontal="center"/>
    </xf>
    <xf numFmtId="9" fontId="16" fillId="0" borderId="60" xfId="1" applyFont="1" applyBorder="1" applyAlignment="1">
      <alignment horizontal="center"/>
    </xf>
    <xf numFmtId="171" fontId="6" fillId="8" borderId="61" xfId="6" applyNumberFormat="1" applyFont="1" applyFill="1" applyBorder="1" applyAlignment="1">
      <alignment horizontal="center"/>
    </xf>
    <xf numFmtId="9" fontId="16" fillId="0" borderId="62" xfId="1" applyFont="1" applyBorder="1" applyAlignment="1">
      <alignment horizontal="center"/>
    </xf>
    <xf numFmtId="171" fontId="15" fillId="8" borderId="63" xfId="6" applyNumberFormat="1" applyFont="1" applyFill="1" applyBorder="1" applyAlignment="1">
      <alignment horizontal="center"/>
    </xf>
    <xf numFmtId="9" fontId="15" fillId="0" borderId="51" xfId="1" applyFont="1" applyBorder="1" applyAlignment="1">
      <alignment horizontal="center"/>
    </xf>
    <xf numFmtId="0" fontId="6" fillId="0" borderId="64" xfId="0" applyFont="1" applyBorder="1" applyAlignment="1">
      <alignment horizontal="center"/>
    </xf>
    <xf numFmtId="0" fontId="16" fillId="0" borderId="65" xfId="0" applyFont="1" applyBorder="1" applyAlignment="1">
      <alignment horizontal="center"/>
    </xf>
    <xf numFmtId="171" fontId="17" fillId="0" borderId="56" xfId="2" applyNumberFormat="1" applyFont="1" applyBorder="1" applyAlignment="1">
      <alignment horizontal="center"/>
    </xf>
    <xf numFmtId="171" fontId="17" fillId="0" borderId="43" xfId="2" applyNumberFormat="1" applyFont="1" applyBorder="1" applyAlignment="1">
      <alignment horizontal="center"/>
    </xf>
    <xf numFmtId="9" fontId="17" fillId="0" borderId="43" xfId="2" applyNumberFormat="1" applyFont="1" applyBorder="1" applyAlignment="1">
      <alignment horizontal="center"/>
    </xf>
    <xf numFmtId="9" fontId="17" fillId="0" borderId="57" xfId="2" applyNumberFormat="1" applyFont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6" fillId="0" borderId="66" xfId="0" applyFont="1" applyBorder="1" applyAlignment="1">
      <alignment horizontal="center"/>
    </xf>
    <xf numFmtId="0" fontId="6" fillId="0" borderId="67" xfId="0" applyFont="1" applyBorder="1" applyAlignment="1">
      <alignment horizontal="center"/>
    </xf>
    <xf numFmtId="0" fontId="0" fillId="0" borderId="68" xfId="0" applyBorder="1"/>
    <xf numFmtId="0" fontId="15" fillId="0" borderId="32" xfId="0" applyFont="1" applyBorder="1" applyAlignment="1">
      <alignment horizontal="center"/>
    </xf>
    <xf numFmtId="0" fontId="6" fillId="9" borderId="68" xfId="0" applyFont="1" applyFill="1" applyBorder="1" applyAlignment="1">
      <alignment horizontal="center"/>
    </xf>
    <xf numFmtId="0" fontId="6" fillId="0" borderId="69" xfId="0" applyFont="1" applyBorder="1" applyAlignment="1">
      <alignment horizontal="center"/>
    </xf>
    <xf numFmtId="0" fontId="15" fillId="0" borderId="70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17" fillId="0" borderId="68" xfId="2" applyFont="1" applyBorder="1" applyAlignment="1">
      <alignment horizontal="center"/>
    </xf>
    <xf numFmtId="0" fontId="0" fillId="0" borderId="18" xfId="0" applyBorder="1"/>
    <xf numFmtId="0" fontId="3" fillId="0" borderId="2" xfId="3" applyAlignment="1">
      <alignment horizontal="center" vertical="center"/>
    </xf>
    <xf numFmtId="3" fontId="0" fillId="0" borderId="18" xfId="0" applyNumberFormat="1" applyBorder="1"/>
    <xf numFmtId="0" fontId="19" fillId="0" borderId="18" xfId="0" applyFont="1" applyBorder="1" applyAlignment="1">
      <alignment horizontal="center"/>
    </xf>
    <xf numFmtId="0" fontId="19" fillId="0" borderId="95" xfId="0" applyFont="1" applyBorder="1" applyAlignment="1">
      <alignment horizontal="center"/>
    </xf>
    <xf numFmtId="0" fontId="19" fillId="0" borderId="96" xfId="0" applyFont="1" applyBorder="1" applyAlignment="1">
      <alignment horizontal="center"/>
    </xf>
    <xf numFmtId="0" fontId="19" fillId="0" borderId="97" xfId="0" applyFont="1" applyBorder="1" applyAlignment="1">
      <alignment horizontal="center"/>
    </xf>
    <xf numFmtId="0" fontId="19" fillId="0" borderId="98" xfId="0" applyFont="1" applyBorder="1" applyAlignment="1">
      <alignment horizontal="center"/>
    </xf>
    <xf numFmtId="0" fontId="19" fillId="0" borderId="99" xfId="0" applyFont="1" applyBorder="1" applyAlignment="1">
      <alignment horizontal="center"/>
    </xf>
    <xf numFmtId="0" fontId="20" fillId="0" borderId="94" xfId="0" applyFont="1" applyBorder="1" applyAlignment="1">
      <alignment horizontal="center"/>
    </xf>
    <xf numFmtId="164" fontId="20" fillId="10" borderId="75" xfId="0" applyNumberFormat="1" applyFont="1" applyFill="1" applyBorder="1" applyAlignment="1">
      <alignment horizontal="center"/>
    </xf>
    <xf numFmtId="164" fontId="20" fillId="10" borderId="76" xfId="0" applyNumberFormat="1" applyFont="1" applyFill="1" applyBorder="1" applyAlignment="1">
      <alignment horizontal="center"/>
    </xf>
    <xf numFmtId="164" fontId="20" fillId="10" borderId="77" xfId="0" applyNumberFormat="1" applyFont="1" applyFill="1" applyBorder="1" applyAlignment="1">
      <alignment horizontal="center"/>
    </xf>
    <xf numFmtId="9" fontId="21" fillId="11" borderId="37" xfId="0" applyNumberFormat="1" applyFont="1" applyFill="1" applyBorder="1" applyAlignment="1">
      <alignment horizontal="center"/>
    </xf>
    <xf numFmtId="9" fontId="21" fillId="11" borderId="50" xfId="0" applyNumberFormat="1" applyFont="1" applyFill="1" applyBorder="1" applyAlignment="1">
      <alignment horizontal="center"/>
    </xf>
    <xf numFmtId="0" fontId="20" fillId="0" borderId="67" xfId="0" applyFont="1" applyBorder="1" applyAlignment="1">
      <alignment horizontal="center"/>
    </xf>
    <xf numFmtId="164" fontId="20" fillId="10" borderId="78" xfId="0" applyNumberFormat="1" applyFont="1" applyFill="1" applyBorder="1" applyAlignment="1">
      <alignment horizontal="center"/>
    </xf>
    <xf numFmtId="164" fontId="20" fillId="10" borderId="46" xfId="0" applyNumberFormat="1" applyFont="1" applyFill="1" applyBorder="1" applyAlignment="1">
      <alignment horizontal="center"/>
    </xf>
    <xf numFmtId="164" fontId="20" fillId="10" borderId="79" xfId="0" applyNumberFormat="1" applyFont="1" applyFill="1" applyBorder="1" applyAlignment="1">
      <alignment horizontal="center"/>
    </xf>
    <xf numFmtId="9" fontId="21" fillId="11" borderId="80" xfId="0" applyNumberFormat="1" applyFont="1" applyFill="1" applyBorder="1" applyAlignment="1">
      <alignment horizontal="center"/>
    </xf>
    <xf numFmtId="9" fontId="21" fillId="11" borderId="62" xfId="0" applyNumberFormat="1" applyFont="1" applyFill="1" applyBorder="1" applyAlignment="1">
      <alignment horizontal="center"/>
    </xf>
    <xf numFmtId="0" fontId="19" fillId="0" borderId="68" xfId="0" applyFont="1" applyBorder="1" applyAlignment="1">
      <alignment horizontal="center"/>
    </xf>
    <xf numFmtId="164" fontId="19" fillId="10" borderId="81" xfId="0" applyNumberFormat="1" applyFont="1" applyFill="1" applyBorder="1" applyAlignment="1">
      <alignment horizontal="center"/>
    </xf>
    <xf numFmtId="164" fontId="19" fillId="10" borderId="82" xfId="0" applyNumberFormat="1" applyFont="1" applyFill="1" applyBorder="1" applyAlignment="1">
      <alignment horizontal="center"/>
    </xf>
    <xf numFmtId="164" fontId="19" fillId="10" borderId="83" xfId="0" applyNumberFormat="1" applyFont="1" applyFill="1" applyBorder="1" applyAlignment="1">
      <alignment horizontal="center"/>
    </xf>
    <xf numFmtId="9" fontId="22" fillId="11" borderId="84" xfId="0" applyNumberFormat="1" applyFont="1" applyFill="1" applyBorder="1" applyAlignment="1">
      <alignment horizontal="center"/>
    </xf>
    <xf numFmtId="9" fontId="22" fillId="11" borderId="100" xfId="0" applyNumberFormat="1" applyFont="1" applyFill="1" applyBorder="1" applyAlignment="1">
      <alignment horizontal="center"/>
    </xf>
    <xf numFmtId="0" fontId="20" fillId="12" borderId="68" xfId="0" applyFont="1" applyFill="1" applyBorder="1" applyAlignment="1">
      <alignment horizontal="center"/>
    </xf>
    <xf numFmtId="0" fontId="20" fillId="12" borderId="85" xfId="0" applyFont="1" applyFill="1" applyBorder="1" applyAlignment="1">
      <alignment horizontal="center"/>
    </xf>
    <xf numFmtId="0" fontId="20" fillId="12" borderId="43" xfId="0" applyFont="1" applyFill="1" applyBorder="1" applyAlignment="1">
      <alignment horizontal="center"/>
    </xf>
    <xf numFmtId="0" fontId="20" fillId="12" borderId="86" xfId="0" applyFont="1" applyFill="1" applyBorder="1" applyAlignment="1">
      <alignment horizontal="center"/>
    </xf>
    <xf numFmtId="0" fontId="23" fillId="12" borderId="44" xfId="0" applyFont="1" applyFill="1" applyBorder="1" applyAlignment="1">
      <alignment horizontal="center"/>
    </xf>
    <xf numFmtId="0" fontId="23" fillId="12" borderId="57" xfId="0" applyFont="1" applyFill="1" applyBorder="1" applyAlignment="1">
      <alignment horizontal="center"/>
    </xf>
    <xf numFmtId="0" fontId="19" fillId="0" borderId="71" xfId="0" applyFont="1" applyBorder="1" applyAlignment="1">
      <alignment horizontal="center"/>
    </xf>
    <xf numFmtId="0" fontId="19" fillId="0" borderId="72" xfId="0" applyFont="1" applyBorder="1" applyAlignment="1">
      <alignment horizontal="center"/>
    </xf>
    <xf numFmtId="0" fontId="19" fillId="0" borderId="73" xfId="0" applyFont="1" applyBorder="1" applyAlignment="1">
      <alignment horizontal="center"/>
    </xf>
    <xf numFmtId="0" fontId="19" fillId="0" borderId="74" xfId="0" applyFont="1" applyBorder="1" applyAlignment="1">
      <alignment horizontal="center"/>
    </xf>
    <xf numFmtId="0" fontId="19" fillId="0" borderId="49" xfId="0" applyFont="1" applyBorder="1" applyAlignment="1">
      <alignment horizontal="center"/>
    </xf>
    <xf numFmtId="0" fontId="20" fillId="0" borderId="66" xfId="0" applyFont="1" applyBorder="1" applyAlignment="1">
      <alignment horizontal="center"/>
    </xf>
    <xf numFmtId="164" fontId="20" fillId="10" borderId="87" xfId="0" applyNumberFormat="1" applyFont="1" applyFill="1" applyBorder="1" applyAlignment="1">
      <alignment horizontal="center"/>
    </xf>
    <xf numFmtId="164" fontId="20" fillId="10" borderId="38" xfId="0" applyNumberFormat="1" applyFont="1" applyFill="1" applyBorder="1" applyAlignment="1">
      <alignment horizontal="center"/>
    </xf>
    <xf numFmtId="164" fontId="20" fillId="10" borderId="88" xfId="0" applyNumberFormat="1" applyFont="1" applyFill="1" applyBorder="1" applyAlignment="1">
      <alignment horizontal="center"/>
    </xf>
    <xf numFmtId="0" fontId="20" fillId="0" borderId="69" xfId="0" applyFont="1" applyBorder="1" applyAlignment="1">
      <alignment horizontal="center"/>
    </xf>
    <xf numFmtId="164" fontId="20" fillId="10" borderId="89" xfId="0" applyNumberFormat="1" applyFont="1" applyFill="1" applyBorder="1" applyAlignment="1">
      <alignment horizontal="center"/>
    </xf>
    <xf numFmtId="164" fontId="20" fillId="10" borderId="45" xfId="0" applyNumberFormat="1" applyFont="1" applyFill="1" applyBorder="1" applyAlignment="1">
      <alignment horizontal="center"/>
    </xf>
    <xf numFmtId="164" fontId="20" fillId="10" borderId="90" xfId="0" applyNumberFormat="1" applyFont="1" applyFill="1" applyBorder="1" applyAlignment="1">
      <alignment horizontal="center"/>
    </xf>
    <xf numFmtId="9" fontId="21" fillId="11" borderId="91" xfId="0" applyNumberFormat="1" applyFont="1" applyFill="1" applyBorder="1" applyAlignment="1">
      <alignment horizontal="center"/>
    </xf>
    <xf numFmtId="9" fontId="21" fillId="11" borderId="60" xfId="0" applyNumberFormat="1" applyFont="1" applyFill="1" applyBorder="1" applyAlignment="1">
      <alignment horizontal="center"/>
    </xf>
    <xf numFmtId="9" fontId="24" fillId="13" borderId="91" xfId="0" applyNumberFormat="1" applyFont="1" applyFill="1" applyBorder="1" applyAlignment="1">
      <alignment horizontal="center"/>
    </xf>
    <xf numFmtId="9" fontId="24" fillId="13" borderId="60" xfId="0" applyNumberFormat="1" applyFont="1" applyFill="1" applyBorder="1" applyAlignment="1">
      <alignment horizontal="center"/>
    </xf>
    <xf numFmtId="0" fontId="23" fillId="0" borderId="60" xfId="0" applyFont="1" applyBorder="1" applyAlignment="1">
      <alignment horizontal="center"/>
    </xf>
    <xf numFmtId="0" fontId="20" fillId="10" borderId="89" xfId="0" applyFont="1" applyFill="1" applyBorder="1" applyAlignment="1">
      <alignment horizontal="center"/>
    </xf>
    <xf numFmtId="0" fontId="23" fillId="0" borderId="91" xfId="0" applyFont="1" applyBorder="1" applyAlignment="1">
      <alignment horizontal="center"/>
    </xf>
    <xf numFmtId="0" fontId="20" fillId="10" borderId="78" xfId="0" applyFont="1" applyFill="1" applyBorder="1" applyAlignment="1">
      <alignment horizontal="center"/>
    </xf>
    <xf numFmtId="0" fontId="23" fillId="0" borderId="80" xfId="0" applyFont="1" applyBorder="1" applyAlignment="1">
      <alignment horizontal="center"/>
    </xf>
    <xf numFmtId="0" fontId="19" fillId="0" borderId="70" xfId="0" applyFont="1" applyBorder="1" applyAlignment="1">
      <alignment horizontal="center"/>
    </xf>
    <xf numFmtId="164" fontId="19" fillId="10" borderId="92" xfId="0" applyNumberFormat="1" applyFont="1" applyFill="1" applyBorder="1" applyAlignment="1">
      <alignment horizontal="center"/>
    </xf>
    <xf numFmtId="164" fontId="19" fillId="10" borderId="40" xfId="0" applyNumberFormat="1" applyFont="1" applyFill="1" applyBorder="1" applyAlignment="1">
      <alignment horizontal="center"/>
    </xf>
    <xf numFmtId="164" fontId="19" fillId="10" borderId="93" xfId="0" applyNumberFormat="1" applyFont="1" applyFill="1" applyBorder="1" applyAlignment="1">
      <alignment horizontal="center"/>
    </xf>
    <xf numFmtId="9" fontId="22" fillId="11" borderId="39" xfId="0" applyNumberFormat="1" applyFont="1" applyFill="1" applyBorder="1" applyAlignment="1">
      <alignment horizontal="center"/>
    </xf>
    <xf numFmtId="9" fontId="22" fillId="11" borderId="51" xfId="0" applyNumberFormat="1" applyFont="1" applyFill="1" applyBorder="1" applyAlignment="1">
      <alignment horizontal="center"/>
    </xf>
    <xf numFmtId="0" fontId="25" fillId="0" borderId="68" xfId="0" applyFont="1" applyBorder="1" applyAlignment="1">
      <alignment horizontal="center"/>
    </xf>
    <xf numFmtId="164" fontId="25" fillId="0" borderId="85" xfId="0" applyNumberFormat="1" applyFont="1" applyBorder="1" applyAlignment="1">
      <alignment horizontal="center"/>
    </xf>
    <xf numFmtId="164" fontId="25" fillId="0" borderId="43" xfId="0" applyNumberFormat="1" applyFont="1" applyBorder="1" applyAlignment="1">
      <alignment horizontal="center"/>
    </xf>
    <xf numFmtId="164" fontId="25" fillId="0" borderId="86" xfId="0" applyNumberFormat="1" applyFont="1" applyBorder="1" applyAlignment="1">
      <alignment horizontal="center"/>
    </xf>
    <xf numFmtId="9" fontId="22" fillId="11" borderId="101" xfId="0" applyNumberFormat="1" applyFont="1" applyFill="1" applyBorder="1" applyAlignment="1">
      <alignment horizontal="center"/>
    </xf>
    <xf numFmtId="9" fontId="22" fillId="11" borderId="57" xfId="0" applyNumberFormat="1" applyFont="1" applyFill="1" applyBorder="1" applyAlignment="1">
      <alignment horizontal="center"/>
    </xf>
    <xf numFmtId="172" fontId="6" fillId="0" borderId="0" xfId="4" applyNumberFormat="1"/>
    <xf numFmtId="4" fontId="0" fillId="0" borderId="0" xfId="0" applyNumberFormat="1"/>
    <xf numFmtId="172" fontId="0" fillId="0" borderId="0" xfId="0" applyNumberFormat="1"/>
    <xf numFmtId="164" fontId="0" fillId="0" borderId="0" xfId="0" applyNumberFormat="1"/>
    <xf numFmtId="0" fontId="6" fillId="0" borderId="7" xfId="4" applyBorder="1"/>
    <xf numFmtId="3" fontId="6" fillId="0" borderId="8" xfId="4" applyNumberFormat="1" applyBorder="1"/>
    <xf numFmtId="168" fontId="6" fillId="0" borderId="8" xfId="4" applyNumberFormat="1" applyBorder="1"/>
    <xf numFmtId="0" fontId="6" fillId="0" borderId="9" xfId="4" applyBorder="1"/>
    <xf numFmtId="168" fontId="6" fillId="0" borderId="10" xfId="4" applyNumberFormat="1" applyBorder="1"/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10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0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2" xfId="0" applyBorder="1" applyAlignment="1">
      <alignment horizontal="center"/>
    </xf>
    <xf numFmtId="0" fontId="0" fillId="3" borderId="103" xfId="0" applyFill="1" applyBorder="1" applyAlignment="1">
      <alignment horizontal="center"/>
    </xf>
    <xf numFmtId="0" fontId="0" fillId="0" borderId="103" xfId="0" applyBorder="1" applyAlignment="1">
      <alignment horizontal="center"/>
    </xf>
    <xf numFmtId="9" fontId="0" fillId="0" borderId="28" xfId="1" applyFont="1" applyBorder="1" applyAlignment="1">
      <alignment horizontal="center"/>
    </xf>
    <xf numFmtId="0" fontId="4" fillId="0" borderId="27" xfId="0" applyFont="1" applyBorder="1" applyAlignment="1">
      <alignment horizontal="left"/>
    </xf>
    <xf numFmtId="0" fontId="4" fillId="0" borderId="27" xfId="0" applyFont="1" applyBorder="1"/>
    <xf numFmtId="165" fontId="4" fillId="0" borderId="27" xfId="0" applyNumberFormat="1" applyFont="1" applyBorder="1"/>
    <xf numFmtId="0" fontId="0" fillId="0" borderId="27" xfId="0" applyBorder="1" applyAlignment="1">
      <alignment horizontal="left"/>
    </xf>
    <xf numFmtId="165" fontId="0" fillId="0" borderId="27" xfId="0" applyNumberFormat="1" applyBorder="1"/>
    <xf numFmtId="9" fontId="8" fillId="0" borderId="27" xfId="1" applyFont="1" applyBorder="1" applyAlignment="1">
      <alignment horizontal="center"/>
    </xf>
    <xf numFmtId="3" fontId="4" fillId="0" borderId="27" xfId="0" applyNumberFormat="1" applyFont="1" applyBorder="1" applyAlignment="1">
      <alignment horizontal="left"/>
    </xf>
    <xf numFmtId="3" fontId="0" fillId="0" borderId="27" xfId="0" applyNumberFormat="1" applyBorder="1" applyAlignment="1">
      <alignment horizontal="left"/>
    </xf>
    <xf numFmtId="1" fontId="6" fillId="0" borderId="0" xfId="4" applyNumberFormat="1"/>
    <xf numFmtId="0" fontId="0" fillId="0" borderId="5" xfId="0" applyBorder="1"/>
    <xf numFmtId="168" fontId="0" fillId="0" borderId="6" xfId="0" applyNumberFormat="1" applyBorder="1"/>
    <xf numFmtId="0" fontId="0" fillId="0" borderId="9" xfId="0" applyBorder="1"/>
    <xf numFmtId="168" fontId="0" fillId="0" borderId="10" xfId="0" applyNumberFormat="1" applyBorder="1"/>
    <xf numFmtId="0" fontId="6" fillId="0" borderId="5" xfId="4" applyBorder="1" applyAlignment="1">
      <alignment horizontal="center"/>
    </xf>
    <xf numFmtId="0" fontId="6" fillId="0" borderId="6" xfId="4" applyBorder="1" applyAlignment="1">
      <alignment horizontal="center"/>
    </xf>
    <xf numFmtId="0" fontId="0" fillId="0" borderId="0" xfId="0" applyAlignment="1">
      <alignment horizontal="center"/>
    </xf>
    <xf numFmtId="0" fontId="12" fillId="0" borderId="5" xfId="3" applyFont="1" applyBorder="1" applyAlignment="1">
      <alignment horizontal="center"/>
    </xf>
    <xf numFmtId="0" fontId="12" fillId="0" borderId="6" xfId="3" applyFont="1" applyBorder="1" applyAlignment="1">
      <alignment horizontal="center"/>
    </xf>
    <xf numFmtId="0" fontId="18" fillId="7" borderId="33" xfId="0" applyFont="1" applyFill="1" applyBorder="1" applyAlignment="1">
      <alignment horizontal="center"/>
    </xf>
    <xf numFmtId="0" fontId="18" fillId="7" borderId="34" xfId="0" applyFont="1" applyFill="1" applyBorder="1" applyAlignment="1">
      <alignment horizontal="center"/>
    </xf>
    <xf numFmtId="0" fontId="18" fillId="7" borderId="35" xfId="0" applyFont="1" applyFill="1" applyBorder="1" applyAlignment="1">
      <alignment horizontal="center"/>
    </xf>
    <xf numFmtId="0" fontId="3" fillId="0" borderId="2" xfId="3" applyAlignment="1">
      <alignment horizontal="center"/>
    </xf>
  </cellXfs>
  <cellStyles count="7">
    <cellStyle name="Comma 2" xfId="5" xr:uid="{660B4D26-2D96-48CE-9E57-AE70308EE0D8}"/>
    <cellStyle name="Komma" xfId="6" builtinId="3"/>
    <cellStyle name="Normal 2" xfId="4" xr:uid="{D4E3E6E6-70C9-47E8-8856-81C017FA636E}"/>
    <cellStyle name="Prozent" xfId="1" builtinId="5"/>
    <cellStyle name="Standard" xfId="0" builtinId="0"/>
    <cellStyle name="Überschrift 1" xfId="2" builtinId="16"/>
    <cellStyle name="Überschrift 2" xfId="3" builtinId="17"/>
  </cellStyles>
  <dxfs count="355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70" formatCode="0_ ;\-0\ "/>
    </dxf>
    <dxf>
      <numFmt numFmtId="170" formatCode="0_ ;\-0\ "/>
    </dxf>
    <dxf>
      <numFmt numFmtId="167" formatCode="_-[$€-2]\ * #,##0_-;\-[$€-2]\ * #,##0_-;_-[$€-2]\ * &quot;-&quot;??_-;_-@_-"/>
    </dxf>
    <dxf>
      <numFmt numFmtId="167" formatCode="_-[$€-2]\ * #,##0_-;\-[$€-2]\ * #,##0_-;_-[$€-2]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€-2]\ * #,##0.00_-;\-[$€-2]\ * #,##0.00_-;_-[$€-2]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€-2]\ * #,##0.00_-;\-[$€-2]\ * #,##0.00_-;_-[$€-2]\ * &quot;-&quot;??_-;_-@_-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theme="8" tint="0.39997558519241921"/>
        </right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€-2]\ * #,##0.00_-;\-[$€-2]\ * #,##0.00_-;_-[$€-2]\ * &quot;-&quot;??_-;_-@_-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€-2]\ * #,##0.00_-;\-[$€-2]\ * #,##0.00_-;_-[$€-2]\ * &quot;-&quot;??_-;_-@_-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€-2]\ * #,##0.00_-;\-[$€-2]\ * #,##0.00_-;_-[$€-2]\ * &quot;-&quot;??_-;_-@_-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3" formatCode="mmm\-yy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left style="thin">
          <color rgb="FF8EA9DB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8" formatCode="_-[$€-2]\ * #,##0.00_-;\-[$€-2]\ * #,##0.00_-;_-[$€-2]\ * &quot;-&quot;??_-;_-@_-"/>
      <fill>
        <patternFill patternType="solid">
          <fgColor theme="8"/>
          <bgColor theme="8"/>
        </patternFill>
      </fill>
    </dxf>
    <dxf>
      <numFmt numFmtId="168" formatCode="_-[$€-2]\ * #,##0.00_-;\-[$€-2]\ * #,##0.00_-;_-[$€-2]\ * &quot;-&quot;??_-;_-@_-"/>
    </dxf>
    <dxf>
      <numFmt numFmtId="168" formatCode="_-[$€-2]\ * #,##0.00_-;\-[$€-2]\ * #,##0.00_-;_-[$€-2]\ * &quot;-&quot;??_-;_-@_-"/>
    </dxf>
    <dxf>
      <numFmt numFmtId="168" formatCode="_-[$€-2]\ * #,##0.00_-;\-[$€-2]\ * #,##0.00_-;_-[$€-2]\ * &quot;-&quot;??_-;_-@_-"/>
    </dxf>
    <dxf>
      <numFmt numFmtId="174" formatCode="dd\-mmm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numFmt numFmtId="168" formatCode="_-[$€-2]\ * #,##0.00_-;\-[$€-2]\ * #,##0.00_-;_-[$€-2]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€-2]\ * #,##0.00_-;\-[$€-2]\ * #,##0.00_-;_-[$€-2]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€-2]\ * #,##0.00_-;\-[$€-2]\ * #,##0.00_-;_-[$€-2]\ * &quot;-&quot;??_-;_-@_-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theme="8" tint="0.39997558519241921"/>
        </right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€-2]\ * #,##0.00_-;\-[$€-2]\ * #,##0.00_-;_-[$€-2]\ * &quot;-&quot;??_-;_-@_-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€-2]\ * #,##0.00_-;\-[$€-2]\ * #,##0.00_-;_-[$€-2]\ * &quot;-&quot;??_-;_-@_-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€-2]\ * #,##0.00_-;\-[$€-2]\ * #,##0.00_-;_-[$€-2]\ * &quot;-&quot;??_-;_-@_-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3" formatCode="mmm\-yy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left style="thin">
          <color rgb="FF8EA9DB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rgb="FFD9E1F2"/>
          <bgColor rgb="FFD9E1F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8" formatCode="_-[$€-2]\ * #,##0.00_-;\-[$€-2]\ * #,##0.00_-;_-[$€-2]\ * &quot;-&quot;??_-;_-@_-"/>
      <fill>
        <patternFill patternType="solid">
          <fgColor theme="8"/>
          <bgColor theme="8"/>
        </patternFill>
      </fill>
    </dxf>
    <dxf>
      <numFmt numFmtId="168" formatCode="_-[$€-2]\ * #,##0.00_-;\-[$€-2]\ * #,##0.00_-;_-[$€-2]\ * &quot;-&quot;??_-;_-@_-"/>
    </dxf>
    <dxf>
      <numFmt numFmtId="168" formatCode="_-[$€-2]\ * #,##0.00_-;\-[$€-2]\ * #,##0.00_-;_-[$€-2]\ * &quot;-&quot;??_-;_-@_-"/>
    </dxf>
    <dxf>
      <numFmt numFmtId="168" formatCode="_-[$€-2]\ * #,##0.00_-;\-[$€-2]\ * #,##0.00_-;_-[$€-2]\ * &quot;-&quot;??_-;_-@_-"/>
    </dxf>
    <dxf>
      <numFmt numFmtId="174" formatCode="dd\-mmm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numFmt numFmtId="168" formatCode="_-[$€-2]\ * #,##0.00_-;\-[$€-2]\ * #,##0.00_-;_-[$€-2]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€-2]\ * #,##0.00_-;\-[$€-2]\ * #,##0.00_-;_-[$€-2]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€-2]\ * #,##0.00_-;\-[$€-2]\ * #,##0.00_-;_-[$€-2]\ * &quot;-&quot;??_-;_-@_-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theme="8" tint="0.39997558519241921"/>
        </right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€-2]\ * #,##0.00_-;\-[$€-2]\ * #,##0.00_-;_-[$€-2]\ * &quot;-&quot;??_-;_-@_-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€-2]\ * #,##0.00_-;\-[$€-2]\ * #,##0.00_-;_-[$€-2]\ * &quot;-&quot;??_-;_-@_-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_-[$€-2]\ * #,##0.00_-;\-[$€-2]\ * #,##0.00_-;_-[$€-2]\ * &quot;-&quot;??_-;_-@_-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3" formatCode="mmm\-yy"/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left style="thin">
          <color theme="8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8" formatCode="_-[$€-2]\ * #,##0.00_-;\-[$€-2]\ * #,##0.00_-;_-[$€-2]\ * &quot;-&quot;??_-;_-@_-"/>
      <fill>
        <patternFill patternType="solid">
          <fgColor theme="8"/>
          <bgColor theme="8"/>
        </patternFill>
      </fill>
    </dxf>
    <dxf>
      <numFmt numFmtId="168" formatCode="_-[$€-2]\ * #,##0.00_-;\-[$€-2]\ * #,##0.00_-;_-[$€-2]\ * &quot;-&quot;??_-;_-@_-"/>
    </dxf>
    <dxf>
      <numFmt numFmtId="168" formatCode="_-[$€-2]\ * #,##0.00_-;\-[$€-2]\ * #,##0.00_-;_-[$€-2]\ * &quot;-&quot;??_-;_-@_-"/>
    </dxf>
    <dxf>
      <numFmt numFmtId="168" formatCode="_-[$€-2]\ * #,##0.00_-;\-[$€-2]\ * #,##0.00_-;_-[$€-2]\ * &quot;-&quot;??_-;_-@_-"/>
    </dxf>
    <dxf>
      <numFmt numFmtId="173" formatCode="mmm\-yy"/>
    </dxf>
    <dxf>
      <numFmt numFmtId="168" formatCode="_-[$€-2]\ * #,##0.00_-;\-[$€-2]\ * #,##0.00_-;_-[$€-2]\ * &quot;-&quot;??_-;_-@_-"/>
    </dxf>
    <dxf>
      <numFmt numFmtId="3" formatCode="#,##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3" formatCode="0%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167" formatCode="_-[$€-2]\ * #,##0_-;\-[$€-2]\ * #,##0_-;_-[$€-2]\ * &quot;-&quot;??_-;_-@_-"/>
    </dxf>
    <dxf>
      <numFmt numFmtId="167" formatCode="_-[$€-2]\ * #,##0_-;\-[$€-2]\ * #,##0_-;_-[$€-2]\ * &quot;-&quot;??_-;_-@_-"/>
    </dxf>
    <dxf>
      <numFmt numFmtId="168" formatCode="_-[$€-2]\ * #,##0.00_-;\-[$€-2]\ * #,##0.00_-;_-[$€-2]\ * &quot;-&quot;??_-;_-@_-"/>
    </dxf>
    <dxf>
      <numFmt numFmtId="168" formatCode="_-[$€-2]\ * #,##0.00_-;\-[$€-2]\ * #,##0.00_-;_-[$€-2]\ * &quot;-&quot;??_-;_-@_-"/>
    </dxf>
    <dxf>
      <numFmt numFmtId="168" formatCode="_-[$€-2]\ * #,##0.00_-;\-[$€-2]\ * #,##0.00_-;_-[$€-2]\ * &quot;-&quot;??_-;_-@_-"/>
    </dxf>
    <dxf>
      <numFmt numFmtId="168" formatCode="_-[$€-2]\ * #,##0.00_-;\-[$€-2]\ * #,##0.00_-;_-[$€-2]\ * &quot;-&quot;??_-;_-@_-"/>
    </dxf>
    <dxf>
      <numFmt numFmtId="168" formatCode="_-[$€-2]\ * #,##0.00_-;\-[$€-2]\ * #,##0.00_-;_-[$€-2]\ * &quot;-&quot;??_-;_-@_-"/>
    </dxf>
    <dxf>
      <numFmt numFmtId="168" formatCode="_-[$€-2]\ * #,##0.00_-;\-[$€-2]\ * #,##0.00_-;_-[$€-2]\ * &quot;-&quot;??_-;_-@_-"/>
    </dxf>
    <dxf>
      <font>
        <b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4" formatCode="0.0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alignment horizontal="general" vertical="bottom" textRotation="0" wrapText="1" indent="0" justifyLastLine="0" shrinkToFit="0" readingOrder="0"/>
    </dxf>
    <dxf>
      <numFmt numFmtId="168" formatCode="_-[$€-2]\ * #,##0.00_-;\-[$€-2]\ * #,##0.00_-;_-[$€-2]\ * &quot;-&quot;??_-;_-@_-"/>
    </dxf>
    <dxf>
      <numFmt numFmtId="168" formatCode="_-[$€-2]\ * #,##0.00_-;\-[$€-2]\ * #,##0.00_-;_-[$€-2]\ * &quot;-&quot;??_-;_-@_-"/>
    </dxf>
    <dxf>
      <numFmt numFmtId="168" formatCode="_-[$€-2]\ * #,##0.00_-;\-[$€-2]\ * #,##0.00_-;_-[$€-2]\ * &quot;-&quot;??_-;_-@_-"/>
    </dxf>
    <dxf>
      <alignment horizontal="general" vertical="bottom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167" formatCode="_-[$€-2]\ * #,##0_-;\-[$€-2]\ * #,##0_-;_-[$€-2]\ * &quot;-&quot;??_-;_-@_-"/>
      <alignment horizontal="center" vertical="bottom" textRotation="0" wrapText="0" indent="0" justifyLastLine="0" shrinkToFit="0" readingOrder="0"/>
    </dxf>
    <dxf>
      <numFmt numFmtId="167" formatCode="_-[$€-2]\ * #,##0_-;\-[$€-2]\ * #,##0_-;_-[$€-2]\ * &quot;-&quot;??_-;_-@_-"/>
      <alignment horizontal="center" vertical="bottom" textRotation="0" wrapText="0" indent="0" justifyLastLine="0" shrinkToFit="0" readingOrder="0"/>
    </dxf>
    <dxf>
      <numFmt numFmtId="167" formatCode="_-[$€-2]\ * #,##0_-;\-[$€-2]\ * #,##0_-;_-[$€-2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numFmt numFmtId="168" formatCode="_-[$€-2]\ * #,##0.00_-;\-[$€-2]\ * #,##0.00_-;_-[$€-2]\ * &quot;-&quot;??_-;_-@_-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numFmt numFmtId="168" formatCode="_-[$€-2]\ * #,##0.00_-;\-[$€-2]\ * #,##0.00_-;_-[$€-2]\ * &quot;-&quot;??_-;_-@_-"/>
    </dxf>
    <dxf>
      <font>
        <b/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numFmt numFmtId="168" formatCode="_-[$€-2]\ * #,##0.00_-;\-[$€-2]\ * #,##0.00_-;_-[$€-2]\ * &quot;-&quot;??_-;_-@_-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numFmt numFmtId="168" formatCode="_-[$€-2]\ * #,##0.00_-;\-[$€-2]\ * #,##0.00_-;_-[$€-2]\ * &quot;-&quot;??_-;_-@_-"/>
    </dxf>
    <dxf>
      <font>
        <b/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numFmt numFmtId="13" formatCode="0%"/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ptos"/>
        <family val="2"/>
        <scheme val="none"/>
      </font>
      <alignment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6" formatCode="_-* #,##0.00\ _€_-;\-* #,##0.00\ _€_-;_-* &quot;-&quot;??\ _€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5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color theme="3"/>
      </font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([$€-2]\ * #,##0.00_);_([$€-2]\ * \(#,##0.00\);_([$€-2]\ 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bgColor rgb="FFCC99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bgColor rgb="FFCC99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bgColor rgb="FFCC99FF"/>
        </patternFill>
      </fill>
    </dxf>
    <dxf>
      <numFmt numFmtId="165" formatCode="_([$€-2]\ * #,##0.00_);_([$€-2]\ * \(#,##0.00\);_([$€-2]\ * &quot;-&quot;??_);_(@_)"/>
    </dxf>
    <dxf>
      <numFmt numFmtId="3" formatCode="#,##0"/>
    </dxf>
    <dxf>
      <numFmt numFmtId="165" formatCode="_([$€-2]\ * #,##0.00_);_([$€-2]\ * \(#,##0.00\);_([$€-2]\ * &quot;-&quot;??_);_(@_)"/>
    </dxf>
    <dxf>
      <alignment horizontal="left" vertical="bottom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numFmt numFmtId="13" formatCode="0%"/>
    </dxf>
    <dxf>
      <numFmt numFmtId="3" formatCode="#,##0"/>
    </dxf>
    <dxf>
      <numFmt numFmtId="165" formatCode="_([$€-2]\ * #,##0.00_);_([$€-2]\ * \(#,##0.00\);_([$€-2]\ * &quot;-&quot;??_);_(@_)"/>
    </dxf>
    <dxf>
      <alignment horizontal="left" vertical="bottom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([$€-2]\ * #,##0.00_);_([$€-2]\ * \(#,##0.00\);_([$€-2]\ 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bgColor rgb="FFCC99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bgColor rgb="FFCC99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bgColor rgb="FFCC99FF"/>
        </patternFill>
      </fill>
    </dxf>
    <dxf>
      <numFmt numFmtId="165" formatCode="_([$€-2]\ * #,##0.00_);_([$€-2]\ * \(#,##0.00\);_([$€-2]\ * &quot;-&quot;??_);_(@_)"/>
    </dxf>
    <dxf>
      <numFmt numFmtId="3" formatCode="#,##0"/>
    </dxf>
    <dxf>
      <numFmt numFmtId="165" formatCode="_([$€-2]\ * #,##0.00_);_([$€-2]\ * \(#,##0.00\);_([$€-2]\ * &quot;-&quot;??_);_(@_)"/>
    </dxf>
    <dxf>
      <alignment horizontal="left" vertical="bottom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numFmt numFmtId="13" formatCode="0%"/>
    </dxf>
    <dxf>
      <numFmt numFmtId="3" formatCode="#,##0"/>
    </dxf>
    <dxf>
      <numFmt numFmtId="165" formatCode="_([$€-2]\ * #,##0.00_);_([$€-2]\ * \(#,##0.00\);_([$€-2]\ * &quot;-&quot;??_);_(@_)"/>
    </dxf>
    <dxf>
      <alignment horizontal="left" vertical="bottom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([$€-2]\ * #,##0.00_);_([$€-2]\ * \(#,##0.00\);_([$€-2]\ 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bgColor rgb="FFCC99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bgColor rgb="FFCC99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bgColor rgb="FFCC99FF"/>
        </patternFill>
      </fill>
    </dxf>
    <dxf>
      <numFmt numFmtId="165" formatCode="_([$€-2]\ * #,##0.00_);_([$€-2]\ * \(#,##0.00\);_([$€-2]\ * &quot;-&quot;??_);_(@_)"/>
    </dxf>
    <dxf>
      <numFmt numFmtId="3" formatCode="#,##0"/>
    </dxf>
    <dxf>
      <numFmt numFmtId="165" formatCode="_([$€-2]\ * #,##0.00_);_([$€-2]\ * \(#,##0.00\);_([$€-2]\ * &quot;-&quot;??_);_(@_)"/>
    </dxf>
    <dxf>
      <alignment horizontal="left" vertical="bottom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numFmt numFmtId="13" formatCode="0%"/>
    </dxf>
    <dxf>
      <numFmt numFmtId="3" formatCode="#,##0"/>
    </dxf>
    <dxf>
      <numFmt numFmtId="165" formatCode="_([$€-2]\ * #,##0.00_);_([$€-2]\ * \(#,##0.00\);_([$€-2]\ * &quot;-&quot;??_);_(@_)"/>
    </dxf>
    <dxf>
      <alignment horizontal="left" vertical="bottom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([$€-2]\ * #,##0.00_);_([$€-2]\ * \(#,##0.00\);_([$€-2]\ 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bgColor rgb="FFCC99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bgColor rgb="FFCC99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bgColor rgb="FFCC99FF"/>
        </patternFill>
      </fill>
    </dxf>
    <dxf>
      <numFmt numFmtId="165" formatCode="_([$€-2]\ * #,##0.00_);_([$€-2]\ * \(#,##0.00\);_([$€-2]\ * &quot;-&quot;??_);_(@_)"/>
    </dxf>
    <dxf>
      <numFmt numFmtId="3" formatCode="#,##0"/>
    </dxf>
    <dxf>
      <numFmt numFmtId="165" formatCode="_([$€-2]\ * #,##0.00_);_([$€-2]\ * \(#,##0.00\);_([$€-2]\ * &quot;-&quot;??_);_(@_)"/>
    </dxf>
    <dxf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13" formatCode="0%"/>
    </dxf>
    <dxf>
      <numFmt numFmtId="3" formatCode="#,##0"/>
    </dxf>
    <dxf>
      <numFmt numFmtId="165" formatCode="_([$€-2]\ * #,##0.00_);_([$€-2]\ * \(#,##0.00\);_([$€-2]\ * &quot;-&quot;??_);_(@_)"/>
    </dxf>
    <dxf>
      <alignment horizontal="left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_([$€-2]\ * #,##0.00_);_([$€-2]\ * \(#,##0.00\);_([$€-2]\ * &quot;-&quot;??_);_(@_)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bgColor rgb="FFCC99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bgColor rgb="FFCC99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bgColor rgb="FFCC99FF"/>
        </patternFill>
      </fill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165" formatCode="_([$€-2]\ * #,##0.00_);_([$€-2]\ * \(#,##0.00\);_([$€-2]\ * &quot;-&quot;??_);_(@_)"/>
    </dxf>
    <dxf>
      <numFmt numFmtId="4" formatCode="#,##0.00"/>
    </dxf>
    <dxf>
      <numFmt numFmtId="4" formatCode="#,##0.00"/>
    </dxf>
    <dxf>
      <numFmt numFmtId="164" formatCode="#,##0\ &quot;€&quot;;[Red]\-#,##0\ &quot;€&quot;"/>
    </dxf>
  </dxfs>
  <tableStyles count="0" defaultTableStyle="TableStyleMedium2" defaultPivotStyle="PivotStyleLight16"/>
  <colors>
    <mruColors>
      <color rgb="FFCC99FF"/>
      <color rgb="FF6600CC"/>
      <color rgb="FF6600FF"/>
      <color rgb="FFCC66FF"/>
      <color rgb="FFFF3300"/>
      <color rgb="FF990000"/>
      <color rgb="FFF42AD2"/>
      <color rgb="FF6699FF"/>
      <color rgb="FF0000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9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'Daily NMU NN'!$M$1</c:f>
              <c:strCache>
                <c:ptCount val="1"/>
                <c:pt idx="0">
                  <c:v>2024 Sales €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'Daily NMU NN'!$L$2:$L$267</c:f>
              <c:strCache>
                <c:ptCount val="266"/>
                <c:pt idx="0">
                  <c:v>Jan-2</c:v>
                </c:pt>
                <c:pt idx="1">
                  <c:v>Jan-3</c:v>
                </c:pt>
                <c:pt idx="2">
                  <c:v>Jan-4</c:v>
                </c:pt>
                <c:pt idx="3">
                  <c:v>Jan-5</c:v>
                </c:pt>
                <c:pt idx="4">
                  <c:v>Jan-7</c:v>
                </c:pt>
                <c:pt idx="5">
                  <c:v>Jan-8</c:v>
                </c:pt>
                <c:pt idx="6">
                  <c:v>Jan-9</c:v>
                </c:pt>
                <c:pt idx="7">
                  <c:v>Jan-10</c:v>
                </c:pt>
                <c:pt idx="8">
                  <c:v>Jan-11</c:v>
                </c:pt>
                <c:pt idx="9">
                  <c:v>Jan-12</c:v>
                </c:pt>
                <c:pt idx="10">
                  <c:v>Jan-14</c:v>
                </c:pt>
                <c:pt idx="11">
                  <c:v>Jan-15</c:v>
                </c:pt>
                <c:pt idx="12">
                  <c:v>Jan-16</c:v>
                </c:pt>
                <c:pt idx="13">
                  <c:v>Jan-17</c:v>
                </c:pt>
                <c:pt idx="14">
                  <c:v>Jan-18</c:v>
                </c:pt>
                <c:pt idx="15">
                  <c:v>Jan-19</c:v>
                </c:pt>
                <c:pt idx="16">
                  <c:v>Jan-20</c:v>
                </c:pt>
                <c:pt idx="17">
                  <c:v>Jan-22</c:v>
                </c:pt>
                <c:pt idx="18">
                  <c:v>Jan-23</c:v>
                </c:pt>
                <c:pt idx="19">
                  <c:v>Jan-24</c:v>
                </c:pt>
                <c:pt idx="20">
                  <c:v>Jan-25</c:v>
                </c:pt>
                <c:pt idx="21">
                  <c:v>Jan-26</c:v>
                </c:pt>
                <c:pt idx="22">
                  <c:v>Jan-29</c:v>
                </c:pt>
                <c:pt idx="23">
                  <c:v>Jan-30</c:v>
                </c:pt>
                <c:pt idx="24">
                  <c:v>Jan-31</c:v>
                </c:pt>
                <c:pt idx="25">
                  <c:v>Feb-1</c:v>
                </c:pt>
                <c:pt idx="26">
                  <c:v>Feb-2</c:v>
                </c:pt>
                <c:pt idx="27">
                  <c:v>Feb-5</c:v>
                </c:pt>
                <c:pt idx="28">
                  <c:v>Feb-6</c:v>
                </c:pt>
                <c:pt idx="29">
                  <c:v>Feb-7</c:v>
                </c:pt>
                <c:pt idx="30">
                  <c:v>Feb-8</c:v>
                </c:pt>
                <c:pt idx="31">
                  <c:v>Feb-9</c:v>
                </c:pt>
                <c:pt idx="32">
                  <c:v>Feb-12</c:v>
                </c:pt>
                <c:pt idx="33">
                  <c:v>Feb-13</c:v>
                </c:pt>
                <c:pt idx="34">
                  <c:v>Feb-14</c:v>
                </c:pt>
                <c:pt idx="35">
                  <c:v>Feb-15</c:v>
                </c:pt>
                <c:pt idx="36">
                  <c:v>Feb-16</c:v>
                </c:pt>
                <c:pt idx="37">
                  <c:v>Feb-19</c:v>
                </c:pt>
                <c:pt idx="38">
                  <c:v>Feb-20</c:v>
                </c:pt>
                <c:pt idx="39">
                  <c:v>Feb-21</c:v>
                </c:pt>
                <c:pt idx="40">
                  <c:v>Feb-22</c:v>
                </c:pt>
                <c:pt idx="41">
                  <c:v>Feb-23</c:v>
                </c:pt>
                <c:pt idx="42">
                  <c:v>Feb-26</c:v>
                </c:pt>
                <c:pt idx="43">
                  <c:v>Feb-27</c:v>
                </c:pt>
                <c:pt idx="44">
                  <c:v>Feb-28</c:v>
                </c:pt>
                <c:pt idx="45">
                  <c:v>Feb-29</c:v>
                </c:pt>
                <c:pt idx="46">
                  <c:v>Mar-1</c:v>
                </c:pt>
                <c:pt idx="47">
                  <c:v>Mar-4</c:v>
                </c:pt>
                <c:pt idx="48">
                  <c:v>Mar-5</c:v>
                </c:pt>
                <c:pt idx="49">
                  <c:v>Mar-6</c:v>
                </c:pt>
                <c:pt idx="50">
                  <c:v>Mar-7</c:v>
                </c:pt>
                <c:pt idx="51">
                  <c:v>Mar-8</c:v>
                </c:pt>
                <c:pt idx="52">
                  <c:v>Mar-11</c:v>
                </c:pt>
                <c:pt idx="53">
                  <c:v>Mar-12</c:v>
                </c:pt>
                <c:pt idx="54">
                  <c:v>Mar-13</c:v>
                </c:pt>
                <c:pt idx="55">
                  <c:v>Mar-14</c:v>
                </c:pt>
                <c:pt idx="56">
                  <c:v>Mar-15</c:v>
                </c:pt>
                <c:pt idx="57">
                  <c:v>Mar-18</c:v>
                </c:pt>
                <c:pt idx="58">
                  <c:v>Mar-19</c:v>
                </c:pt>
                <c:pt idx="59">
                  <c:v>Mar-20</c:v>
                </c:pt>
                <c:pt idx="60">
                  <c:v>Mar-21</c:v>
                </c:pt>
                <c:pt idx="61">
                  <c:v>Mar-22</c:v>
                </c:pt>
                <c:pt idx="62">
                  <c:v>Mar-24</c:v>
                </c:pt>
                <c:pt idx="63">
                  <c:v>Mar-25</c:v>
                </c:pt>
                <c:pt idx="64">
                  <c:v>Mar-26</c:v>
                </c:pt>
                <c:pt idx="65">
                  <c:v>Mar-27</c:v>
                </c:pt>
                <c:pt idx="66">
                  <c:v>Mar-28</c:v>
                </c:pt>
                <c:pt idx="67">
                  <c:v>Mar-29</c:v>
                </c:pt>
                <c:pt idx="68">
                  <c:v>Apr-2</c:v>
                </c:pt>
                <c:pt idx="69">
                  <c:v>Apr-3</c:v>
                </c:pt>
                <c:pt idx="70">
                  <c:v>Apr-4</c:v>
                </c:pt>
                <c:pt idx="71">
                  <c:v>Apr-5</c:v>
                </c:pt>
                <c:pt idx="72">
                  <c:v>Apr-8</c:v>
                </c:pt>
                <c:pt idx="73">
                  <c:v>Apr-9</c:v>
                </c:pt>
                <c:pt idx="74">
                  <c:v>Apr-10</c:v>
                </c:pt>
                <c:pt idx="75">
                  <c:v>Apr-11</c:v>
                </c:pt>
                <c:pt idx="76">
                  <c:v>Apr-12</c:v>
                </c:pt>
                <c:pt idx="77">
                  <c:v>Apr-15</c:v>
                </c:pt>
                <c:pt idx="78">
                  <c:v>Apr-16</c:v>
                </c:pt>
                <c:pt idx="79">
                  <c:v>Apr-17</c:v>
                </c:pt>
                <c:pt idx="80">
                  <c:v>Apr-18</c:v>
                </c:pt>
                <c:pt idx="81">
                  <c:v>Apr-19</c:v>
                </c:pt>
                <c:pt idx="82">
                  <c:v>Apr-22</c:v>
                </c:pt>
                <c:pt idx="83">
                  <c:v>Apr-23</c:v>
                </c:pt>
                <c:pt idx="84">
                  <c:v>Apr-24</c:v>
                </c:pt>
                <c:pt idx="85">
                  <c:v>Apr-25</c:v>
                </c:pt>
                <c:pt idx="86">
                  <c:v>Apr-26</c:v>
                </c:pt>
                <c:pt idx="87">
                  <c:v>Apr-29</c:v>
                </c:pt>
                <c:pt idx="88">
                  <c:v>Apr-30</c:v>
                </c:pt>
                <c:pt idx="89">
                  <c:v>May-2</c:v>
                </c:pt>
                <c:pt idx="90">
                  <c:v>May-4</c:v>
                </c:pt>
                <c:pt idx="91">
                  <c:v>May-6</c:v>
                </c:pt>
                <c:pt idx="92">
                  <c:v>May-7</c:v>
                </c:pt>
                <c:pt idx="93">
                  <c:v>May-8</c:v>
                </c:pt>
                <c:pt idx="94">
                  <c:v>May-9</c:v>
                </c:pt>
                <c:pt idx="95">
                  <c:v>May-10</c:v>
                </c:pt>
                <c:pt idx="96">
                  <c:v>May-13</c:v>
                </c:pt>
                <c:pt idx="97">
                  <c:v>May-14</c:v>
                </c:pt>
                <c:pt idx="98">
                  <c:v>May-15</c:v>
                </c:pt>
                <c:pt idx="99">
                  <c:v>May-16</c:v>
                </c:pt>
                <c:pt idx="100">
                  <c:v>May-17</c:v>
                </c:pt>
                <c:pt idx="101">
                  <c:v>May-20</c:v>
                </c:pt>
                <c:pt idx="102">
                  <c:v>May-21</c:v>
                </c:pt>
                <c:pt idx="103">
                  <c:v>May-22</c:v>
                </c:pt>
                <c:pt idx="104">
                  <c:v>May-23</c:v>
                </c:pt>
                <c:pt idx="105">
                  <c:v>May-24</c:v>
                </c:pt>
                <c:pt idx="106">
                  <c:v>May-27</c:v>
                </c:pt>
                <c:pt idx="107">
                  <c:v>May-28</c:v>
                </c:pt>
                <c:pt idx="108">
                  <c:v>May-29</c:v>
                </c:pt>
                <c:pt idx="109">
                  <c:v>May-31</c:v>
                </c:pt>
                <c:pt idx="110">
                  <c:v>Jun-1</c:v>
                </c:pt>
                <c:pt idx="111">
                  <c:v>Jun-3</c:v>
                </c:pt>
                <c:pt idx="112">
                  <c:v>Jun-4</c:v>
                </c:pt>
                <c:pt idx="113">
                  <c:v>Jun-5</c:v>
                </c:pt>
                <c:pt idx="114">
                  <c:v>Jun-6</c:v>
                </c:pt>
                <c:pt idx="115">
                  <c:v>Jun-7</c:v>
                </c:pt>
                <c:pt idx="116">
                  <c:v>Jun-10</c:v>
                </c:pt>
                <c:pt idx="117">
                  <c:v>Jun-11</c:v>
                </c:pt>
                <c:pt idx="118">
                  <c:v>Jun-12</c:v>
                </c:pt>
                <c:pt idx="119">
                  <c:v>Jun-13</c:v>
                </c:pt>
                <c:pt idx="120">
                  <c:v>Jun-14</c:v>
                </c:pt>
                <c:pt idx="121">
                  <c:v>Jun-17</c:v>
                </c:pt>
                <c:pt idx="122">
                  <c:v>Jun-18</c:v>
                </c:pt>
                <c:pt idx="123">
                  <c:v>Jun-19</c:v>
                </c:pt>
                <c:pt idx="124">
                  <c:v>Jun-20</c:v>
                </c:pt>
                <c:pt idx="125">
                  <c:v>Jun-21</c:v>
                </c:pt>
                <c:pt idx="126">
                  <c:v>Jun-24</c:v>
                </c:pt>
                <c:pt idx="127">
                  <c:v>Jun-25</c:v>
                </c:pt>
                <c:pt idx="128">
                  <c:v>Jun-26</c:v>
                </c:pt>
                <c:pt idx="129">
                  <c:v>Jun-27</c:v>
                </c:pt>
                <c:pt idx="130">
                  <c:v>Jun-28</c:v>
                </c:pt>
                <c:pt idx="131">
                  <c:v>Jul-1</c:v>
                </c:pt>
                <c:pt idx="132">
                  <c:v>Jul-2</c:v>
                </c:pt>
                <c:pt idx="133">
                  <c:v>Jul-3</c:v>
                </c:pt>
                <c:pt idx="134">
                  <c:v>Jul-4</c:v>
                </c:pt>
                <c:pt idx="135">
                  <c:v>Jul-5</c:v>
                </c:pt>
                <c:pt idx="136">
                  <c:v>Jul-8</c:v>
                </c:pt>
                <c:pt idx="137">
                  <c:v>Jul-9</c:v>
                </c:pt>
                <c:pt idx="138">
                  <c:v>Jul-10</c:v>
                </c:pt>
                <c:pt idx="139">
                  <c:v>Jul-11</c:v>
                </c:pt>
                <c:pt idx="140">
                  <c:v>Jul-12</c:v>
                </c:pt>
                <c:pt idx="141">
                  <c:v>Jul-14</c:v>
                </c:pt>
                <c:pt idx="142">
                  <c:v>Jul-15</c:v>
                </c:pt>
                <c:pt idx="143">
                  <c:v>Jul-16</c:v>
                </c:pt>
                <c:pt idx="144">
                  <c:v>Jul-17</c:v>
                </c:pt>
                <c:pt idx="145">
                  <c:v>Jul-18</c:v>
                </c:pt>
                <c:pt idx="146">
                  <c:v>Jul-19</c:v>
                </c:pt>
                <c:pt idx="147">
                  <c:v>Jul-20</c:v>
                </c:pt>
                <c:pt idx="148">
                  <c:v>Jul-22</c:v>
                </c:pt>
                <c:pt idx="149">
                  <c:v>Jul-23</c:v>
                </c:pt>
                <c:pt idx="150">
                  <c:v>Jul-24</c:v>
                </c:pt>
                <c:pt idx="151">
                  <c:v>Jul-25</c:v>
                </c:pt>
                <c:pt idx="152">
                  <c:v>Jul-26</c:v>
                </c:pt>
                <c:pt idx="153">
                  <c:v>Jul-29</c:v>
                </c:pt>
                <c:pt idx="154">
                  <c:v>Jul-30</c:v>
                </c:pt>
                <c:pt idx="155">
                  <c:v>Jul-31</c:v>
                </c:pt>
                <c:pt idx="156">
                  <c:v>Aug-1</c:v>
                </c:pt>
                <c:pt idx="157">
                  <c:v>Aug-2</c:v>
                </c:pt>
                <c:pt idx="158">
                  <c:v>Aug-5</c:v>
                </c:pt>
                <c:pt idx="159">
                  <c:v>Aug-6</c:v>
                </c:pt>
                <c:pt idx="160">
                  <c:v>Aug-7</c:v>
                </c:pt>
                <c:pt idx="161">
                  <c:v>Aug-8</c:v>
                </c:pt>
                <c:pt idx="162">
                  <c:v>Aug-9</c:v>
                </c:pt>
                <c:pt idx="163">
                  <c:v>Aug-10</c:v>
                </c:pt>
                <c:pt idx="164">
                  <c:v>Aug-12</c:v>
                </c:pt>
                <c:pt idx="165">
                  <c:v>Aug-13</c:v>
                </c:pt>
                <c:pt idx="166">
                  <c:v>Aug-14</c:v>
                </c:pt>
                <c:pt idx="167">
                  <c:v>Aug-16</c:v>
                </c:pt>
                <c:pt idx="168">
                  <c:v>Aug-19</c:v>
                </c:pt>
                <c:pt idx="169">
                  <c:v>Aug-20</c:v>
                </c:pt>
                <c:pt idx="170">
                  <c:v>Aug-21</c:v>
                </c:pt>
                <c:pt idx="171">
                  <c:v>Aug-22</c:v>
                </c:pt>
                <c:pt idx="172">
                  <c:v>Aug-23</c:v>
                </c:pt>
                <c:pt idx="173">
                  <c:v>Aug-26</c:v>
                </c:pt>
                <c:pt idx="174">
                  <c:v>Aug-27</c:v>
                </c:pt>
                <c:pt idx="175">
                  <c:v>Aug-28</c:v>
                </c:pt>
                <c:pt idx="176">
                  <c:v>Aug-29</c:v>
                </c:pt>
                <c:pt idx="177">
                  <c:v>Aug-30</c:v>
                </c:pt>
                <c:pt idx="178">
                  <c:v>Sep-2</c:v>
                </c:pt>
                <c:pt idx="179">
                  <c:v>Sep-3</c:v>
                </c:pt>
                <c:pt idx="180">
                  <c:v>Sep-4</c:v>
                </c:pt>
                <c:pt idx="181">
                  <c:v>Sep-5</c:v>
                </c:pt>
                <c:pt idx="182">
                  <c:v>Sep-6</c:v>
                </c:pt>
                <c:pt idx="183">
                  <c:v>Sep-9</c:v>
                </c:pt>
                <c:pt idx="184">
                  <c:v>Sep-10</c:v>
                </c:pt>
                <c:pt idx="185">
                  <c:v>Sep-11</c:v>
                </c:pt>
                <c:pt idx="186">
                  <c:v>Sep-12</c:v>
                </c:pt>
                <c:pt idx="187">
                  <c:v>Sep-13</c:v>
                </c:pt>
                <c:pt idx="188">
                  <c:v>Sep-16</c:v>
                </c:pt>
                <c:pt idx="189">
                  <c:v>Sep-17</c:v>
                </c:pt>
                <c:pt idx="190">
                  <c:v>Sep-18</c:v>
                </c:pt>
                <c:pt idx="191">
                  <c:v>Sep-19</c:v>
                </c:pt>
                <c:pt idx="192">
                  <c:v>Sep-20</c:v>
                </c:pt>
                <c:pt idx="193">
                  <c:v>Sep-23</c:v>
                </c:pt>
                <c:pt idx="194">
                  <c:v>Sep-24</c:v>
                </c:pt>
                <c:pt idx="195">
                  <c:v>Sep-25</c:v>
                </c:pt>
                <c:pt idx="196">
                  <c:v>Sep-26</c:v>
                </c:pt>
                <c:pt idx="197">
                  <c:v>Sep-27</c:v>
                </c:pt>
                <c:pt idx="198">
                  <c:v>Sep-30</c:v>
                </c:pt>
                <c:pt idx="199">
                  <c:v>Oct-1</c:v>
                </c:pt>
                <c:pt idx="200">
                  <c:v>Oct-2</c:v>
                </c:pt>
                <c:pt idx="201">
                  <c:v>Oct-3</c:v>
                </c:pt>
                <c:pt idx="202">
                  <c:v>Oct-4</c:v>
                </c:pt>
                <c:pt idx="203">
                  <c:v>Oct-7</c:v>
                </c:pt>
                <c:pt idx="204">
                  <c:v>Oct-8</c:v>
                </c:pt>
                <c:pt idx="205">
                  <c:v>Oct-9</c:v>
                </c:pt>
                <c:pt idx="206">
                  <c:v>Oct-10</c:v>
                </c:pt>
                <c:pt idx="207">
                  <c:v>Oct-11</c:v>
                </c:pt>
                <c:pt idx="208">
                  <c:v>Oct-14</c:v>
                </c:pt>
                <c:pt idx="209">
                  <c:v>Oct-15</c:v>
                </c:pt>
                <c:pt idx="210">
                  <c:v>Oct-16</c:v>
                </c:pt>
                <c:pt idx="211">
                  <c:v>Oct-17</c:v>
                </c:pt>
                <c:pt idx="212">
                  <c:v>Oct-18</c:v>
                </c:pt>
                <c:pt idx="213">
                  <c:v>Oct-21</c:v>
                </c:pt>
                <c:pt idx="214">
                  <c:v>Oct-22</c:v>
                </c:pt>
                <c:pt idx="215">
                  <c:v>Oct-23</c:v>
                </c:pt>
                <c:pt idx="216">
                  <c:v>Oct-24</c:v>
                </c:pt>
                <c:pt idx="217">
                  <c:v>Oct-25</c:v>
                </c:pt>
                <c:pt idx="218">
                  <c:v>Oct-28</c:v>
                </c:pt>
                <c:pt idx="219">
                  <c:v>Oct-29</c:v>
                </c:pt>
                <c:pt idx="220">
                  <c:v>Oct-30</c:v>
                </c:pt>
                <c:pt idx="221">
                  <c:v>Oct-31</c:v>
                </c:pt>
                <c:pt idx="222">
                  <c:v>Nov-4</c:v>
                </c:pt>
                <c:pt idx="223">
                  <c:v>Nov-5</c:v>
                </c:pt>
                <c:pt idx="224">
                  <c:v>Nov-6</c:v>
                </c:pt>
                <c:pt idx="225">
                  <c:v>Nov-7</c:v>
                </c:pt>
                <c:pt idx="226">
                  <c:v>Nov-8</c:v>
                </c:pt>
                <c:pt idx="227">
                  <c:v>Nov-12</c:v>
                </c:pt>
                <c:pt idx="228">
                  <c:v>Nov-13</c:v>
                </c:pt>
                <c:pt idx="229">
                  <c:v>Nov-14</c:v>
                </c:pt>
                <c:pt idx="230">
                  <c:v>Nov-15</c:v>
                </c:pt>
                <c:pt idx="231">
                  <c:v>Nov-18</c:v>
                </c:pt>
                <c:pt idx="232">
                  <c:v>Nov-19</c:v>
                </c:pt>
                <c:pt idx="233">
                  <c:v>Nov-20</c:v>
                </c:pt>
                <c:pt idx="234">
                  <c:v>Nov-21</c:v>
                </c:pt>
                <c:pt idx="235">
                  <c:v>Nov-22</c:v>
                </c:pt>
                <c:pt idx="236">
                  <c:v>Nov-24</c:v>
                </c:pt>
                <c:pt idx="237">
                  <c:v>Nov-25</c:v>
                </c:pt>
                <c:pt idx="238">
                  <c:v>Nov-26</c:v>
                </c:pt>
                <c:pt idx="239">
                  <c:v>Nov-27</c:v>
                </c:pt>
                <c:pt idx="240">
                  <c:v>Nov-28</c:v>
                </c:pt>
                <c:pt idx="241">
                  <c:v>Nov-29</c:v>
                </c:pt>
                <c:pt idx="242">
                  <c:v>Nov-30</c:v>
                </c:pt>
                <c:pt idx="243">
                  <c:v>Dec-1</c:v>
                </c:pt>
                <c:pt idx="244">
                  <c:v>Dec-2</c:v>
                </c:pt>
                <c:pt idx="245">
                  <c:v>Dec-3</c:v>
                </c:pt>
                <c:pt idx="246">
                  <c:v>Dec-4</c:v>
                </c:pt>
                <c:pt idx="247">
                  <c:v>Dec-5</c:v>
                </c:pt>
                <c:pt idx="248">
                  <c:v>Dec-6</c:v>
                </c:pt>
                <c:pt idx="249">
                  <c:v>Dec-7</c:v>
                </c:pt>
                <c:pt idx="250">
                  <c:v>Dec-9</c:v>
                </c:pt>
                <c:pt idx="251">
                  <c:v>Dec-10</c:v>
                </c:pt>
                <c:pt idx="252">
                  <c:v>Dec-11</c:v>
                </c:pt>
                <c:pt idx="253">
                  <c:v>Dec-12</c:v>
                </c:pt>
                <c:pt idx="254">
                  <c:v>Dec-13</c:v>
                </c:pt>
                <c:pt idx="255">
                  <c:v>Dec-16</c:v>
                </c:pt>
                <c:pt idx="256">
                  <c:v>Dec-17</c:v>
                </c:pt>
                <c:pt idx="257">
                  <c:v>Dec-18</c:v>
                </c:pt>
                <c:pt idx="258">
                  <c:v>Dec-19</c:v>
                </c:pt>
                <c:pt idx="259">
                  <c:v>Dec-20</c:v>
                </c:pt>
                <c:pt idx="260">
                  <c:v>Dec-23</c:v>
                </c:pt>
                <c:pt idx="261">
                  <c:v>Dec-24</c:v>
                </c:pt>
                <c:pt idx="262">
                  <c:v>Dec-27</c:v>
                </c:pt>
                <c:pt idx="263">
                  <c:v>Dec-28</c:v>
                </c:pt>
                <c:pt idx="264">
                  <c:v>Dec-30</c:v>
                </c:pt>
                <c:pt idx="265">
                  <c:v>Dec-31</c:v>
                </c:pt>
              </c:strCache>
            </c:strRef>
          </c:cat>
          <c:val>
            <c:numRef>
              <c:f>'Daily NMU NN'!$M$2:$M$267</c:f>
              <c:numCache>
                <c:formatCode>General</c:formatCode>
                <c:ptCount val="266"/>
                <c:pt idx="0">
                  <c:v>340.23</c:v>
                </c:pt>
                <c:pt idx="1">
                  <c:v>96.73</c:v>
                </c:pt>
                <c:pt idx="2">
                  <c:v>243.13</c:v>
                </c:pt>
                <c:pt idx="3">
                  <c:v>104.09</c:v>
                </c:pt>
                <c:pt idx="4">
                  <c:v>93.99</c:v>
                </c:pt>
                <c:pt idx="5">
                  <c:v>190.3</c:v>
                </c:pt>
                <c:pt idx="6">
                  <c:v>380.26</c:v>
                </c:pt>
                <c:pt idx="7">
                  <c:v>146.87</c:v>
                </c:pt>
                <c:pt idx="8">
                  <c:v>33.6</c:v>
                </c:pt>
                <c:pt idx="9">
                  <c:v>77.17</c:v>
                </c:pt>
                <c:pt idx="10">
                  <c:v>218.59</c:v>
                </c:pt>
                <c:pt idx="11">
                  <c:v>230.67</c:v>
                </c:pt>
                <c:pt idx="12">
                  <c:v>148.75</c:v>
                </c:pt>
                <c:pt idx="13">
                  <c:v>93.42</c:v>
                </c:pt>
                <c:pt idx="14">
                  <c:v>87.36</c:v>
                </c:pt>
                <c:pt idx="15">
                  <c:v>94.35</c:v>
                </c:pt>
                <c:pt idx="16">
                  <c:v>0</c:v>
                </c:pt>
                <c:pt idx="17">
                  <c:v>205.63</c:v>
                </c:pt>
                <c:pt idx="18">
                  <c:v>66.349999999999994</c:v>
                </c:pt>
                <c:pt idx="19">
                  <c:v>109.2</c:v>
                </c:pt>
                <c:pt idx="20">
                  <c:v>145.72999999999999</c:v>
                </c:pt>
                <c:pt idx="21">
                  <c:v>189.91</c:v>
                </c:pt>
                <c:pt idx="22">
                  <c:v>378.76</c:v>
                </c:pt>
                <c:pt idx="23">
                  <c:v>96.52</c:v>
                </c:pt>
                <c:pt idx="24">
                  <c:v>42.13</c:v>
                </c:pt>
                <c:pt idx="25">
                  <c:v>115.15</c:v>
                </c:pt>
                <c:pt idx="26">
                  <c:v>155.44999999999999</c:v>
                </c:pt>
                <c:pt idx="27">
                  <c:v>274.92</c:v>
                </c:pt>
                <c:pt idx="28">
                  <c:v>31.92</c:v>
                </c:pt>
                <c:pt idx="29">
                  <c:v>150.65</c:v>
                </c:pt>
                <c:pt idx="30">
                  <c:v>65.510000000000005</c:v>
                </c:pt>
                <c:pt idx="31">
                  <c:v>109.79</c:v>
                </c:pt>
                <c:pt idx="32">
                  <c:v>458.13</c:v>
                </c:pt>
                <c:pt idx="33">
                  <c:v>46.12</c:v>
                </c:pt>
                <c:pt idx="34">
                  <c:v>256.8</c:v>
                </c:pt>
                <c:pt idx="35">
                  <c:v>365.89</c:v>
                </c:pt>
                <c:pt idx="36">
                  <c:v>334.19</c:v>
                </c:pt>
                <c:pt idx="37">
                  <c:v>400.89</c:v>
                </c:pt>
                <c:pt idx="38">
                  <c:v>255.06</c:v>
                </c:pt>
                <c:pt idx="39">
                  <c:v>270.82</c:v>
                </c:pt>
                <c:pt idx="40">
                  <c:v>123.4</c:v>
                </c:pt>
                <c:pt idx="41">
                  <c:v>316.83999999999997</c:v>
                </c:pt>
                <c:pt idx="42">
                  <c:v>388.65</c:v>
                </c:pt>
                <c:pt idx="43">
                  <c:v>1118.03</c:v>
                </c:pt>
                <c:pt idx="44">
                  <c:v>1709.22</c:v>
                </c:pt>
                <c:pt idx="45">
                  <c:v>485.58</c:v>
                </c:pt>
                <c:pt idx="46">
                  <c:v>397.16</c:v>
                </c:pt>
                <c:pt idx="47">
                  <c:v>825.98</c:v>
                </c:pt>
                <c:pt idx="48">
                  <c:v>314.37</c:v>
                </c:pt>
                <c:pt idx="49">
                  <c:v>236.67</c:v>
                </c:pt>
                <c:pt idx="50">
                  <c:v>150.19999999999999</c:v>
                </c:pt>
                <c:pt idx="51">
                  <c:v>138.6</c:v>
                </c:pt>
                <c:pt idx="52">
                  <c:v>333.2</c:v>
                </c:pt>
                <c:pt idx="53">
                  <c:v>499.75</c:v>
                </c:pt>
                <c:pt idx="54">
                  <c:v>157.63999999999999</c:v>
                </c:pt>
                <c:pt idx="55">
                  <c:v>70.56</c:v>
                </c:pt>
                <c:pt idx="56">
                  <c:v>91.54</c:v>
                </c:pt>
                <c:pt idx="57">
                  <c:v>239.4</c:v>
                </c:pt>
                <c:pt idx="58">
                  <c:v>152.28</c:v>
                </c:pt>
                <c:pt idx="59">
                  <c:v>153.35</c:v>
                </c:pt>
                <c:pt idx="60">
                  <c:v>115.92</c:v>
                </c:pt>
                <c:pt idx="61">
                  <c:v>62.16</c:v>
                </c:pt>
                <c:pt idx="62">
                  <c:v>106.34</c:v>
                </c:pt>
                <c:pt idx="63">
                  <c:v>310.95</c:v>
                </c:pt>
                <c:pt idx="64">
                  <c:v>280.32</c:v>
                </c:pt>
                <c:pt idx="65">
                  <c:v>191.33</c:v>
                </c:pt>
                <c:pt idx="66">
                  <c:v>88.96</c:v>
                </c:pt>
                <c:pt idx="67">
                  <c:v>129.28</c:v>
                </c:pt>
                <c:pt idx="68">
                  <c:v>433.99</c:v>
                </c:pt>
                <c:pt idx="69">
                  <c:v>158.65</c:v>
                </c:pt>
                <c:pt idx="70">
                  <c:v>291.77999999999997</c:v>
                </c:pt>
                <c:pt idx="71">
                  <c:v>67.78</c:v>
                </c:pt>
                <c:pt idx="72">
                  <c:v>462.9</c:v>
                </c:pt>
                <c:pt idx="73">
                  <c:v>198.12</c:v>
                </c:pt>
                <c:pt idx="74">
                  <c:v>273.10000000000002</c:v>
                </c:pt>
                <c:pt idx="75">
                  <c:v>642.07000000000005</c:v>
                </c:pt>
                <c:pt idx="76">
                  <c:v>616.98</c:v>
                </c:pt>
                <c:pt idx="77">
                  <c:v>432.28</c:v>
                </c:pt>
                <c:pt idx="78">
                  <c:v>418.32</c:v>
                </c:pt>
                <c:pt idx="79">
                  <c:v>273.35000000000002</c:v>
                </c:pt>
                <c:pt idx="80">
                  <c:v>125.04</c:v>
                </c:pt>
                <c:pt idx="81">
                  <c:v>120.1</c:v>
                </c:pt>
                <c:pt idx="82">
                  <c:v>404.38</c:v>
                </c:pt>
                <c:pt idx="83">
                  <c:v>205.32</c:v>
                </c:pt>
                <c:pt idx="84">
                  <c:v>173.87</c:v>
                </c:pt>
                <c:pt idx="85">
                  <c:v>464.86</c:v>
                </c:pt>
                <c:pt idx="86">
                  <c:v>185</c:v>
                </c:pt>
                <c:pt idx="87">
                  <c:v>666.42</c:v>
                </c:pt>
                <c:pt idx="88">
                  <c:v>194.87</c:v>
                </c:pt>
                <c:pt idx="89">
                  <c:v>433.4</c:v>
                </c:pt>
                <c:pt idx="90">
                  <c:v>41.16</c:v>
                </c:pt>
                <c:pt idx="91">
                  <c:v>575.66999999999996</c:v>
                </c:pt>
                <c:pt idx="92">
                  <c:v>501.73</c:v>
                </c:pt>
                <c:pt idx="93">
                  <c:v>211.17</c:v>
                </c:pt>
                <c:pt idx="94">
                  <c:v>206.62</c:v>
                </c:pt>
                <c:pt idx="95">
                  <c:v>167.91</c:v>
                </c:pt>
                <c:pt idx="96">
                  <c:v>354.42</c:v>
                </c:pt>
                <c:pt idx="97">
                  <c:v>453.66</c:v>
                </c:pt>
                <c:pt idx="98">
                  <c:v>164.37</c:v>
                </c:pt>
                <c:pt idx="99">
                  <c:v>201.56</c:v>
                </c:pt>
                <c:pt idx="100">
                  <c:v>252.73</c:v>
                </c:pt>
                <c:pt idx="101">
                  <c:v>512.85</c:v>
                </c:pt>
                <c:pt idx="102">
                  <c:v>284.58999999999997</c:v>
                </c:pt>
                <c:pt idx="103">
                  <c:v>106.68</c:v>
                </c:pt>
                <c:pt idx="104">
                  <c:v>387.65</c:v>
                </c:pt>
                <c:pt idx="105">
                  <c:v>336.77</c:v>
                </c:pt>
                <c:pt idx="106">
                  <c:v>575.35</c:v>
                </c:pt>
                <c:pt idx="107">
                  <c:v>459.35</c:v>
                </c:pt>
                <c:pt idx="108">
                  <c:v>200.3</c:v>
                </c:pt>
                <c:pt idx="109">
                  <c:v>308.55</c:v>
                </c:pt>
                <c:pt idx="110">
                  <c:v>265.11</c:v>
                </c:pt>
                <c:pt idx="111">
                  <c:v>221.06</c:v>
                </c:pt>
                <c:pt idx="112">
                  <c:v>501.17</c:v>
                </c:pt>
                <c:pt idx="113">
                  <c:v>345.95</c:v>
                </c:pt>
                <c:pt idx="114">
                  <c:v>154.04</c:v>
                </c:pt>
                <c:pt idx="115">
                  <c:v>127.42</c:v>
                </c:pt>
                <c:pt idx="116">
                  <c:v>567.36</c:v>
                </c:pt>
                <c:pt idx="117">
                  <c:v>205.54</c:v>
                </c:pt>
                <c:pt idx="118">
                  <c:v>342.69</c:v>
                </c:pt>
                <c:pt idx="119">
                  <c:v>164.96</c:v>
                </c:pt>
                <c:pt idx="120">
                  <c:v>247.78</c:v>
                </c:pt>
                <c:pt idx="121">
                  <c:v>751.47</c:v>
                </c:pt>
                <c:pt idx="122">
                  <c:v>203.46</c:v>
                </c:pt>
                <c:pt idx="123">
                  <c:v>312.91000000000003</c:v>
                </c:pt>
                <c:pt idx="124">
                  <c:v>350.04</c:v>
                </c:pt>
                <c:pt idx="125">
                  <c:v>457.45</c:v>
                </c:pt>
                <c:pt idx="126">
                  <c:v>366.95</c:v>
                </c:pt>
                <c:pt idx="127">
                  <c:v>348.38</c:v>
                </c:pt>
                <c:pt idx="128">
                  <c:v>255.26</c:v>
                </c:pt>
                <c:pt idx="129">
                  <c:v>186.3</c:v>
                </c:pt>
                <c:pt idx="130">
                  <c:v>133.35</c:v>
                </c:pt>
                <c:pt idx="131">
                  <c:v>462.96</c:v>
                </c:pt>
                <c:pt idx="132">
                  <c:v>251.32</c:v>
                </c:pt>
                <c:pt idx="133">
                  <c:v>210</c:v>
                </c:pt>
                <c:pt idx="134">
                  <c:v>112.56</c:v>
                </c:pt>
                <c:pt idx="135">
                  <c:v>138.41</c:v>
                </c:pt>
                <c:pt idx="136">
                  <c:v>233.65</c:v>
                </c:pt>
                <c:pt idx="137">
                  <c:v>588.48</c:v>
                </c:pt>
                <c:pt idx="138">
                  <c:v>233.37</c:v>
                </c:pt>
                <c:pt idx="139">
                  <c:v>1176.01</c:v>
                </c:pt>
                <c:pt idx="140">
                  <c:v>720.14</c:v>
                </c:pt>
                <c:pt idx="141">
                  <c:v>294.26</c:v>
                </c:pt>
                <c:pt idx="142">
                  <c:v>669.5</c:v>
                </c:pt>
                <c:pt idx="143">
                  <c:v>567.62</c:v>
                </c:pt>
                <c:pt idx="144">
                  <c:v>1061.74</c:v>
                </c:pt>
                <c:pt idx="145">
                  <c:v>220.67</c:v>
                </c:pt>
                <c:pt idx="146">
                  <c:v>452.39</c:v>
                </c:pt>
                <c:pt idx="147">
                  <c:v>248.8</c:v>
                </c:pt>
                <c:pt idx="148">
                  <c:v>312.56</c:v>
                </c:pt>
                <c:pt idx="149">
                  <c:v>359.82</c:v>
                </c:pt>
                <c:pt idx="150">
                  <c:v>84.58</c:v>
                </c:pt>
                <c:pt idx="151">
                  <c:v>262.76</c:v>
                </c:pt>
                <c:pt idx="152">
                  <c:v>76.44</c:v>
                </c:pt>
                <c:pt idx="153">
                  <c:v>594.45000000000005</c:v>
                </c:pt>
                <c:pt idx="154">
                  <c:v>372.93</c:v>
                </c:pt>
                <c:pt idx="155">
                  <c:v>117.6</c:v>
                </c:pt>
                <c:pt idx="156">
                  <c:v>506.58</c:v>
                </c:pt>
                <c:pt idx="157">
                  <c:v>606.82000000000005</c:v>
                </c:pt>
                <c:pt idx="158">
                  <c:v>358.15</c:v>
                </c:pt>
                <c:pt idx="159">
                  <c:v>518.75</c:v>
                </c:pt>
                <c:pt idx="160">
                  <c:v>147.9</c:v>
                </c:pt>
                <c:pt idx="161">
                  <c:v>135.38999999999999</c:v>
                </c:pt>
                <c:pt idx="162">
                  <c:v>48.72</c:v>
                </c:pt>
                <c:pt idx="163">
                  <c:v>54.8</c:v>
                </c:pt>
                <c:pt idx="164">
                  <c:v>183.15</c:v>
                </c:pt>
                <c:pt idx="165">
                  <c:v>137.72</c:v>
                </c:pt>
                <c:pt idx="166">
                  <c:v>31.92</c:v>
                </c:pt>
                <c:pt idx="167">
                  <c:v>258.58999999999997</c:v>
                </c:pt>
                <c:pt idx="168">
                  <c:v>188.05</c:v>
                </c:pt>
                <c:pt idx="169">
                  <c:v>148.16999999999999</c:v>
                </c:pt>
                <c:pt idx="170">
                  <c:v>93.23</c:v>
                </c:pt>
                <c:pt idx="171">
                  <c:v>25.2</c:v>
                </c:pt>
                <c:pt idx="172">
                  <c:v>60.47</c:v>
                </c:pt>
                <c:pt idx="173">
                  <c:v>335.19</c:v>
                </c:pt>
                <c:pt idx="174">
                  <c:v>118.43</c:v>
                </c:pt>
                <c:pt idx="175">
                  <c:v>180.72</c:v>
                </c:pt>
                <c:pt idx="176">
                  <c:v>179.02</c:v>
                </c:pt>
                <c:pt idx="177">
                  <c:v>138.24</c:v>
                </c:pt>
                <c:pt idx="178">
                  <c:v>309.55</c:v>
                </c:pt>
                <c:pt idx="179">
                  <c:v>232.47</c:v>
                </c:pt>
                <c:pt idx="180">
                  <c:v>158.75</c:v>
                </c:pt>
                <c:pt idx="181">
                  <c:v>291.38</c:v>
                </c:pt>
                <c:pt idx="182">
                  <c:v>93.24</c:v>
                </c:pt>
                <c:pt idx="183">
                  <c:v>442.84</c:v>
                </c:pt>
                <c:pt idx="184">
                  <c:v>370.96</c:v>
                </c:pt>
                <c:pt idx="185">
                  <c:v>240.24</c:v>
                </c:pt>
                <c:pt idx="186">
                  <c:v>218.04</c:v>
                </c:pt>
                <c:pt idx="187">
                  <c:v>119.84</c:v>
                </c:pt>
                <c:pt idx="188">
                  <c:v>461.96</c:v>
                </c:pt>
                <c:pt idx="189">
                  <c:v>166.12</c:v>
                </c:pt>
                <c:pt idx="190">
                  <c:v>67.2</c:v>
                </c:pt>
                <c:pt idx="191">
                  <c:v>71.400000000000006</c:v>
                </c:pt>
                <c:pt idx="192">
                  <c:v>169.68</c:v>
                </c:pt>
                <c:pt idx="193">
                  <c:v>564.55999999999995</c:v>
                </c:pt>
                <c:pt idx="194">
                  <c:v>427.86</c:v>
                </c:pt>
                <c:pt idx="195">
                  <c:v>373.94</c:v>
                </c:pt>
                <c:pt idx="196">
                  <c:v>242.1</c:v>
                </c:pt>
                <c:pt idx="197">
                  <c:v>302.76</c:v>
                </c:pt>
                <c:pt idx="198">
                  <c:v>504.67</c:v>
                </c:pt>
                <c:pt idx="199">
                  <c:v>505.38</c:v>
                </c:pt>
                <c:pt idx="200">
                  <c:v>526.05999999999995</c:v>
                </c:pt>
                <c:pt idx="201">
                  <c:v>147.83000000000001</c:v>
                </c:pt>
                <c:pt idx="202">
                  <c:v>139.26</c:v>
                </c:pt>
                <c:pt idx="203">
                  <c:v>800.09</c:v>
                </c:pt>
                <c:pt idx="204">
                  <c:v>93.49</c:v>
                </c:pt>
                <c:pt idx="205">
                  <c:v>174.56</c:v>
                </c:pt>
                <c:pt idx="206">
                  <c:v>363.25</c:v>
                </c:pt>
                <c:pt idx="207">
                  <c:v>370.36</c:v>
                </c:pt>
                <c:pt idx="208">
                  <c:v>741.48</c:v>
                </c:pt>
                <c:pt idx="209">
                  <c:v>365.47</c:v>
                </c:pt>
                <c:pt idx="210">
                  <c:v>461.86</c:v>
                </c:pt>
                <c:pt idx="211">
                  <c:v>189.59</c:v>
                </c:pt>
                <c:pt idx="212">
                  <c:v>126.04</c:v>
                </c:pt>
                <c:pt idx="213">
                  <c:v>316.05</c:v>
                </c:pt>
                <c:pt idx="214">
                  <c:v>230.93</c:v>
                </c:pt>
                <c:pt idx="215">
                  <c:v>301.52</c:v>
                </c:pt>
                <c:pt idx="216">
                  <c:v>269.38</c:v>
                </c:pt>
                <c:pt idx="217">
                  <c:v>311.62</c:v>
                </c:pt>
                <c:pt idx="218">
                  <c:v>1016.01</c:v>
                </c:pt>
                <c:pt idx="219">
                  <c:v>406.54</c:v>
                </c:pt>
                <c:pt idx="220">
                  <c:v>129.16999999999999</c:v>
                </c:pt>
                <c:pt idx="221">
                  <c:v>407.38</c:v>
                </c:pt>
                <c:pt idx="222">
                  <c:v>653.67999999999995</c:v>
                </c:pt>
                <c:pt idx="223">
                  <c:v>426.72</c:v>
                </c:pt>
                <c:pt idx="224">
                  <c:v>437.4</c:v>
                </c:pt>
                <c:pt idx="225">
                  <c:v>375.23</c:v>
                </c:pt>
                <c:pt idx="226">
                  <c:v>217.63</c:v>
                </c:pt>
                <c:pt idx="227">
                  <c:v>733.47</c:v>
                </c:pt>
                <c:pt idx="228">
                  <c:v>472.54</c:v>
                </c:pt>
                <c:pt idx="229">
                  <c:v>621.94000000000005</c:v>
                </c:pt>
                <c:pt idx="230">
                  <c:v>227.09</c:v>
                </c:pt>
                <c:pt idx="231">
                  <c:v>781.54</c:v>
                </c:pt>
                <c:pt idx="232">
                  <c:v>477.57</c:v>
                </c:pt>
                <c:pt idx="233">
                  <c:v>206.59</c:v>
                </c:pt>
                <c:pt idx="234">
                  <c:v>358.92</c:v>
                </c:pt>
                <c:pt idx="235">
                  <c:v>275.23</c:v>
                </c:pt>
                <c:pt idx="236">
                  <c:v>84.84</c:v>
                </c:pt>
                <c:pt idx="237">
                  <c:v>166.11</c:v>
                </c:pt>
                <c:pt idx="238">
                  <c:v>162.44999999999999</c:v>
                </c:pt>
                <c:pt idx="239">
                  <c:v>464.84</c:v>
                </c:pt>
                <c:pt idx="240">
                  <c:v>390.66</c:v>
                </c:pt>
                <c:pt idx="241">
                  <c:v>754.94</c:v>
                </c:pt>
                <c:pt idx="242">
                  <c:v>1299.4100000000001</c:v>
                </c:pt>
                <c:pt idx="243">
                  <c:v>60.8</c:v>
                </c:pt>
                <c:pt idx="244">
                  <c:v>574.21</c:v>
                </c:pt>
                <c:pt idx="245">
                  <c:v>482.31</c:v>
                </c:pt>
                <c:pt idx="246">
                  <c:v>452.47</c:v>
                </c:pt>
                <c:pt idx="247">
                  <c:v>127.64</c:v>
                </c:pt>
                <c:pt idx="248">
                  <c:v>325.89999999999998</c:v>
                </c:pt>
                <c:pt idx="249">
                  <c:v>549.48</c:v>
                </c:pt>
                <c:pt idx="250">
                  <c:v>641.71</c:v>
                </c:pt>
                <c:pt idx="251">
                  <c:v>558.30999999999995</c:v>
                </c:pt>
                <c:pt idx="252">
                  <c:v>535.25</c:v>
                </c:pt>
                <c:pt idx="253">
                  <c:v>356.84</c:v>
                </c:pt>
                <c:pt idx="254">
                  <c:v>398</c:v>
                </c:pt>
                <c:pt idx="255">
                  <c:v>909.14</c:v>
                </c:pt>
                <c:pt idx="256">
                  <c:v>565.57000000000005</c:v>
                </c:pt>
                <c:pt idx="257">
                  <c:v>317.83999999999997</c:v>
                </c:pt>
                <c:pt idx="258">
                  <c:v>321.2</c:v>
                </c:pt>
                <c:pt idx="259">
                  <c:v>271.95999999999998</c:v>
                </c:pt>
                <c:pt idx="260">
                  <c:v>746.99</c:v>
                </c:pt>
                <c:pt idx="261">
                  <c:v>140.88</c:v>
                </c:pt>
                <c:pt idx="262">
                  <c:v>74.66</c:v>
                </c:pt>
                <c:pt idx="263">
                  <c:v>317.66000000000003</c:v>
                </c:pt>
                <c:pt idx="264">
                  <c:v>394.82</c:v>
                </c:pt>
                <c:pt idx="265">
                  <c:v>461.6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E-4D3D-8750-0EC0864A9E81}"/>
            </c:ext>
          </c:extLst>
        </c:ser>
        <c:ser>
          <c:idx val="1"/>
          <c:order val="1"/>
          <c:tx>
            <c:strRef>
              <c:f>'Daily NMU NN'!$N$1</c:f>
              <c:strCache>
                <c:ptCount val="1"/>
                <c:pt idx="0">
                  <c:v>2023 Sales €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'Daily NMU NN'!$L$2:$L$267</c:f>
              <c:strCache>
                <c:ptCount val="266"/>
                <c:pt idx="0">
                  <c:v>Jan-2</c:v>
                </c:pt>
                <c:pt idx="1">
                  <c:v>Jan-3</c:v>
                </c:pt>
                <c:pt idx="2">
                  <c:v>Jan-4</c:v>
                </c:pt>
                <c:pt idx="3">
                  <c:v>Jan-5</c:v>
                </c:pt>
                <c:pt idx="4">
                  <c:v>Jan-7</c:v>
                </c:pt>
                <c:pt idx="5">
                  <c:v>Jan-8</c:v>
                </c:pt>
                <c:pt idx="6">
                  <c:v>Jan-9</c:v>
                </c:pt>
                <c:pt idx="7">
                  <c:v>Jan-10</c:v>
                </c:pt>
                <c:pt idx="8">
                  <c:v>Jan-11</c:v>
                </c:pt>
                <c:pt idx="9">
                  <c:v>Jan-12</c:v>
                </c:pt>
                <c:pt idx="10">
                  <c:v>Jan-14</c:v>
                </c:pt>
                <c:pt idx="11">
                  <c:v>Jan-15</c:v>
                </c:pt>
                <c:pt idx="12">
                  <c:v>Jan-16</c:v>
                </c:pt>
                <c:pt idx="13">
                  <c:v>Jan-17</c:v>
                </c:pt>
                <c:pt idx="14">
                  <c:v>Jan-18</c:v>
                </c:pt>
                <c:pt idx="15">
                  <c:v>Jan-19</c:v>
                </c:pt>
                <c:pt idx="16">
                  <c:v>Jan-20</c:v>
                </c:pt>
                <c:pt idx="17">
                  <c:v>Jan-22</c:v>
                </c:pt>
                <c:pt idx="18">
                  <c:v>Jan-23</c:v>
                </c:pt>
                <c:pt idx="19">
                  <c:v>Jan-24</c:v>
                </c:pt>
                <c:pt idx="20">
                  <c:v>Jan-25</c:v>
                </c:pt>
                <c:pt idx="21">
                  <c:v>Jan-26</c:v>
                </c:pt>
                <c:pt idx="22">
                  <c:v>Jan-29</c:v>
                </c:pt>
                <c:pt idx="23">
                  <c:v>Jan-30</c:v>
                </c:pt>
                <c:pt idx="24">
                  <c:v>Jan-31</c:v>
                </c:pt>
                <c:pt idx="25">
                  <c:v>Feb-1</c:v>
                </c:pt>
                <c:pt idx="26">
                  <c:v>Feb-2</c:v>
                </c:pt>
                <c:pt idx="27">
                  <c:v>Feb-5</c:v>
                </c:pt>
                <c:pt idx="28">
                  <c:v>Feb-6</c:v>
                </c:pt>
                <c:pt idx="29">
                  <c:v>Feb-7</c:v>
                </c:pt>
                <c:pt idx="30">
                  <c:v>Feb-8</c:v>
                </c:pt>
                <c:pt idx="31">
                  <c:v>Feb-9</c:v>
                </c:pt>
                <c:pt idx="32">
                  <c:v>Feb-12</c:v>
                </c:pt>
                <c:pt idx="33">
                  <c:v>Feb-13</c:v>
                </c:pt>
                <c:pt idx="34">
                  <c:v>Feb-14</c:v>
                </c:pt>
                <c:pt idx="35">
                  <c:v>Feb-15</c:v>
                </c:pt>
                <c:pt idx="36">
                  <c:v>Feb-16</c:v>
                </c:pt>
                <c:pt idx="37">
                  <c:v>Feb-19</c:v>
                </c:pt>
                <c:pt idx="38">
                  <c:v>Feb-20</c:v>
                </c:pt>
                <c:pt idx="39">
                  <c:v>Feb-21</c:v>
                </c:pt>
                <c:pt idx="40">
                  <c:v>Feb-22</c:v>
                </c:pt>
                <c:pt idx="41">
                  <c:v>Feb-23</c:v>
                </c:pt>
                <c:pt idx="42">
                  <c:v>Feb-26</c:v>
                </c:pt>
                <c:pt idx="43">
                  <c:v>Feb-27</c:v>
                </c:pt>
                <c:pt idx="44">
                  <c:v>Feb-28</c:v>
                </c:pt>
                <c:pt idx="45">
                  <c:v>Feb-29</c:v>
                </c:pt>
                <c:pt idx="46">
                  <c:v>Mar-1</c:v>
                </c:pt>
                <c:pt idx="47">
                  <c:v>Mar-4</c:v>
                </c:pt>
                <c:pt idx="48">
                  <c:v>Mar-5</c:v>
                </c:pt>
                <c:pt idx="49">
                  <c:v>Mar-6</c:v>
                </c:pt>
                <c:pt idx="50">
                  <c:v>Mar-7</c:v>
                </c:pt>
                <c:pt idx="51">
                  <c:v>Mar-8</c:v>
                </c:pt>
                <c:pt idx="52">
                  <c:v>Mar-11</c:v>
                </c:pt>
                <c:pt idx="53">
                  <c:v>Mar-12</c:v>
                </c:pt>
                <c:pt idx="54">
                  <c:v>Mar-13</c:v>
                </c:pt>
                <c:pt idx="55">
                  <c:v>Mar-14</c:v>
                </c:pt>
                <c:pt idx="56">
                  <c:v>Mar-15</c:v>
                </c:pt>
                <c:pt idx="57">
                  <c:v>Mar-18</c:v>
                </c:pt>
                <c:pt idx="58">
                  <c:v>Mar-19</c:v>
                </c:pt>
                <c:pt idx="59">
                  <c:v>Mar-20</c:v>
                </c:pt>
                <c:pt idx="60">
                  <c:v>Mar-21</c:v>
                </c:pt>
                <c:pt idx="61">
                  <c:v>Mar-22</c:v>
                </c:pt>
                <c:pt idx="62">
                  <c:v>Mar-24</c:v>
                </c:pt>
                <c:pt idx="63">
                  <c:v>Mar-25</c:v>
                </c:pt>
                <c:pt idx="64">
                  <c:v>Mar-26</c:v>
                </c:pt>
                <c:pt idx="65">
                  <c:v>Mar-27</c:v>
                </c:pt>
                <c:pt idx="66">
                  <c:v>Mar-28</c:v>
                </c:pt>
                <c:pt idx="67">
                  <c:v>Mar-29</c:v>
                </c:pt>
                <c:pt idx="68">
                  <c:v>Apr-2</c:v>
                </c:pt>
                <c:pt idx="69">
                  <c:v>Apr-3</c:v>
                </c:pt>
                <c:pt idx="70">
                  <c:v>Apr-4</c:v>
                </c:pt>
                <c:pt idx="71">
                  <c:v>Apr-5</c:v>
                </c:pt>
                <c:pt idx="72">
                  <c:v>Apr-8</c:v>
                </c:pt>
                <c:pt idx="73">
                  <c:v>Apr-9</c:v>
                </c:pt>
                <c:pt idx="74">
                  <c:v>Apr-10</c:v>
                </c:pt>
                <c:pt idx="75">
                  <c:v>Apr-11</c:v>
                </c:pt>
                <c:pt idx="76">
                  <c:v>Apr-12</c:v>
                </c:pt>
                <c:pt idx="77">
                  <c:v>Apr-15</c:v>
                </c:pt>
                <c:pt idx="78">
                  <c:v>Apr-16</c:v>
                </c:pt>
                <c:pt idx="79">
                  <c:v>Apr-17</c:v>
                </c:pt>
                <c:pt idx="80">
                  <c:v>Apr-18</c:v>
                </c:pt>
                <c:pt idx="81">
                  <c:v>Apr-19</c:v>
                </c:pt>
                <c:pt idx="82">
                  <c:v>Apr-22</c:v>
                </c:pt>
                <c:pt idx="83">
                  <c:v>Apr-23</c:v>
                </c:pt>
                <c:pt idx="84">
                  <c:v>Apr-24</c:v>
                </c:pt>
                <c:pt idx="85">
                  <c:v>Apr-25</c:v>
                </c:pt>
                <c:pt idx="86">
                  <c:v>Apr-26</c:v>
                </c:pt>
                <c:pt idx="87">
                  <c:v>Apr-29</c:v>
                </c:pt>
                <c:pt idx="88">
                  <c:v>Apr-30</c:v>
                </c:pt>
                <c:pt idx="89">
                  <c:v>May-2</c:v>
                </c:pt>
                <c:pt idx="90">
                  <c:v>May-4</c:v>
                </c:pt>
                <c:pt idx="91">
                  <c:v>May-6</c:v>
                </c:pt>
                <c:pt idx="92">
                  <c:v>May-7</c:v>
                </c:pt>
                <c:pt idx="93">
                  <c:v>May-8</c:v>
                </c:pt>
                <c:pt idx="94">
                  <c:v>May-9</c:v>
                </c:pt>
                <c:pt idx="95">
                  <c:v>May-10</c:v>
                </c:pt>
                <c:pt idx="96">
                  <c:v>May-13</c:v>
                </c:pt>
                <c:pt idx="97">
                  <c:v>May-14</c:v>
                </c:pt>
                <c:pt idx="98">
                  <c:v>May-15</c:v>
                </c:pt>
                <c:pt idx="99">
                  <c:v>May-16</c:v>
                </c:pt>
                <c:pt idx="100">
                  <c:v>May-17</c:v>
                </c:pt>
                <c:pt idx="101">
                  <c:v>May-20</c:v>
                </c:pt>
                <c:pt idx="102">
                  <c:v>May-21</c:v>
                </c:pt>
                <c:pt idx="103">
                  <c:v>May-22</c:v>
                </c:pt>
                <c:pt idx="104">
                  <c:v>May-23</c:v>
                </c:pt>
                <c:pt idx="105">
                  <c:v>May-24</c:v>
                </c:pt>
                <c:pt idx="106">
                  <c:v>May-27</c:v>
                </c:pt>
                <c:pt idx="107">
                  <c:v>May-28</c:v>
                </c:pt>
                <c:pt idx="108">
                  <c:v>May-29</c:v>
                </c:pt>
                <c:pt idx="109">
                  <c:v>May-31</c:v>
                </c:pt>
                <c:pt idx="110">
                  <c:v>Jun-1</c:v>
                </c:pt>
                <c:pt idx="111">
                  <c:v>Jun-3</c:v>
                </c:pt>
                <c:pt idx="112">
                  <c:v>Jun-4</c:v>
                </c:pt>
                <c:pt idx="113">
                  <c:v>Jun-5</c:v>
                </c:pt>
                <c:pt idx="114">
                  <c:v>Jun-6</c:v>
                </c:pt>
                <c:pt idx="115">
                  <c:v>Jun-7</c:v>
                </c:pt>
                <c:pt idx="116">
                  <c:v>Jun-10</c:v>
                </c:pt>
                <c:pt idx="117">
                  <c:v>Jun-11</c:v>
                </c:pt>
                <c:pt idx="118">
                  <c:v>Jun-12</c:v>
                </c:pt>
                <c:pt idx="119">
                  <c:v>Jun-13</c:v>
                </c:pt>
                <c:pt idx="120">
                  <c:v>Jun-14</c:v>
                </c:pt>
                <c:pt idx="121">
                  <c:v>Jun-17</c:v>
                </c:pt>
                <c:pt idx="122">
                  <c:v>Jun-18</c:v>
                </c:pt>
                <c:pt idx="123">
                  <c:v>Jun-19</c:v>
                </c:pt>
                <c:pt idx="124">
                  <c:v>Jun-20</c:v>
                </c:pt>
                <c:pt idx="125">
                  <c:v>Jun-21</c:v>
                </c:pt>
                <c:pt idx="126">
                  <c:v>Jun-24</c:v>
                </c:pt>
                <c:pt idx="127">
                  <c:v>Jun-25</c:v>
                </c:pt>
                <c:pt idx="128">
                  <c:v>Jun-26</c:v>
                </c:pt>
                <c:pt idx="129">
                  <c:v>Jun-27</c:v>
                </c:pt>
                <c:pt idx="130">
                  <c:v>Jun-28</c:v>
                </c:pt>
                <c:pt idx="131">
                  <c:v>Jul-1</c:v>
                </c:pt>
                <c:pt idx="132">
                  <c:v>Jul-2</c:v>
                </c:pt>
                <c:pt idx="133">
                  <c:v>Jul-3</c:v>
                </c:pt>
                <c:pt idx="134">
                  <c:v>Jul-4</c:v>
                </c:pt>
                <c:pt idx="135">
                  <c:v>Jul-5</c:v>
                </c:pt>
                <c:pt idx="136">
                  <c:v>Jul-8</c:v>
                </c:pt>
                <c:pt idx="137">
                  <c:v>Jul-9</c:v>
                </c:pt>
                <c:pt idx="138">
                  <c:v>Jul-10</c:v>
                </c:pt>
                <c:pt idx="139">
                  <c:v>Jul-11</c:v>
                </c:pt>
                <c:pt idx="140">
                  <c:v>Jul-12</c:v>
                </c:pt>
                <c:pt idx="141">
                  <c:v>Jul-14</c:v>
                </c:pt>
                <c:pt idx="142">
                  <c:v>Jul-15</c:v>
                </c:pt>
                <c:pt idx="143">
                  <c:v>Jul-16</c:v>
                </c:pt>
                <c:pt idx="144">
                  <c:v>Jul-17</c:v>
                </c:pt>
                <c:pt idx="145">
                  <c:v>Jul-18</c:v>
                </c:pt>
                <c:pt idx="146">
                  <c:v>Jul-19</c:v>
                </c:pt>
                <c:pt idx="147">
                  <c:v>Jul-20</c:v>
                </c:pt>
                <c:pt idx="148">
                  <c:v>Jul-22</c:v>
                </c:pt>
                <c:pt idx="149">
                  <c:v>Jul-23</c:v>
                </c:pt>
                <c:pt idx="150">
                  <c:v>Jul-24</c:v>
                </c:pt>
                <c:pt idx="151">
                  <c:v>Jul-25</c:v>
                </c:pt>
                <c:pt idx="152">
                  <c:v>Jul-26</c:v>
                </c:pt>
                <c:pt idx="153">
                  <c:v>Jul-29</c:v>
                </c:pt>
                <c:pt idx="154">
                  <c:v>Jul-30</c:v>
                </c:pt>
                <c:pt idx="155">
                  <c:v>Jul-31</c:v>
                </c:pt>
                <c:pt idx="156">
                  <c:v>Aug-1</c:v>
                </c:pt>
                <c:pt idx="157">
                  <c:v>Aug-2</c:v>
                </c:pt>
                <c:pt idx="158">
                  <c:v>Aug-5</c:v>
                </c:pt>
                <c:pt idx="159">
                  <c:v>Aug-6</c:v>
                </c:pt>
                <c:pt idx="160">
                  <c:v>Aug-7</c:v>
                </c:pt>
                <c:pt idx="161">
                  <c:v>Aug-8</c:v>
                </c:pt>
                <c:pt idx="162">
                  <c:v>Aug-9</c:v>
                </c:pt>
                <c:pt idx="163">
                  <c:v>Aug-10</c:v>
                </c:pt>
                <c:pt idx="164">
                  <c:v>Aug-12</c:v>
                </c:pt>
                <c:pt idx="165">
                  <c:v>Aug-13</c:v>
                </c:pt>
                <c:pt idx="166">
                  <c:v>Aug-14</c:v>
                </c:pt>
                <c:pt idx="167">
                  <c:v>Aug-16</c:v>
                </c:pt>
                <c:pt idx="168">
                  <c:v>Aug-19</c:v>
                </c:pt>
                <c:pt idx="169">
                  <c:v>Aug-20</c:v>
                </c:pt>
                <c:pt idx="170">
                  <c:v>Aug-21</c:v>
                </c:pt>
                <c:pt idx="171">
                  <c:v>Aug-22</c:v>
                </c:pt>
                <c:pt idx="172">
                  <c:v>Aug-23</c:v>
                </c:pt>
                <c:pt idx="173">
                  <c:v>Aug-26</c:v>
                </c:pt>
                <c:pt idx="174">
                  <c:v>Aug-27</c:v>
                </c:pt>
                <c:pt idx="175">
                  <c:v>Aug-28</c:v>
                </c:pt>
                <c:pt idx="176">
                  <c:v>Aug-29</c:v>
                </c:pt>
                <c:pt idx="177">
                  <c:v>Aug-30</c:v>
                </c:pt>
                <c:pt idx="178">
                  <c:v>Sep-2</c:v>
                </c:pt>
                <c:pt idx="179">
                  <c:v>Sep-3</c:v>
                </c:pt>
                <c:pt idx="180">
                  <c:v>Sep-4</c:v>
                </c:pt>
                <c:pt idx="181">
                  <c:v>Sep-5</c:v>
                </c:pt>
                <c:pt idx="182">
                  <c:v>Sep-6</c:v>
                </c:pt>
                <c:pt idx="183">
                  <c:v>Sep-9</c:v>
                </c:pt>
                <c:pt idx="184">
                  <c:v>Sep-10</c:v>
                </c:pt>
                <c:pt idx="185">
                  <c:v>Sep-11</c:v>
                </c:pt>
                <c:pt idx="186">
                  <c:v>Sep-12</c:v>
                </c:pt>
                <c:pt idx="187">
                  <c:v>Sep-13</c:v>
                </c:pt>
                <c:pt idx="188">
                  <c:v>Sep-16</c:v>
                </c:pt>
                <c:pt idx="189">
                  <c:v>Sep-17</c:v>
                </c:pt>
                <c:pt idx="190">
                  <c:v>Sep-18</c:v>
                </c:pt>
                <c:pt idx="191">
                  <c:v>Sep-19</c:v>
                </c:pt>
                <c:pt idx="192">
                  <c:v>Sep-20</c:v>
                </c:pt>
                <c:pt idx="193">
                  <c:v>Sep-23</c:v>
                </c:pt>
                <c:pt idx="194">
                  <c:v>Sep-24</c:v>
                </c:pt>
                <c:pt idx="195">
                  <c:v>Sep-25</c:v>
                </c:pt>
                <c:pt idx="196">
                  <c:v>Sep-26</c:v>
                </c:pt>
                <c:pt idx="197">
                  <c:v>Sep-27</c:v>
                </c:pt>
                <c:pt idx="198">
                  <c:v>Sep-30</c:v>
                </c:pt>
                <c:pt idx="199">
                  <c:v>Oct-1</c:v>
                </c:pt>
                <c:pt idx="200">
                  <c:v>Oct-2</c:v>
                </c:pt>
                <c:pt idx="201">
                  <c:v>Oct-3</c:v>
                </c:pt>
                <c:pt idx="202">
                  <c:v>Oct-4</c:v>
                </c:pt>
                <c:pt idx="203">
                  <c:v>Oct-7</c:v>
                </c:pt>
                <c:pt idx="204">
                  <c:v>Oct-8</c:v>
                </c:pt>
                <c:pt idx="205">
                  <c:v>Oct-9</c:v>
                </c:pt>
                <c:pt idx="206">
                  <c:v>Oct-10</c:v>
                </c:pt>
                <c:pt idx="207">
                  <c:v>Oct-11</c:v>
                </c:pt>
                <c:pt idx="208">
                  <c:v>Oct-14</c:v>
                </c:pt>
                <c:pt idx="209">
                  <c:v>Oct-15</c:v>
                </c:pt>
                <c:pt idx="210">
                  <c:v>Oct-16</c:v>
                </c:pt>
                <c:pt idx="211">
                  <c:v>Oct-17</c:v>
                </c:pt>
                <c:pt idx="212">
                  <c:v>Oct-18</c:v>
                </c:pt>
                <c:pt idx="213">
                  <c:v>Oct-21</c:v>
                </c:pt>
                <c:pt idx="214">
                  <c:v>Oct-22</c:v>
                </c:pt>
                <c:pt idx="215">
                  <c:v>Oct-23</c:v>
                </c:pt>
                <c:pt idx="216">
                  <c:v>Oct-24</c:v>
                </c:pt>
                <c:pt idx="217">
                  <c:v>Oct-25</c:v>
                </c:pt>
                <c:pt idx="218">
                  <c:v>Oct-28</c:v>
                </c:pt>
                <c:pt idx="219">
                  <c:v>Oct-29</c:v>
                </c:pt>
                <c:pt idx="220">
                  <c:v>Oct-30</c:v>
                </c:pt>
                <c:pt idx="221">
                  <c:v>Oct-31</c:v>
                </c:pt>
                <c:pt idx="222">
                  <c:v>Nov-4</c:v>
                </c:pt>
                <c:pt idx="223">
                  <c:v>Nov-5</c:v>
                </c:pt>
                <c:pt idx="224">
                  <c:v>Nov-6</c:v>
                </c:pt>
                <c:pt idx="225">
                  <c:v>Nov-7</c:v>
                </c:pt>
                <c:pt idx="226">
                  <c:v>Nov-8</c:v>
                </c:pt>
                <c:pt idx="227">
                  <c:v>Nov-12</c:v>
                </c:pt>
                <c:pt idx="228">
                  <c:v>Nov-13</c:v>
                </c:pt>
                <c:pt idx="229">
                  <c:v>Nov-14</c:v>
                </c:pt>
                <c:pt idx="230">
                  <c:v>Nov-15</c:v>
                </c:pt>
                <c:pt idx="231">
                  <c:v>Nov-18</c:v>
                </c:pt>
                <c:pt idx="232">
                  <c:v>Nov-19</c:v>
                </c:pt>
                <c:pt idx="233">
                  <c:v>Nov-20</c:v>
                </c:pt>
                <c:pt idx="234">
                  <c:v>Nov-21</c:v>
                </c:pt>
                <c:pt idx="235">
                  <c:v>Nov-22</c:v>
                </c:pt>
                <c:pt idx="236">
                  <c:v>Nov-24</c:v>
                </c:pt>
                <c:pt idx="237">
                  <c:v>Nov-25</c:v>
                </c:pt>
                <c:pt idx="238">
                  <c:v>Nov-26</c:v>
                </c:pt>
                <c:pt idx="239">
                  <c:v>Nov-27</c:v>
                </c:pt>
                <c:pt idx="240">
                  <c:v>Nov-28</c:v>
                </c:pt>
                <c:pt idx="241">
                  <c:v>Nov-29</c:v>
                </c:pt>
                <c:pt idx="242">
                  <c:v>Nov-30</c:v>
                </c:pt>
                <c:pt idx="243">
                  <c:v>Dec-1</c:v>
                </c:pt>
                <c:pt idx="244">
                  <c:v>Dec-2</c:v>
                </c:pt>
                <c:pt idx="245">
                  <c:v>Dec-3</c:v>
                </c:pt>
                <c:pt idx="246">
                  <c:v>Dec-4</c:v>
                </c:pt>
                <c:pt idx="247">
                  <c:v>Dec-5</c:v>
                </c:pt>
                <c:pt idx="248">
                  <c:v>Dec-6</c:v>
                </c:pt>
                <c:pt idx="249">
                  <c:v>Dec-7</c:v>
                </c:pt>
                <c:pt idx="250">
                  <c:v>Dec-9</c:v>
                </c:pt>
                <c:pt idx="251">
                  <c:v>Dec-10</c:v>
                </c:pt>
                <c:pt idx="252">
                  <c:v>Dec-11</c:v>
                </c:pt>
                <c:pt idx="253">
                  <c:v>Dec-12</c:v>
                </c:pt>
                <c:pt idx="254">
                  <c:v>Dec-13</c:v>
                </c:pt>
                <c:pt idx="255">
                  <c:v>Dec-16</c:v>
                </c:pt>
                <c:pt idx="256">
                  <c:v>Dec-17</c:v>
                </c:pt>
                <c:pt idx="257">
                  <c:v>Dec-18</c:v>
                </c:pt>
                <c:pt idx="258">
                  <c:v>Dec-19</c:v>
                </c:pt>
                <c:pt idx="259">
                  <c:v>Dec-20</c:v>
                </c:pt>
                <c:pt idx="260">
                  <c:v>Dec-23</c:v>
                </c:pt>
                <c:pt idx="261">
                  <c:v>Dec-24</c:v>
                </c:pt>
                <c:pt idx="262">
                  <c:v>Dec-27</c:v>
                </c:pt>
                <c:pt idx="263">
                  <c:v>Dec-28</c:v>
                </c:pt>
                <c:pt idx="264">
                  <c:v>Dec-30</c:v>
                </c:pt>
                <c:pt idx="265">
                  <c:v>Dec-31</c:v>
                </c:pt>
              </c:strCache>
            </c:strRef>
          </c:cat>
          <c:val>
            <c:numRef>
              <c:f>'Daily NMU NN'!$N$2:$N$267</c:f>
              <c:numCache>
                <c:formatCode>#,##0.00</c:formatCode>
                <c:ptCount val="266"/>
                <c:pt idx="0">
                  <c:v>56.55</c:v>
                </c:pt>
                <c:pt idx="1">
                  <c:v>256.95999999999998</c:v>
                </c:pt>
                <c:pt idx="2">
                  <c:v>153.47999999999999</c:v>
                </c:pt>
                <c:pt idx="3">
                  <c:v>56.39</c:v>
                </c:pt>
                <c:pt idx="4">
                  <c:v>192.56</c:v>
                </c:pt>
                <c:pt idx="5">
                  <c:v>124.31</c:v>
                </c:pt>
                <c:pt idx="6">
                  <c:v>121.67</c:v>
                </c:pt>
                <c:pt idx="7" formatCode="#,##0.0">
                  <c:v>107.1</c:v>
                </c:pt>
                <c:pt idx="8">
                  <c:v>25.11</c:v>
                </c:pt>
                <c:pt idx="9">
                  <c:v>89.88</c:v>
                </c:pt>
                <c:pt idx="10">
                  <c:v>202.18</c:v>
                </c:pt>
                <c:pt idx="11">
                  <c:v>103.31</c:v>
                </c:pt>
                <c:pt idx="12">
                  <c:v>13.44</c:v>
                </c:pt>
                <c:pt idx="13">
                  <c:v>118.49</c:v>
                </c:pt>
                <c:pt idx="14">
                  <c:v>81.349999999999994</c:v>
                </c:pt>
                <c:pt idx="15">
                  <c:v>289.92</c:v>
                </c:pt>
                <c:pt idx="16" formatCode="#,##0.0">
                  <c:v>57.7</c:v>
                </c:pt>
                <c:pt idx="17">
                  <c:v>147.32</c:v>
                </c:pt>
                <c:pt idx="18" formatCode="#,##0.0">
                  <c:v>337.1</c:v>
                </c:pt>
                <c:pt idx="19">
                  <c:v>-3.34</c:v>
                </c:pt>
                <c:pt idx="20">
                  <c:v>194.54</c:v>
                </c:pt>
                <c:pt idx="21">
                  <c:v>530.95000000000005</c:v>
                </c:pt>
                <c:pt idx="22">
                  <c:v>127.43</c:v>
                </c:pt>
                <c:pt idx="23">
                  <c:v>180.92</c:v>
                </c:pt>
                <c:pt idx="24">
                  <c:v>439.09</c:v>
                </c:pt>
                <c:pt idx="25">
                  <c:v>476.77</c:v>
                </c:pt>
                <c:pt idx="26">
                  <c:v>132.13</c:v>
                </c:pt>
                <c:pt idx="27" formatCode="#,##0.0">
                  <c:v>67.2</c:v>
                </c:pt>
                <c:pt idx="28">
                  <c:v>78.12</c:v>
                </c:pt>
                <c:pt idx="29">
                  <c:v>69.33</c:v>
                </c:pt>
                <c:pt idx="30">
                  <c:v>257.68</c:v>
                </c:pt>
                <c:pt idx="31">
                  <c:v>134.21</c:v>
                </c:pt>
                <c:pt idx="32">
                  <c:v>124.23</c:v>
                </c:pt>
                <c:pt idx="33" formatCode="#,##0.0">
                  <c:v>50.4</c:v>
                </c:pt>
                <c:pt idx="34">
                  <c:v>14.16</c:v>
                </c:pt>
                <c:pt idx="35">
                  <c:v>143.44</c:v>
                </c:pt>
                <c:pt idx="36">
                  <c:v>93.86</c:v>
                </c:pt>
                <c:pt idx="37">
                  <c:v>103.75</c:v>
                </c:pt>
                <c:pt idx="38">
                  <c:v>166.24</c:v>
                </c:pt>
                <c:pt idx="39">
                  <c:v>320.95</c:v>
                </c:pt>
                <c:pt idx="40" formatCode="#,##0.0">
                  <c:v>3525.4</c:v>
                </c:pt>
                <c:pt idx="41">
                  <c:v>901.21</c:v>
                </c:pt>
                <c:pt idx="42">
                  <c:v>1016.59</c:v>
                </c:pt>
                <c:pt idx="43">
                  <c:v>561.39</c:v>
                </c:pt>
                <c:pt idx="44" formatCode="#,##0.0">
                  <c:v>921.3</c:v>
                </c:pt>
                <c:pt idx="45">
                  <c:v>171.83</c:v>
                </c:pt>
                <c:pt idx="46">
                  <c:v>477.08</c:v>
                </c:pt>
                <c:pt idx="47">
                  <c:v>244.22</c:v>
                </c:pt>
                <c:pt idx="48">
                  <c:v>126.91</c:v>
                </c:pt>
                <c:pt idx="49">
                  <c:v>714.52</c:v>
                </c:pt>
                <c:pt idx="50">
                  <c:v>2.97</c:v>
                </c:pt>
                <c:pt idx="51">
                  <c:v>139.28</c:v>
                </c:pt>
                <c:pt idx="52" formatCode="#,##0.0">
                  <c:v>-18.3</c:v>
                </c:pt>
                <c:pt idx="53">
                  <c:v>11.42</c:v>
                </c:pt>
                <c:pt idx="54" formatCode="#,##0.0">
                  <c:v>289.5</c:v>
                </c:pt>
                <c:pt idx="55">
                  <c:v>68.040000000000006</c:v>
                </c:pt>
                <c:pt idx="56">
                  <c:v>-21.24</c:v>
                </c:pt>
                <c:pt idx="57">
                  <c:v>222.75</c:v>
                </c:pt>
                <c:pt idx="58">
                  <c:v>464.16</c:v>
                </c:pt>
                <c:pt idx="59">
                  <c:v>885.09</c:v>
                </c:pt>
                <c:pt idx="60">
                  <c:v>324.63</c:v>
                </c:pt>
                <c:pt idx="61">
                  <c:v>258.77999999999997</c:v>
                </c:pt>
                <c:pt idx="62">
                  <c:v>51.49</c:v>
                </c:pt>
                <c:pt idx="63">
                  <c:v>106.68</c:v>
                </c:pt>
                <c:pt idx="64">
                  <c:v>429.17</c:v>
                </c:pt>
                <c:pt idx="65">
                  <c:v>174.19</c:v>
                </c:pt>
                <c:pt idx="66">
                  <c:v>91.56</c:v>
                </c:pt>
                <c:pt idx="67">
                  <c:v>161.33000000000001</c:v>
                </c:pt>
                <c:pt idx="68">
                  <c:v>113.45</c:v>
                </c:pt>
                <c:pt idx="69">
                  <c:v>246.63</c:v>
                </c:pt>
                <c:pt idx="70" formatCode="#,##0.0">
                  <c:v>376.7</c:v>
                </c:pt>
                <c:pt idx="71">
                  <c:v>229.65</c:v>
                </c:pt>
                <c:pt idx="72">
                  <c:v>292.08</c:v>
                </c:pt>
                <c:pt idx="73">
                  <c:v>622.22</c:v>
                </c:pt>
                <c:pt idx="74">
                  <c:v>167.51</c:v>
                </c:pt>
                <c:pt idx="75">
                  <c:v>78.75</c:v>
                </c:pt>
                <c:pt idx="76">
                  <c:v>14.28</c:v>
                </c:pt>
                <c:pt idx="77">
                  <c:v>154.79</c:v>
                </c:pt>
                <c:pt idx="78">
                  <c:v>419.76</c:v>
                </c:pt>
                <c:pt idx="79" formatCode="#,##0.0">
                  <c:v>219.2</c:v>
                </c:pt>
                <c:pt idx="80">
                  <c:v>111.37</c:v>
                </c:pt>
                <c:pt idx="81">
                  <c:v>170.56</c:v>
                </c:pt>
                <c:pt idx="82">
                  <c:v>152.62</c:v>
                </c:pt>
                <c:pt idx="83">
                  <c:v>242.89</c:v>
                </c:pt>
                <c:pt idx="84">
                  <c:v>191.45</c:v>
                </c:pt>
                <c:pt idx="85">
                  <c:v>179.63</c:v>
                </c:pt>
                <c:pt idx="86">
                  <c:v>68.349999999999994</c:v>
                </c:pt>
                <c:pt idx="87">
                  <c:v>42.49</c:v>
                </c:pt>
                <c:pt idx="88">
                  <c:v>95.76</c:v>
                </c:pt>
                <c:pt idx="89" formatCode="#,##0">
                  <c:v>42</c:v>
                </c:pt>
                <c:pt idx="90">
                  <c:v>38.64</c:v>
                </c:pt>
                <c:pt idx="91">
                  <c:v>233.41</c:v>
                </c:pt>
                <c:pt idx="92">
                  <c:v>138.34</c:v>
                </c:pt>
                <c:pt idx="93">
                  <c:v>66.25</c:v>
                </c:pt>
                <c:pt idx="94" formatCode="#,##0.0">
                  <c:v>105.5</c:v>
                </c:pt>
                <c:pt idx="95">
                  <c:v>29.66</c:v>
                </c:pt>
                <c:pt idx="96">
                  <c:v>120.43</c:v>
                </c:pt>
                <c:pt idx="97">
                  <c:v>28.56</c:v>
                </c:pt>
                <c:pt idx="98">
                  <c:v>102.48</c:v>
                </c:pt>
                <c:pt idx="99">
                  <c:v>51.82</c:v>
                </c:pt>
                <c:pt idx="100">
                  <c:v>10.92</c:v>
                </c:pt>
                <c:pt idx="101">
                  <c:v>65.92</c:v>
                </c:pt>
                <c:pt idx="102">
                  <c:v>52.92</c:v>
                </c:pt>
                <c:pt idx="103">
                  <c:v>114.23</c:v>
                </c:pt>
                <c:pt idx="104" formatCode="#,##0.0">
                  <c:v>25.2</c:v>
                </c:pt>
                <c:pt idx="105">
                  <c:v>126.31</c:v>
                </c:pt>
                <c:pt idx="106">
                  <c:v>56.28</c:v>
                </c:pt>
                <c:pt idx="107">
                  <c:v>52.92</c:v>
                </c:pt>
                <c:pt idx="108" formatCode="#,##0.0">
                  <c:v>219.1</c:v>
                </c:pt>
                <c:pt idx="109">
                  <c:v>131.85</c:v>
                </c:pt>
                <c:pt idx="110">
                  <c:v>188.72</c:v>
                </c:pt>
                <c:pt idx="111">
                  <c:v>10.92</c:v>
                </c:pt>
                <c:pt idx="112">
                  <c:v>39.22</c:v>
                </c:pt>
                <c:pt idx="113" formatCode="#,##0.0">
                  <c:v>55.1</c:v>
                </c:pt>
                <c:pt idx="114" formatCode="#,##0.0">
                  <c:v>67.2</c:v>
                </c:pt>
                <c:pt idx="115">
                  <c:v>13.44</c:v>
                </c:pt>
                <c:pt idx="116">
                  <c:v>28.56</c:v>
                </c:pt>
                <c:pt idx="117">
                  <c:v>118.12</c:v>
                </c:pt>
                <c:pt idx="118">
                  <c:v>1726.94</c:v>
                </c:pt>
                <c:pt idx="119">
                  <c:v>666.23</c:v>
                </c:pt>
                <c:pt idx="120">
                  <c:v>1315.24</c:v>
                </c:pt>
                <c:pt idx="121">
                  <c:v>951.22</c:v>
                </c:pt>
                <c:pt idx="122">
                  <c:v>2040.35</c:v>
                </c:pt>
                <c:pt idx="123">
                  <c:v>512.39</c:v>
                </c:pt>
                <c:pt idx="124">
                  <c:v>245.94</c:v>
                </c:pt>
                <c:pt idx="125">
                  <c:v>254.91</c:v>
                </c:pt>
                <c:pt idx="126">
                  <c:v>491.13</c:v>
                </c:pt>
                <c:pt idx="127" formatCode="#,##0.0">
                  <c:v>355.6</c:v>
                </c:pt>
                <c:pt idx="128">
                  <c:v>335.04</c:v>
                </c:pt>
                <c:pt idx="129">
                  <c:v>45.27</c:v>
                </c:pt>
                <c:pt idx="130">
                  <c:v>121.46</c:v>
                </c:pt>
                <c:pt idx="131">
                  <c:v>194.76</c:v>
                </c:pt>
                <c:pt idx="132">
                  <c:v>782.81</c:v>
                </c:pt>
                <c:pt idx="133">
                  <c:v>476.89</c:v>
                </c:pt>
                <c:pt idx="134">
                  <c:v>149.43</c:v>
                </c:pt>
                <c:pt idx="135">
                  <c:v>208.71</c:v>
                </c:pt>
                <c:pt idx="136">
                  <c:v>128.77000000000001</c:v>
                </c:pt>
                <c:pt idx="137">
                  <c:v>36.96</c:v>
                </c:pt>
                <c:pt idx="138">
                  <c:v>363.57</c:v>
                </c:pt>
                <c:pt idx="139">
                  <c:v>47.38</c:v>
                </c:pt>
                <c:pt idx="140">
                  <c:v>141.59</c:v>
                </c:pt>
                <c:pt idx="141">
                  <c:v>123.48</c:v>
                </c:pt>
                <c:pt idx="142">
                  <c:v>132.94999999999999</c:v>
                </c:pt>
                <c:pt idx="143">
                  <c:v>502.89</c:v>
                </c:pt>
                <c:pt idx="144" formatCode="#,##0.0">
                  <c:v>182.6</c:v>
                </c:pt>
                <c:pt idx="145">
                  <c:v>143.58000000000001</c:v>
                </c:pt>
                <c:pt idx="146">
                  <c:v>158.56</c:v>
                </c:pt>
                <c:pt idx="147">
                  <c:v>60.48</c:v>
                </c:pt>
                <c:pt idx="148">
                  <c:v>371.05</c:v>
                </c:pt>
                <c:pt idx="149">
                  <c:v>44.68</c:v>
                </c:pt>
                <c:pt idx="150">
                  <c:v>183.57</c:v>
                </c:pt>
                <c:pt idx="151" formatCode="#,##0">
                  <c:v>21</c:v>
                </c:pt>
                <c:pt idx="152">
                  <c:v>94.92</c:v>
                </c:pt>
                <c:pt idx="153">
                  <c:v>160.41</c:v>
                </c:pt>
                <c:pt idx="154">
                  <c:v>187.52</c:v>
                </c:pt>
                <c:pt idx="155" formatCode="#,##0.0">
                  <c:v>109.2</c:v>
                </c:pt>
                <c:pt idx="156">
                  <c:v>207.68</c:v>
                </c:pt>
                <c:pt idx="157">
                  <c:v>-14.28</c:v>
                </c:pt>
                <c:pt idx="158">
                  <c:v>168.83</c:v>
                </c:pt>
                <c:pt idx="159">
                  <c:v>165.51</c:v>
                </c:pt>
                <c:pt idx="160">
                  <c:v>40.32</c:v>
                </c:pt>
                <c:pt idx="161">
                  <c:v>132.62</c:v>
                </c:pt>
                <c:pt idx="162">
                  <c:v>202.93</c:v>
                </c:pt>
                <c:pt idx="163">
                  <c:v>144.72999999999999</c:v>
                </c:pt>
                <c:pt idx="164">
                  <c:v>382.37</c:v>
                </c:pt>
                <c:pt idx="165" formatCode="#,##0.0">
                  <c:v>720.6</c:v>
                </c:pt>
                <c:pt idx="166" formatCode="#,##0.0">
                  <c:v>163.80000000000001</c:v>
                </c:pt>
                <c:pt idx="167">
                  <c:v>51.26</c:v>
                </c:pt>
                <c:pt idx="168">
                  <c:v>194.87</c:v>
                </c:pt>
                <c:pt idx="169">
                  <c:v>223.69</c:v>
                </c:pt>
                <c:pt idx="170">
                  <c:v>157.91999999999999</c:v>
                </c:pt>
                <c:pt idx="171">
                  <c:v>986.16</c:v>
                </c:pt>
                <c:pt idx="172">
                  <c:v>263.18</c:v>
                </c:pt>
                <c:pt idx="173">
                  <c:v>231.24</c:v>
                </c:pt>
                <c:pt idx="174">
                  <c:v>140.09</c:v>
                </c:pt>
                <c:pt idx="175">
                  <c:v>215.87</c:v>
                </c:pt>
                <c:pt idx="176">
                  <c:v>476.28</c:v>
                </c:pt>
                <c:pt idx="177">
                  <c:v>189.84</c:v>
                </c:pt>
                <c:pt idx="178">
                  <c:v>211.67</c:v>
                </c:pt>
                <c:pt idx="179">
                  <c:v>187.02</c:v>
                </c:pt>
                <c:pt idx="180">
                  <c:v>270.26</c:v>
                </c:pt>
                <c:pt idx="181">
                  <c:v>93.24</c:v>
                </c:pt>
                <c:pt idx="182">
                  <c:v>371.27</c:v>
                </c:pt>
                <c:pt idx="183">
                  <c:v>310.33</c:v>
                </c:pt>
                <c:pt idx="184">
                  <c:v>215.76</c:v>
                </c:pt>
                <c:pt idx="185">
                  <c:v>118.42</c:v>
                </c:pt>
                <c:pt idx="186">
                  <c:v>267.35000000000002</c:v>
                </c:pt>
                <c:pt idx="187">
                  <c:v>117.32</c:v>
                </c:pt>
                <c:pt idx="188">
                  <c:v>153.71</c:v>
                </c:pt>
                <c:pt idx="189">
                  <c:v>180.29</c:v>
                </c:pt>
                <c:pt idx="190">
                  <c:v>31.91</c:v>
                </c:pt>
                <c:pt idx="191">
                  <c:v>144.62</c:v>
                </c:pt>
                <c:pt idx="192">
                  <c:v>266.41000000000003</c:v>
                </c:pt>
                <c:pt idx="193">
                  <c:v>303.89</c:v>
                </c:pt>
                <c:pt idx="194">
                  <c:v>106.84</c:v>
                </c:pt>
                <c:pt idx="195">
                  <c:v>36.96</c:v>
                </c:pt>
                <c:pt idx="196">
                  <c:v>182.72</c:v>
                </c:pt>
                <c:pt idx="197">
                  <c:v>171.14</c:v>
                </c:pt>
                <c:pt idx="198">
                  <c:v>90.39</c:v>
                </c:pt>
                <c:pt idx="199" formatCode="#,##0.0">
                  <c:v>73.7</c:v>
                </c:pt>
                <c:pt idx="200">
                  <c:v>162.37</c:v>
                </c:pt>
                <c:pt idx="201">
                  <c:v>352.46</c:v>
                </c:pt>
                <c:pt idx="202">
                  <c:v>190.09</c:v>
                </c:pt>
                <c:pt idx="203">
                  <c:v>722.89</c:v>
                </c:pt>
                <c:pt idx="204">
                  <c:v>331.05</c:v>
                </c:pt>
                <c:pt idx="205">
                  <c:v>140.34</c:v>
                </c:pt>
                <c:pt idx="206">
                  <c:v>164.96</c:v>
                </c:pt>
                <c:pt idx="207">
                  <c:v>37.409999999999997</c:v>
                </c:pt>
                <c:pt idx="208">
                  <c:v>168.86</c:v>
                </c:pt>
                <c:pt idx="209">
                  <c:v>34.43</c:v>
                </c:pt>
                <c:pt idx="210">
                  <c:v>160.11000000000001</c:v>
                </c:pt>
                <c:pt idx="211">
                  <c:v>87.36</c:v>
                </c:pt>
                <c:pt idx="212" formatCode="#,##0.0">
                  <c:v>8.4</c:v>
                </c:pt>
                <c:pt idx="213">
                  <c:v>322.27</c:v>
                </c:pt>
                <c:pt idx="214">
                  <c:v>82.13</c:v>
                </c:pt>
                <c:pt idx="215">
                  <c:v>159.07</c:v>
                </c:pt>
                <c:pt idx="216">
                  <c:v>99.95</c:v>
                </c:pt>
                <c:pt idx="217">
                  <c:v>49.56</c:v>
                </c:pt>
                <c:pt idx="218">
                  <c:v>335.25</c:v>
                </c:pt>
                <c:pt idx="219" formatCode="#,##0.0">
                  <c:v>252.1</c:v>
                </c:pt>
                <c:pt idx="220">
                  <c:v>343.88</c:v>
                </c:pt>
                <c:pt idx="221">
                  <c:v>80.45</c:v>
                </c:pt>
                <c:pt idx="222">
                  <c:v>669.64</c:v>
                </c:pt>
                <c:pt idx="223">
                  <c:v>493.82</c:v>
                </c:pt>
                <c:pt idx="224">
                  <c:v>347.81</c:v>
                </c:pt>
                <c:pt idx="225">
                  <c:v>73.08</c:v>
                </c:pt>
                <c:pt idx="226">
                  <c:v>147.51</c:v>
                </c:pt>
                <c:pt idx="227">
                  <c:v>-15.92</c:v>
                </c:pt>
                <c:pt idx="228" formatCode="#,##0.0">
                  <c:v>41.9</c:v>
                </c:pt>
                <c:pt idx="229">
                  <c:v>139.47</c:v>
                </c:pt>
                <c:pt idx="230">
                  <c:v>256.42</c:v>
                </c:pt>
                <c:pt idx="231">
                  <c:v>254.48</c:v>
                </c:pt>
                <c:pt idx="232">
                  <c:v>36.96</c:v>
                </c:pt>
                <c:pt idx="233">
                  <c:v>96.26</c:v>
                </c:pt>
                <c:pt idx="234">
                  <c:v>273.42</c:v>
                </c:pt>
                <c:pt idx="235">
                  <c:v>240.64</c:v>
                </c:pt>
                <c:pt idx="236">
                  <c:v>214.45</c:v>
                </c:pt>
                <c:pt idx="237">
                  <c:v>193.81</c:v>
                </c:pt>
                <c:pt idx="238">
                  <c:v>28.41</c:v>
                </c:pt>
                <c:pt idx="239">
                  <c:v>46.83</c:v>
                </c:pt>
                <c:pt idx="240" formatCode="#,##0.0">
                  <c:v>167.6</c:v>
                </c:pt>
                <c:pt idx="241">
                  <c:v>114.15</c:v>
                </c:pt>
                <c:pt idx="242">
                  <c:v>45.17</c:v>
                </c:pt>
                <c:pt idx="243" formatCode="#,##0">
                  <c:v>63</c:v>
                </c:pt>
                <c:pt idx="244">
                  <c:v>99.12</c:v>
                </c:pt>
                <c:pt idx="245">
                  <c:v>94.06</c:v>
                </c:pt>
                <c:pt idx="246" formatCode="#,##0.0">
                  <c:v>257.2</c:v>
                </c:pt>
                <c:pt idx="247">
                  <c:v>487.88</c:v>
                </c:pt>
                <c:pt idx="248">
                  <c:v>2523.9499999999998</c:v>
                </c:pt>
                <c:pt idx="249">
                  <c:v>606.04</c:v>
                </c:pt>
                <c:pt idx="250">
                  <c:v>-14.29</c:v>
                </c:pt>
                <c:pt idx="251">
                  <c:v>286.29000000000002</c:v>
                </c:pt>
                <c:pt idx="252" formatCode="#,##0.0">
                  <c:v>369.6</c:v>
                </c:pt>
                <c:pt idx="253" formatCode="#,##0.0">
                  <c:v>514.9</c:v>
                </c:pt>
                <c:pt idx="254" formatCode="#,##0.0">
                  <c:v>42.6</c:v>
                </c:pt>
                <c:pt idx="255">
                  <c:v>43.67</c:v>
                </c:pt>
                <c:pt idx="256" formatCode="#,##0.0">
                  <c:v>31.4</c:v>
                </c:pt>
                <c:pt idx="257">
                  <c:v>210.81</c:v>
                </c:pt>
                <c:pt idx="258">
                  <c:v>214.63</c:v>
                </c:pt>
                <c:pt idx="259">
                  <c:v>161.85</c:v>
                </c:pt>
                <c:pt idx="260">
                  <c:v>196.35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CE-4D3D-8750-0EC0864A9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9902223"/>
        <c:axId val="349903183"/>
      </c:lineChart>
      <c:catAx>
        <c:axId val="34990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49903183"/>
        <c:crosses val="autoZero"/>
        <c:auto val="1"/>
        <c:lblAlgn val="ctr"/>
        <c:lblOffset val="100"/>
        <c:noMultiLvlLbl val="0"/>
      </c:catAx>
      <c:valAx>
        <c:axId val="34990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49902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'Daily 2024 1NN'!$I$1</c:f>
              <c:strCache>
                <c:ptCount val="1"/>
                <c:pt idx="0">
                  <c:v>Revenue 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'Daily 2024 1NN'!$H$2:$H$273</c:f>
              <c:strCache>
                <c:ptCount val="272"/>
                <c:pt idx="0">
                  <c:v>Jan-2</c:v>
                </c:pt>
                <c:pt idx="1">
                  <c:v>Jan-3</c:v>
                </c:pt>
                <c:pt idx="2">
                  <c:v>Jan-4</c:v>
                </c:pt>
                <c:pt idx="3">
                  <c:v>Jan-5</c:v>
                </c:pt>
                <c:pt idx="4">
                  <c:v>Jan-7</c:v>
                </c:pt>
                <c:pt idx="5">
                  <c:v>Jan-8</c:v>
                </c:pt>
                <c:pt idx="6">
                  <c:v>Jan-9</c:v>
                </c:pt>
                <c:pt idx="7">
                  <c:v>Jan-10</c:v>
                </c:pt>
                <c:pt idx="8">
                  <c:v>Jan-11</c:v>
                </c:pt>
                <c:pt idx="9">
                  <c:v>Jan-12</c:v>
                </c:pt>
                <c:pt idx="10">
                  <c:v>Jan-14</c:v>
                </c:pt>
                <c:pt idx="11">
                  <c:v>Jan-15</c:v>
                </c:pt>
                <c:pt idx="12">
                  <c:v>Jan-16</c:v>
                </c:pt>
                <c:pt idx="13">
                  <c:v>Jan-17</c:v>
                </c:pt>
                <c:pt idx="14">
                  <c:v>Jan-18</c:v>
                </c:pt>
                <c:pt idx="15">
                  <c:v>Jan-19</c:v>
                </c:pt>
                <c:pt idx="16">
                  <c:v>Jan-20</c:v>
                </c:pt>
                <c:pt idx="17">
                  <c:v>Jan-21</c:v>
                </c:pt>
                <c:pt idx="18">
                  <c:v>Jan-22</c:v>
                </c:pt>
                <c:pt idx="19">
                  <c:v>Jan-23</c:v>
                </c:pt>
                <c:pt idx="20">
                  <c:v>Jan-24</c:v>
                </c:pt>
                <c:pt idx="21">
                  <c:v>Jan-25</c:v>
                </c:pt>
                <c:pt idx="22">
                  <c:v>Jan-26</c:v>
                </c:pt>
                <c:pt idx="23">
                  <c:v>Jan-29</c:v>
                </c:pt>
                <c:pt idx="24">
                  <c:v>Jan-30</c:v>
                </c:pt>
                <c:pt idx="25">
                  <c:v>Jan-31</c:v>
                </c:pt>
                <c:pt idx="26">
                  <c:v>Feb-1</c:v>
                </c:pt>
                <c:pt idx="27">
                  <c:v>Feb-2</c:v>
                </c:pt>
                <c:pt idx="28">
                  <c:v>Feb-5</c:v>
                </c:pt>
                <c:pt idx="29">
                  <c:v>Feb-6</c:v>
                </c:pt>
                <c:pt idx="30">
                  <c:v>Feb-7</c:v>
                </c:pt>
                <c:pt idx="31">
                  <c:v>Feb-8</c:v>
                </c:pt>
                <c:pt idx="32">
                  <c:v>Feb-9</c:v>
                </c:pt>
                <c:pt idx="33">
                  <c:v>Feb-12</c:v>
                </c:pt>
                <c:pt idx="34">
                  <c:v>Feb-13</c:v>
                </c:pt>
                <c:pt idx="35">
                  <c:v>Feb-14</c:v>
                </c:pt>
                <c:pt idx="36">
                  <c:v>Feb-15</c:v>
                </c:pt>
                <c:pt idx="37">
                  <c:v>Feb-16</c:v>
                </c:pt>
                <c:pt idx="38">
                  <c:v>Feb-19</c:v>
                </c:pt>
                <c:pt idx="39">
                  <c:v>Feb-20</c:v>
                </c:pt>
                <c:pt idx="40">
                  <c:v>Feb-21</c:v>
                </c:pt>
                <c:pt idx="41">
                  <c:v>Feb-22</c:v>
                </c:pt>
                <c:pt idx="42">
                  <c:v>Feb-23</c:v>
                </c:pt>
                <c:pt idx="43">
                  <c:v>Feb-26</c:v>
                </c:pt>
                <c:pt idx="44">
                  <c:v>Feb-27</c:v>
                </c:pt>
                <c:pt idx="45">
                  <c:v>Feb-28</c:v>
                </c:pt>
                <c:pt idx="46">
                  <c:v>Feb-29</c:v>
                </c:pt>
                <c:pt idx="47">
                  <c:v>Mar-1</c:v>
                </c:pt>
                <c:pt idx="48">
                  <c:v>Mar-4</c:v>
                </c:pt>
                <c:pt idx="49">
                  <c:v>Mar-5</c:v>
                </c:pt>
                <c:pt idx="50">
                  <c:v>Mar-6</c:v>
                </c:pt>
                <c:pt idx="51">
                  <c:v>Mar-7</c:v>
                </c:pt>
                <c:pt idx="52">
                  <c:v>Mar-8</c:v>
                </c:pt>
                <c:pt idx="53">
                  <c:v>Mar-11</c:v>
                </c:pt>
                <c:pt idx="54">
                  <c:v>Mar-12</c:v>
                </c:pt>
                <c:pt idx="55">
                  <c:v>Mar-13</c:v>
                </c:pt>
                <c:pt idx="56">
                  <c:v>Mar-14</c:v>
                </c:pt>
                <c:pt idx="57">
                  <c:v>Mar-15</c:v>
                </c:pt>
                <c:pt idx="58">
                  <c:v>Mar-18</c:v>
                </c:pt>
                <c:pt idx="59">
                  <c:v>Mar-19</c:v>
                </c:pt>
                <c:pt idx="60">
                  <c:v>Mar-20</c:v>
                </c:pt>
                <c:pt idx="61">
                  <c:v>Mar-21</c:v>
                </c:pt>
                <c:pt idx="62">
                  <c:v>Mar-22</c:v>
                </c:pt>
                <c:pt idx="63">
                  <c:v>Mar-24</c:v>
                </c:pt>
                <c:pt idx="64">
                  <c:v>Mar-25</c:v>
                </c:pt>
                <c:pt idx="65">
                  <c:v>Mar-26</c:v>
                </c:pt>
                <c:pt idx="66">
                  <c:v>Mar-27</c:v>
                </c:pt>
                <c:pt idx="67">
                  <c:v>Mar-28</c:v>
                </c:pt>
                <c:pt idx="68">
                  <c:v>Mar-29</c:v>
                </c:pt>
                <c:pt idx="69">
                  <c:v>Apr-2</c:v>
                </c:pt>
                <c:pt idx="70">
                  <c:v>Apr-3</c:v>
                </c:pt>
                <c:pt idx="71">
                  <c:v>Apr-4</c:v>
                </c:pt>
                <c:pt idx="72">
                  <c:v>Apr-5</c:v>
                </c:pt>
                <c:pt idx="73">
                  <c:v>Apr-8</c:v>
                </c:pt>
                <c:pt idx="74">
                  <c:v>Apr-9</c:v>
                </c:pt>
                <c:pt idx="75">
                  <c:v>Apr-10</c:v>
                </c:pt>
                <c:pt idx="76">
                  <c:v>Apr-11</c:v>
                </c:pt>
                <c:pt idx="77">
                  <c:v>Apr-12</c:v>
                </c:pt>
                <c:pt idx="78">
                  <c:v>Apr-15</c:v>
                </c:pt>
                <c:pt idx="79">
                  <c:v>Apr-16</c:v>
                </c:pt>
                <c:pt idx="80">
                  <c:v>Apr-17</c:v>
                </c:pt>
                <c:pt idx="81">
                  <c:v>Apr-18</c:v>
                </c:pt>
                <c:pt idx="82">
                  <c:v>Apr-19</c:v>
                </c:pt>
                <c:pt idx="83">
                  <c:v>Apr-22</c:v>
                </c:pt>
                <c:pt idx="84">
                  <c:v>Apr-23</c:v>
                </c:pt>
                <c:pt idx="85">
                  <c:v>Apr-24</c:v>
                </c:pt>
                <c:pt idx="86">
                  <c:v>Apr-25</c:v>
                </c:pt>
                <c:pt idx="87">
                  <c:v>Apr-26</c:v>
                </c:pt>
                <c:pt idx="88">
                  <c:v>Apr-29</c:v>
                </c:pt>
                <c:pt idx="89">
                  <c:v>Apr-30</c:v>
                </c:pt>
                <c:pt idx="90">
                  <c:v>May-2</c:v>
                </c:pt>
                <c:pt idx="91">
                  <c:v>May-4</c:v>
                </c:pt>
                <c:pt idx="92">
                  <c:v>May-6</c:v>
                </c:pt>
                <c:pt idx="93">
                  <c:v>May-7</c:v>
                </c:pt>
                <c:pt idx="94">
                  <c:v>May-8</c:v>
                </c:pt>
                <c:pt idx="95">
                  <c:v>May-9</c:v>
                </c:pt>
                <c:pt idx="96">
                  <c:v>May-10</c:v>
                </c:pt>
                <c:pt idx="97">
                  <c:v>May-13</c:v>
                </c:pt>
                <c:pt idx="98">
                  <c:v>May-14</c:v>
                </c:pt>
                <c:pt idx="99">
                  <c:v>May-15</c:v>
                </c:pt>
                <c:pt idx="100">
                  <c:v>May-16</c:v>
                </c:pt>
                <c:pt idx="101">
                  <c:v>May-17</c:v>
                </c:pt>
                <c:pt idx="102">
                  <c:v>May-20</c:v>
                </c:pt>
                <c:pt idx="103">
                  <c:v>May-21</c:v>
                </c:pt>
                <c:pt idx="104">
                  <c:v>May-22</c:v>
                </c:pt>
                <c:pt idx="105">
                  <c:v>May-23</c:v>
                </c:pt>
                <c:pt idx="106">
                  <c:v>May-24</c:v>
                </c:pt>
                <c:pt idx="107">
                  <c:v>May-27</c:v>
                </c:pt>
                <c:pt idx="108">
                  <c:v>May-28</c:v>
                </c:pt>
                <c:pt idx="109">
                  <c:v>May-29</c:v>
                </c:pt>
                <c:pt idx="110">
                  <c:v>May-31</c:v>
                </c:pt>
                <c:pt idx="111">
                  <c:v>Jun-1</c:v>
                </c:pt>
                <c:pt idx="112">
                  <c:v>Jun-3</c:v>
                </c:pt>
                <c:pt idx="113">
                  <c:v>Jun-4</c:v>
                </c:pt>
                <c:pt idx="114">
                  <c:v>Jun-5</c:v>
                </c:pt>
                <c:pt idx="115">
                  <c:v>Jun-6</c:v>
                </c:pt>
                <c:pt idx="116">
                  <c:v>Jun-7</c:v>
                </c:pt>
                <c:pt idx="117">
                  <c:v>Jun-10</c:v>
                </c:pt>
                <c:pt idx="118">
                  <c:v>Jun-11</c:v>
                </c:pt>
                <c:pt idx="119">
                  <c:v>Jun-12</c:v>
                </c:pt>
                <c:pt idx="120">
                  <c:v>Jun-13</c:v>
                </c:pt>
                <c:pt idx="121">
                  <c:v>Jun-14</c:v>
                </c:pt>
                <c:pt idx="122">
                  <c:v>Jun-15</c:v>
                </c:pt>
                <c:pt idx="123">
                  <c:v>Jun-17</c:v>
                </c:pt>
                <c:pt idx="124">
                  <c:v>Jun-18</c:v>
                </c:pt>
                <c:pt idx="125">
                  <c:v>Jun-19</c:v>
                </c:pt>
                <c:pt idx="126">
                  <c:v>Jun-20</c:v>
                </c:pt>
                <c:pt idx="127">
                  <c:v>Jun-21</c:v>
                </c:pt>
                <c:pt idx="128">
                  <c:v>Jun-23</c:v>
                </c:pt>
                <c:pt idx="129">
                  <c:v>Jun-24</c:v>
                </c:pt>
                <c:pt idx="130">
                  <c:v>Jun-25</c:v>
                </c:pt>
                <c:pt idx="131">
                  <c:v>Jun-26</c:v>
                </c:pt>
                <c:pt idx="132">
                  <c:v>Jun-27</c:v>
                </c:pt>
                <c:pt idx="133">
                  <c:v>Jun-28</c:v>
                </c:pt>
                <c:pt idx="134">
                  <c:v>Jul-1</c:v>
                </c:pt>
                <c:pt idx="135">
                  <c:v>Jul-2</c:v>
                </c:pt>
                <c:pt idx="136">
                  <c:v>Jul-3</c:v>
                </c:pt>
                <c:pt idx="137">
                  <c:v>Jul-4</c:v>
                </c:pt>
                <c:pt idx="138">
                  <c:v>Jul-5</c:v>
                </c:pt>
                <c:pt idx="139">
                  <c:v>Jul-8</c:v>
                </c:pt>
                <c:pt idx="140">
                  <c:v>Jul-9</c:v>
                </c:pt>
                <c:pt idx="141">
                  <c:v>Jul-10</c:v>
                </c:pt>
                <c:pt idx="142">
                  <c:v>Jul-11</c:v>
                </c:pt>
                <c:pt idx="143">
                  <c:v>Jul-12</c:v>
                </c:pt>
                <c:pt idx="144">
                  <c:v>Jul-14</c:v>
                </c:pt>
                <c:pt idx="145">
                  <c:v>Jul-15</c:v>
                </c:pt>
                <c:pt idx="146">
                  <c:v>Jul-16</c:v>
                </c:pt>
                <c:pt idx="147">
                  <c:v>Jul-17</c:v>
                </c:pt>
                <c:pt idx="148">
                  <c:v>Jul-18</c:v>
                </c:pt>
                <c:pt idx="149">
                  <c:v>Jul-19</c:v>
                </c:pt>
                <c:pt idx="150">
                  <c:v>Jul-20</c:v>
                </c:pt>
                <c:pt idx="151">
                  <c:v>Jul-22</c:v>
                </c:pt>
                <c:pt idx="152">
                  <c:v>Jul-23</c:v>
                </c:pt>
                <c:pt idx="153">
                  <c:v>Jul-24</c:v>
                </c:pt>
                <c:pt idx="154">
                  <c:v>Jul-25</c:v>
                </c:pt>
                <c:pt idx="155">
                  <c:v>Jul-26</c:v>
                </c:pt>
                <c:pt idx="156">
                  <c:v>Jul-29</c:v>
                </c:pt>
                <c:pt idx="157">
                  <c:v>Jul-30</c:v>
                </c:pt>
                <c:pt idx="158">
                  <c:v>Jul-31</c:v>
                </c:pt>
                <c:pt idx="159">
                  <c:v>Aug-1</c:v>
                </c:pt>
                <c:pt idx="160">
                  <c:v>Aug-2</c:v>
                </c:pt>
                <c:pt idx="161">
                  <c:v>Aug-5</c:v>
                </c:pt>
                <c:pt idx="162">
                  <c:v>Aug-6</c:v>
                </c:pt>
                <c:pt idx="163">
                  <c:v>Aug-7</c:v>
                </c:pt>
                <c:pt idx="164">
                  <c:v>Aug-8</c:v>
                </c:pt>
                <c:pt idx="165">
                  <c:v>Aug-9</c:v>
                </c:pt>
                <c:pt idx="166">
                  <c:v>Aug-10</c:v>
                </c:pt>
                <c:pt idx="167">
                  <c:v>Aug-12</c:v>
                </c:pt>
                <c:pt idx="168">
                  <c:v>Aug-13</c:v>
                </c:pt>
                <c:pt idx="169">
                  <c:v>Aug-14</c:v>
                </c:pt>
                <c:pt idx="170">
                  <c:v>Aug-16</c:v>
                </c:pt>
                <c:pt idx="171">
                  <c:v>Aug-19</c:v>
                </c:pt>
                <c:pt idx="172">
                  <c:v>Aug-20</c:v>
                </c:pt>
                <c:pt idx="173">
                  <c:v>Aug-21</c:v>
                </c:pt>
                <c:pt idx="174">
                  <c:v>Aug-22</c:v>
                </c:pt>
                <c:pt idx="175">
                  <c:v>Aug-23</c:v>
                </c:pt>
                <c:pt idx="176">
                  <c:v>Aug-26</c:v>
                </c:pt>
                <c:pt idx="177">
                  <c:v>Aug-27</c:v>
                </c:pt>
                <c:pt idx="178">
                  <c:v>Aug-28</c:v>
                </c:pt>
                <c:pt idx="179">
                  <c:v>Aug-29</c:v>
                </c:pt>
                <c:pt idx="180">
                  <c:v>Aug-30</c:v>
                </c:pt>
                <c:pt idx="181">
                  <c:v>Sep-2</c:v>
                </c:pt>
                <c:pt idx="182">
                  <c:v>Sep-3</c:v>
                </c:pt>
                <c:pt idx="183">
                  <c:v>Sep-4</c:v>
                </c:pt>
                <c:pt idx="184">
                  <c:v>Sep-5</c:v>
                </c:pt>
                <c:pt idx="185">
                  <c:v>Sep-6</c:v>
                </c:pt>
                <c:pt idx="186">
                  <c:v>Sep-9</c:v>
                </c:pt>
                <c:pt idx="187">
                  <c:v>Sep-10</c:v>
                </c:pt>
                <c:pt idx="188">
                  <c:v>Sep-11</c:v>
                </c:pt>
                <c:pt idx="189">
                  <c:v>Sep-12</c:v>
                </c:pt>
                <c:pt idx="190">
                  <c:v>Sep-13</c:v>
                </c:pt>
                <c:pt idx="191">
                  <c:v>Sep-16</c:v>
                </c:pt>
                <c:pt idx="192">
                  <c:v>Sep-17</c:v>
                </c:pt>
                <c:pt idx="193">
                  <c:v>Sep-18</c:v>
                </c:pt>
                <c:pt idx="194">
                  <c:v>Sep-19</c:v>
                </c:pt>
                <c:pt idx="195">
                  <c:v>Sep-20</c:v>
                </c:pt>
                <c:pt idx="196">
                  <c:v>Sep-23</c:v>
                </c:pt>
                <c:pt idx="197">
                  <c:v>Sep-24</c:v>
                </c:pt>
                <c:pt idx="198">
                  <c:v>Sep-25</c:v>
                </c:pt>
                <c:pt idx="199">
                  <c:v>Sep-26</c:v>
                </c:pt>
                <c:pt idx="200">
                  <c:v>Sep-27</c:v>
                </c:pt>
                <c:pt idx="201">
                  <c:v>Sep-30</c:v>
                </c:pt>
                <c:pt idx="202">
                  <c:v>Oct-1</c:v>
                </c:pt>
                <c:pt idx="203">
                  <c:v>Oct-2</c:v>
                </c:pt>
                <c:pt idx="204">
                  <c:v>Oct-3</c:v>
                </c:pt>
                <c:pt idx="205">
                  <c:v>Oct-4</c:v>
                </c:pt>
                <c:pt idx="206">
                  <c:v>Oct-7</c:v>
                </c:pt>
                <c:pt idx="207">
                  <c:v>Oct-8</c:v>
                </c:pt>
                <c:pt idx="208">
                  <c:v>Oct-9</c:v>
                </c:pt>
                <c:pt idx="209">
                  <c:v>Oct-10</c:v>
                </c:pt>
                <c:pt idx="210">
                  <c:v>Oct-11</c:v>
                </c:pt>
                <c:pt idx="211">
                  <c:v>Oct-14</c:v>
                </c:pt>
                <c:pt idx="212">
                  <c:v>Oct-15</c:v>
                </c:pt>
                <c:pt idx="213">
                  <c:v>Oct-16</c:v>
                </c:pt>
                <c:pt idx="214">
                  <c:v>Oct-17</c:v>
                </c:pt>
                <c:pt idx="215">
                  <c:v>Oct-18</c:v>
                </c:pt>
                <c:pt idx="216">
                  <c:v>Oct-21</c:v>
                </c:pt>
                <c:pt idx="217">
                  <c:v>Oct-22</c:v>
                </c:pt>
                <c:pt idx="218">
                  <c:v>Oct-23</c:v>
                </c:pt>
                <c:pt idx="219">
                  <c:v>Oct-24</c:v>
                </c:pt>
                <c:pt idx="220">
                  <c:v>Oct-25</c:v>
                </c:pt>
                <c:pt idx="221">
                  <c:v>Oct-28</c:v>
                </c:pt>
                <c:pt idx="222">
                  <c:v>Oct-29</c:v>
                </c:pt>
                <c:pt idx="223">
                  <c:v>Oct-30</c:v>
                </c:pt>
                <c:pt idx="224">
                  <c:v>Oct-31</c:v>
                </c:pt>
                <c:pt idx="225">
                  <c:v>Nov-4</c:v>
                </c:pt>
                <c:pt idx="226">
                  <c:v>Nov-5</c:v>
                </c:pt>
                <c:pt idx="227">
                  <c:v>Nov-6</c:v>
                </c:pt>
                <c:pt idx="228">
                  <c:v>Nov-7</c:v>
                </c:pt>
                <c:pt idx="229">
                  <c:v>Nov-8</c:v>
                </c:pt>
                <c:pt idx="230">
                  <c:v>Nov-10</c:v>
                </c:pt>
                <c:pt idx="231">
                  <c:v>Nov-11</c:v>
                </c:pt>
                <c:pt idx="232">
                  <c:v>Nov-12</c:v>
                </c:pt>
                <c:pt idx="233">
                  <c:v>Nov-13</c:v>
                </c:pt>
                <c:pt idx="234">
                  <c:v>Nov-14</c:v>
                </c:pt>
                <c:pt idx="235">
                  <c:v>Nov-15</c:v>
                </c:pt>
                <c:pt idx="236">
                  <c:v>Nov-18</c:v>
                </c:pt>
                <c:pt idx="237">
                  <c:v>Nov-19</c:v>
                </c:pt>
                <c:pt idx="238">
                  <c:v>Nov-20</c:v>
                </c:pt>
                <c:pt idx="239">
                  <c:v>Nov-21</c:v>
                </c:pt>
                <c:pt idx="240">
                  <c:v>Nov-22</c:v>
                </c:pt>
                <c:pt idx="241">
                  <c:v>Nov-24</c:v>
                </c:pt>
                <c:pt idx="242">
                  <c:v>Nov-25</c:v>
                </c:pt>
                <c:pt idx="243">
                  <c:v>Nov-26</c:v>
                </c:pt>
                <c:pt idx="244">
                  <c:v>Nov-27</c:v>
                </c:pt>
                <c:pt idx="245">
                  <c:v>Nov-28</c:v>
                </c:pt>
                <c:pt idx="246">
                  <c:v>Nov-29</c:v>
                </c:pt>
                <c:pt idx="247">
                  <c:v>Nov-30</c:v>
                </c:pt>
                <c:pt idx="248">
                  <c:v>Dec-1</c:v>
                </c:pt>
                <c:pt idx="249">
                  <c:v>Dec-2</c:v>
                </c:pt>
                <c:pt idx="250">
                  <c:v>Dec-3</c:v>
                </c:pt>
                <c:pt idx="251">
                  <c:v>Dec-4</c:v>
                </c:pt>
                <c:pt idx="252">
                  <c:v>Dec-5</c:v>
                </c:pt>
                <c:pt idx="253">
                  <c:v>Dec-6</c:v>
                </c:pt>
                <c:pt idx="254">
                  <c:v>Dec-7</c:v>
                </c:pt>
                <c:pt idx="255">
                  <c:v>Dec-8</c:v>
                </c:pt>
                <c:pt idx="256">
                  <c:v>Dec-9</c:v>
                </c:pt>
                <c:pt idx="257">
                  <c:v>Dec-10</c:v>
                </c:pt>
                <c:pt idx="258">
                  <c:v>Dec-11</c:v>
                </c:pt>
                <c:pt idx="259">
                  <c:v>Dec-12</c:v>
                </c:pt>
                <c:pt idx="260">
                  <c:v>Dec-13</c:v>
                </c:pt>
                <c:pt idx="261">
                  <c:v>Dec-16</c:v>
                </c:pt>
                <c:pt idx="262">
                  <c:v>Dec-17</c:v>
                </c:pt>
                <c:pt idx="263">
                  <c:v>Dec-18</c:v>
                </c:pt>
                <c:pt idx="264">
                  <c:v>Dec-19</c:v>
                </c:pt>
                <c:pt idx="265">
                  <c:v>Dec-20</c:v>
                </c:pt>
                <c:pt idx="266">
                  <c:v>Dec-23</c:v>
                </c:pt>
                <c:pt idx="267">
                  <c:v>Dec-24</c:v>
                </c:pt>
                <c:pt idx="268">
                  <c:v>Dec-27</c:v>
                </c:pt>
                <c:pt idx="269">
                  <c:v>Dec-28</c:v>
                </c:pt>
                <c:pt idx="270">
                  <c:v>Dec-30</c:v>
                </c:pt>
                <c:pt idx="271">
                  <c:v>Dec-31</c:v>
                </c:pt>
              </c:strCache>
            </c:strRef>
          </c:cat>
          <c:val>
            <c:numRef>
              <c:f>'Daily 2024 1NN'!$I$2:$I$273</c:f>
              <c:numCache>
                <c:formatCode>#,##0.00</c:formatCode>
                <c:ptCount val="272"/>
                <c:pt idx="0">
                  <c:v>42061.58</c:v>
                </c:pt>
                <c:pt idx="1">
                  <c:v>34409.67</c:v>
                </c:pt>
                <c:pt idx="2">
                  <c:v>20234.990000000002</c:v>
                </c:pt>
                <c:pt idx="3">
                  <c:v>19180.39</c:v>
                </c:pt>
                <c:pt idx="4" formatCode="#,##0.0">
                  <c:v>12475.6</c:v>
                </c:pt>
                <c:pt idx="5">
                  <c:v>29196.14</c:v>
                </c:pt>
                <c:pt idx="6">
                  <c:v>60671.74</c:v>
                </c:pt>
                <c:pt idx="7">
                  <c:v>24063.73</c:v>
                </c:pt>
                <c:pt idx="8">
                  <c:v>18095.52</c:v>
                </c:pt>
                <c:pt idx="9">
                  <c:v>12684.57</c:v>
                </c:pt>
                <c:pt idx="10">
                  <c:v>31386.09</c:v>
                </c:pt>
                <c:pt idx="11">
                  <c:v>56621.31</c:v>
                </c:pt>
                <c:pt idx="12">
                  <c:v>32865.39</c:v>
                </c:pt>
                <c:pt idx="13" formatCode="#,##0.0">
                  <c:v>28626.799999999999</c:v>
                </c:pt>
                <c:pt idx="14">
                  <c:v>21566.39</c:v>
                </c:pt>
                <c:pt idx="15">
                  <c:v>18562.060000000001</c:v>
                </c:pt>
                <c:pt idx="16">
                  <c:v>-2688.06</c:v>
                </c:pt>
                <c:pt idx="17">
                  <c:v>-688.78</c:v>
                </c:pt>
                <c:pt idx="18">
                  <c:v>52260.07</c:v>
                </c:pt>
                <c:pt idx="19">
                  <c:v>14803.31</c:v>
                </c:pt>
                <c:pt idx="20">
                  <c:v>15862.84</c:v>
                </c:pt>
                <c:pt idx="21">
                  <c:v>18449.12</c:v>
                </c:pt>
                <c:pt idx="22">
                  <c:v>19566.330000000002</c:v>
                </c:pt>
                <c:pt idx="23">
                  <c:v>68155.38</c:v>
                </c:pt>
                <c:pt idx="24">
                  <c:v>21581.17</c:v>
                </c:pt>
                <c:pt idx="25">
                  <c:v>19254.849999999999</c:v>
                </c:pt>
                <c:pt idx="26" formatCode="#,##0.0">
                  <c:v>21988.2</c:v>
                </c:pt>
                <c:pt idx="27">
                  <c:v>22870.02</c:v>
                </c:pt>
                <c:pt idx="28">
                  <c:v>57221.77</c:v>
                </c:pt>
                <c:pt idx="29">
                  <c:v>16320.26</c:v>
                </c:pt>
                <c:pt idx="30">
                  <c:v>54327.67</c:v>
                </c:pt>
                <c:pt idx="31">
                  <c:v>20801.12</c:v>
                </c:pt>
                <c:pt idx="32">
                  <c:v>9037.73</c:v>
                </c:pt>
                <c:pt idx="33">
                  <c:v>38249.86</c:v>
                </c:pt>
                <c:pt idx="34">
                  <c:v>19260.84</c:v>
                </c:pt>
                <c:pt idx="35">
                  <c:v>29684.28</c:v>
                </c:pt>
                <c:pt idx="36">
                  <c:v>26964.74</c:v>
                </c:pt>
                <c:pt idx="37">
                  <c:v>23040.639999999999</c:v>
                </c:pt>
                <c:pt idx="38">
                  <c:v>53819.32</c:v>
                </c:pt>
                <c:pt idx="39" formatCode="#,##0.0">
                  <c:v>45002.9</c:v>
                </c:pt>
                <c:pt idx="40">
                  <c:v>20606.84</c:v>
                </c:pt>
                <c:pt idx="41">
                  <c:v>21924.69</c:v>
                </c:pt>
                <c:pt idx="42">
                  <c:v>23102.53</c:v>
                </c:pt>
                <c:pt idx="43">
                  <c:v>57529.77</c:v>
                </c:pt>
                <c:pt idx="44">
                  <c:v>32029.67</c:v>
                </c:pt>
                <c:pt idx="45">
                  <c:v>30647.88</c:v>
                </c:pt>
                <c:pt idx="46">
                  <c:v>19568.669999999998</c:v>
                </c:pt>
                <c:pt idx="47">
                  <c:v>18557.79</c:v>
                </c:pt>
                <c:pt idx="48">
                  <c:v>44053.440000000002</c:v>
                </c:pt>
                <c:pt idx="49">
                  <c:v>21118.55</c:v>
                </c:pt>
                <c:pt idx="50" formatCode="#,##0.0">
                  <c:v>26842.7</c:v>
                </c:pt>
                <c:pt idx="51">
                  <c:v>33299.99</c:v>
                </c:pt>
                <c:pt idx="52">
                  <c:v>19445.46</c:v>
                </c:pt>
                <c:pt idx="53">
                  <c:v>39732.14</c:v>
                </c:pt>
                <c:pt idx="54">
                  <c:v>43020.71</c:v>
                </c:pt>
                <c:pt idx="55">
                  <c:v>18125.330000000002</c:v>
                </c:pt>
                <c:pt idx="56">
                  <c:v>18614.55</c:v>
                </c:pt>
                <c:pt idx="57">
                  <c:v>30531.85</c:v>
                </c:pt>
                <c:pt idx="58">
                  <c:v>79469.63</c:v>
                </c:pt>
                <c:pt idx="59">
                  <c:v>25746.54</c:v>
                </c:pt>
                <c:pt idx="60">
                  <c:v>13239.47</c:v>
                </c:pt>
                <c:pt idx="61">
                  <c:v>9823.2800000000007</c:v>
                </c:pt>
                <c:pt idx="62">
                  <c:v>32788.61</c:v>
                </c:pt>
                <c:pt idx="63">
                  <c:v>34979.67</c:v>
                </c:pt>
                <c:pt idx="64">
                  <c:v>99280.93</c:v>
                </c:pt>
                <c:pt idx="65">
                  <c:v>38067.449999999997</c:v>
                </c:pt>
                <c:pt idx="66">
                  <c:v>25309.47</c:v>
                </c:pt>
                <c:pt idx="67" formatCode="#,##0.0">
                  <c:v>18497.2</c:v>
                </c:pt>
                <c:pt idx="68">
                  <c:v>16725.349999999999</c:v>
                </c:pt>
                <c:pt idx="69">
                  <c:v>69305.84</c:v>
                </c:pt>
                <c:pt idx="70">
                  <c:v>26004.720000000001</c:v>
                </c:pt>
                <c:pt idx="71" formatCode="#,##0.0">
                  <c:v>28241.1</c:v>
                </c:pt>
                <c:pt idx="72">
                  <c:v>16524.91</c:v>
                </c:pt>
                <c:pt idx="73">
                  <c:v>47460.95</c:v>
                </c:pt>
                <c:pt idx="74">
                  <c:v>23575.83</c:v>
                </c:pt>
                <c:pt idx="75">
                  <c:v>36546.17</c:v>
                </c:pt>
                <c:pt idx="76">
                  <c:v>32245.06</c:v>
                </c:pt>
                <c:pt idx="77">
                  <c:v>22941.58</c:v>
                </c:pt>
                <c:pt idx="78">
                  <c:v>34969.21</c:v>
                </c:pt>
                <c:pt idx="79" formatCode="#,##0">
                  <c:v>30613</c:v>
                </c:pt>
                <c:pt idx="80">
                  <c:v>29715.58</c:v>
                </c:pt>
                <c:pt idx="81" formatCode="#,##0.0">
                  <c:v>36135.699999999997</c:v>
                </c:pt>
                <c:pt idx="82">
                  <c:v>28136.83</c:v>
                </c:pt>
                <c:pt idx="83">
                  <c:v>48371.26</c:v>
                </c:pt>
                <c:pt idx="84">
                  <c:v>18287.62</c:v>
                </c:pt>
                <c:pt idx="85" formatCode="#,##0">
                  <c:v>21380</c:v>
                </c:pt>
                <c:pt idx="86">
                  <c:v>18965.150000000001</c:v>
                </c:pt>
                <c:pt idx="87">
                  <c:v>12619.58</c:v>
                </c:pt>
                <c:pt idx="88">
                  <c:v>49600.34</c:v>
                </c:pt>
                <c:pt idx="89">
                  <c:v>23394.99</c:v>
                </c:pt>
                <c:pt idx="90">
                  <c:v>34683.94</c:v>
                </c:pt>
                <c:pt idx="91">
                  <c:v>4202.97</c:v>
                </c:pt>
                <c:pt idx="92">
                  <c:v>54338.26</c:v>
                </c:pt>
                <c:pt idx="93">
                  <c:v>31036.62</c:v>
                </c:pt>
                <c:pt idx="94">
                  <c:v>20296.88</c:v>
                </c:pt>
                <c:pt idx="95">
                  <c:v>19831.57</c:v>
                </c:pt>
                <c:pt idx="96">
                  <c:v>13607.26</c:v>
                </c:pt>
                <c:pt idx="97">
                  <c:v>32182.54</c:v>
                </c:pt>
                <c:pt idx="98">
                  <c:v>41163.120000000003</c:v>
                </c:pt>
                <c:pt idx="99">
                  <c:v>23523.13</c:v>
                </c:pt>
                <c:pt idx="100">
                  <c:v>22116.02</c:v>
                </c:pt>
                <c:pt idx="101">
                  <c:v>24567.61</c:v>
                </c:pt>
                <c:pt idx="102">
                  <c:v>64966.05</c:v>
                </c:pt>
                <c:pt idx="103">
                  <c:v>35299.43</c:v>
                </c:pt>
                <c:pt idx="104">
                  <c:v>26036.42</c:v>
                </c:pt>
                <c:pt idx="105">
                  <c:v>24762.21</c:v>
                </c:pt>
                <c:pt idx="106">
                  <c:v>21879.71</c:v>
                </c:pt>
                <c:pt idx="107" formatCode="#,##0.0">
                  <c:v>44896.2</c:v>
                </c:pt>
                <c:pt idx="108">
                  <c:v>56964.480000000003</c:v>
                </c:pt>
                <c:pt idx="109">
                  <c:v>40311.379999999997</c:v>
                </c:pt>
                <c:pt idx="110">
                  <c:v>34425.550000000003</c:v>
                </c:pt>
                <c:pt idx="111">
                  <c:v>15176.51</c:v>
                </c:pt>
                <c:pt idx="112">
                  <c:v>36788.35</c:v>
                </c:pt>
                <c:pt idx="113">
                  <c:v>49212.51</c:v>
                </c:pt>
                <c:pt idx="114">
                  <c:v>30239.43</c:v>
                </c:pt>
                <c:pt idx="115">
                  <c:v>24757.97</c:v>
                </c:pt>
                <c:pt idx="116">
                  <c:v>22615.82</c:v>
                </c:pt>
                <c:pt idx="117">
                  <c:v>52876.05</c:v>
                </c:pt>
                <c:pt idx="118">
                  <c:v>28888.57</c:v>
                </c:pt>
                <c:pt idx="119">
                  <c:v>19938.89</c:v>
                </c:pt>
                <c:pt idx="120">
                  <c:v>23803.64</c:v>
                </c:pt>
                <c:pt idx="121">
                  <c:v>22004.71</c:v>
                </c:pt>
                <c:pt idx="122">
                  <c:v>-832.93</c:v>
                </c:pt>
                <c:pt idx="123">
                  <c:v>54857.66</c:v>
                </c:pt>
                <c:pt idx="124">
                  <c:v>31659.38</c:v>
                </c:pt>
                <c:pt idx="125">
                  <c:v>22716.46</c:v>
                </c:pt>
                <c:pt idx="126">
                  <c:v>21925.87</c:v>
                </c:pt>
                <c:pt idx="127">
                  <c:v>17871.32</c:v>
                </c:pt>
                <c:pt idx="128">
                  <c:v>-9.82</c:v>
                </c:pt>
                <c:pt idx="129">
                  <c:v>53581.38</c:v>
                </c:pt>
                <c:pt idx="130">
                  <c:v>32652.18</c:v>
                </c:pt>
                <c:pt idx="131" formatCode="#,##0">
                  <c:v>30354</c:v>
                </c:pt>
                <c:pt idx="132">
                  <c:v>33410.68</c:v>
                </c:pt>
                <c:pt idx="133" formatCode="#,##0.0">
                  <c:v>17729.5</c:v>
                </c:pt>
                <c:pt idx="134">
                  <c:v>66887.37</c:v>
                </c:pt>
                <c:pt idx="135">
                  <c:v>36216.79</c:v>
                </c:pt>
                <c:pt idx="136">
                  <c:v>30371.67</c:v>
                </c:pt>
                <c:pt idx="137">
                  <c:v>30697.06</c:v>
                </c:pt>
                <c:pt idx="138" formatCode="#,##0.0">
                  <c:v>22457.3</c:v>
                </c:pt>
                <c:pt idx="139">
                  <c:v>25521.57</c:v>
                </c:pt>
                <c:pt idx="140">
                  <c:v>54884.97</c:v>
                </c:pt>
                <c:pt idx="141">
                  <c:v>28408.54</c:v>
                </c:pt>
                <c:pt idx="142">
                  <c:v>24068.01</c:v>
                </c:pt>
                <c:pt idx="143" formatCode="#,##0.0">
                  <c:v>37600.699999999997</c:v>
                </c:pt>
                <c:pt idx="144">
                  <c:v>17277.919999999998</c:v>
                </c:pt>
                <c:pt idx="145">
                  <c:v>60869.31</c:v>
                </c:pt>
                <c:pt idx="146">
                  <c:v>57270.13</c:v>
                </c:pt>
                <c:pt idx="147">
                  <c:v>90066.47</c:v>
                </c:pt>
                <c:pt idx="148">
                  <c:v>15951.39</c:v>
                </c:pt>
                <c:pt idx="149">
                  <c:v>40651.050000000003</c:v>
                </c:pt>
                <c:pt idx="150">
                  <c:v>11111.24</c:v>
                </c:pt>
                <c:pt idx="151">
                  <c:v>42207.79</c:v>
                </c:pt>
                <c:pt idx="152" formatCode="#,##0.0">
                  <c:v>37772.800000000003</c:v>
                </c:pt>
                <c:pt idx="153">
                  <c:v>19600.330000000002</c:v>
                </c:pt>
                <c:pt idx="154">
                  <c:v>17573.43</c:v>
                </c:pt>
                <c:pt idx="155">
                  <c:v>11348.84</c:v>
                </c:pt>
                <c:pt idx="156">
                  <c:v>31528.68</c:v>
                </c:pt>
                <c:pt idx="157" formatCode="#,##0.0">
                  <c:v>35404.800000000003</c:v>
                </c:pt>
                <c:pt idx="158">
                  <c:v>23689.88</c:v>
                </c:pt>
                <c:pt idx="159">
                  <c:v>25221.38</c:v>
                </c:pt>
                <c:pt idx="160">
                  <c:v>25424.38</c:v>
                </c:pt>
                <c:pt idx="161" formatCode="#,##0.0">
                  <c:v>36701.800000000003</c:v>
                </c:pt>
                <c:pt idx="162">
                  <c:v>55358.71</c:v>
                </c:pt>
                <c:pt idx="163">
                  <c:v>27317.73</c:v>
                </c:pt>
                <c:pt idx="164">
                  <c:v>28030.44</c:v>
                </c:pt>
                <c:pt idx="165">
                  <c:v>15650.18</c:v>
                </c:pt>
                <c:pt idx="166">
                  <c:v>6888.23</c:v>
                </c:pt>
                <c:pt idx="167">
                  <c:v>26477.39</c:v>
                </c:pt>
                <c:pt idx="168">
                  <c:v>26668.880000000001</c:v>
                </c:pt>
                <c:pt idx="169">
                  <c:v>28877.83</c:v>
                </c:pt>
                <c:pt idx="170">
                  <c:v>26624.55</c:v>
                </c:pt>
                <c:pt idx="171">
                  <c:v>58876.46</c:v>
                </c:pt>
                <c:pt idx="172">
                  <c:v>32646.48</c:v>
                </c:pt>
                <c:pt idx="173">
                  <c:v>17982.52</c:v>
                </c:pt>
                <c:pt idx="174">
                  <c:v>16085.87</c:v>
                </c:pt>
                <c:pt idx="175" formatCode="#,##0.0">
                  <c:v>11380.2</c:v>
                </c:pt>
                <c:pt idx="176">
                  <c:v>39128.660000000003</c:v>
                </c:pt>
                <c:pt idx="177" formatCode="#,##0.0">
                  <c:v>19442.900000000001</c:v>
                </c:pt>
                <c:pt idx="178">
                  <c:v>16444.66</c:v>
                </c:pt>
                <c:pt idx="179">
                  <c:v>18103.68</c:v>
                </c:pt>
                <c:pt idx="180">
                  <c:v>12845.81</c:v>
                </c:pt>
                <c:pt idx="181">
                  <c:v>58535.56</c:v>
                </c:pt>
                <c:pt idx="182">
                  <c:v>63621.279999999999</c:v>
                </c:pt>
                <c:pt idx="183">
                  <c:v>23172.33</c:v>
                </c:pt>
                <c:pt idx="184">
                  <c:v>22461.08</c:v>
                </c:pt>
                <c:pt idx="185">
                  <c:v>13380.01</c:v>
                </c:pt>
                <c:pt idx="186">
                  <c:v>45762.05</c:v>
                </c:pt>
                <c:pt idx="187">
                  <c:v>21441.24</c:v>
                </c:pt>
                <c:pt idx="188">
                  <c:v>28560.62</c:v>
                </c:pt>
                <c:pt idx="189">
                  <c:v>24426.34</c:v>
                </c:pt>
                <c:pt idx="190">
                  <c:v>14629.46</c:v>
                </c:pt>
                <c:pt idx="191">
                  <c:v>42706.75</c:v>
                </c:pt>
                <c:pt idx="192">
                  <c:v>15844.27</c:v>
                </c:pt>
                <c:pt idx="193">
                  <c:v>16347.89</c:v>
                </c:pt>
                <c:pt idx="194">
                  <c:v>19228.43</c:v>
                </c:pt>
                <c:pt idx="195">
                  <c:v>13199.68</c:v>
                </c:pt>
                <c:pt idx="196">
                  <c:v>25450.59</c:v>
                </c:pt>
                <c:pt idx="197">
                  <c:v>39447.879999999997</c:v>
                </c:pt>
                <c:pt idx="198">
                  <c:v>31851.15</c:v>
                </c:pt>
                <c:pt idx="199">
                  <c:v>25149.05</c:v>
                </c:pt>
                <c:pt idx="200">
                  <c:v>25390.75</c:v>
                </c:pt>
                <c:pt idx="201">
                  <c:v>50478.39</c:v>
                </c:pt>
                <c:pt idx="202">
                  <c:v>44283.96</c:v>
                </c:pt>
                <c:pt idx="203">
                  <c:v>20424.939999999999</c:v>
                </c:pt>
                <c:pt idx="204">
                  <c:v>19018.080000000002</c:v>
                </c:pt>
                <c:pt idx="205">
                  <c:v>20151.13</c:v>
                </c:pt>
                <c:pt idx="206">
                  <c:v>51748.47</c:v>
                </c:pt>
                <c:pt idx="207">
                  <c:v>23471.040000000001</c:v>
                </c:pt>
                <c:pt idx="208">
                  <c:v>12740.64</c:v>
                </c:pt>
                <c:pt idx="209">
                  <c:v>16195.77</c:v>
                </c:pt>
                <c:pt idx="210" formatCode="#,##0.0">
                  <c:v>16198.9</c:v>
                </c:pt>
                <c:pt idx="211">
                  <c:v>49502.17</c:v>
                </c:pt>
                <c:pt idx="212">
                  <c:v>19594.46</c:v>
                </c:pt>
                <c:pt idx="213" formatCode="#,##0.0">
                  <c:v>18354.599999999999</c:v>
                </c:pt>
                <c:pt idx="214">
                  <c:v>15088.66</c:v>
                </c:pt>
                <c:pt idx="215">
                  <c:v>11997.98</c:v>
                </c:pt>
                <c:pt idx="216">
                  <c:v>40573.65</c:v>
                </c:pt>
                <c:pt idx="217">
                  <c:v>24621.62</c:v>
                </c:pt>
                <c:pt idx="218">
                  <c:v>16066.68</c:v>
                </c:pt>
                <c:pt idx="219">
                  <c:v>15847.67</c:v>
                </c:pt>
                <c:pt idx="220">
                  <c:v>20079.07</c:v>
                </c:pt>
                <c:pt idx="221">
                  <c:v>60283.69</c:v>
                </c:pt>
                <c:pt idx="222">
                  <c:v>25085.17</c:v>
                </c:pt>
                <c:pt idx="223">
                  <c:v>15893.01</c:v>
                </c:pt>
                <c:pt idx="224">
                  <c:v>17281.73</c:v>
                </c:pt>
                <c:pt idx="225">
                  <c:v>55592.35</c:v>
                </c:pt>
                <c:pt idx="226">
                  <c:v>65048.01</c:v>
                </c:pt>
                <c:pt idx="227">
                  <c:v>53263.32</c:v>
                </c:pt>
                <c:pt idx="228">
                  <c:v>19507.57</c:v>
                </c:pt>
                <c:pt idx="229">
                  <c:v>26190.74</c:v>
                </c:pt>
                <c:pt idx="230">
                  <c:v>-622.87</c:v>
                </c:pt>
                <c:pt idx="231">
                  <c:v>-457.61</c:v>
                </c:pt>
                <c:pt idx="232">
                  <c:v>73543.259999999995</c:v>
                </c:pt>
                <c:pt idx="233">
                  <c:v>72219.56</c:v>
                </c:pt>
                <c:pt idx="234">
                  <c:v>40578.85</c:v>
                </c:pt>
                <c:pt idx="235">
                  <c:v>32453.22</c:v>
                </c:pt>
                <c:pt idx="236">
                  <c:v>85061.53</c:v>
                </c:pt>
                <c:pt idx="237">
                  <c:v>44604.05</c:v>
                </c:pt>
                <c:pt idx="238">
                  <c:v>44156.03</c:v>
                </c:pt>
                <c:pt idx="239">
                  <c:v>50278.36</c:v>
                </c:pt>
                <c:pt idx="240">
                  <c:v>46426.68</c:v>
                </c:pt>
                <c:pt idx="241">
                  <c:v>22722.78</c:v>
                </c:pt>
                <c:pt idx="242">
                  <c:v>39416.81</c:v>
                </c:pt>
                <c:pt idx="243">
                  <c:v>49987.12</c:v>
                </c:pt>
                <c:pt idx="244">
                  <c:v>85451.73</c:v>
                </c:pt>
                <c:pt idx="245">
                  <c:v>71232.289999999994</c:v>
                </c:pt>
                <c:pt idx="246">
                  <c:v>97671.12</c:v>
                </c:pt>
                <c:pt idx="247">
                  <c:v>204026.69</c:v>
                </c:pt>
                <c:pt idx="248">
                  <c:v>21447.29</c:v>
                </c:pt>
                <c:pt idx="249" formatCode="#,##0.0">
                  <c:v>81468.600000000006</c:v>
                </c:pt>
                <c:pt idx="250">
                  <c:v>77754.64</c:v>
                </c:pt>
                <c:pt idx="251">
                  <c:v>282834.32</c:v>
                </c:pt>
                <c:pt idx="252">
                  <c:v>42611.35</c:v>
                </c:pt>
                <c:pt idx="253">
                  <c:v>50559.19</c:v>
                </c:pt>
                <c:pt idx="254">
                  <c:v>77104.479999999996</c:v>
                </c:pt>
                <c:pt idx="255">
                  <c:v>-684.67</c:v>
                </c:pt>
                <c:pt idx="256">
                  <c:v>68886.89</c:v>
                </c:pt>
                <c:pt idx="257">
                  <c:v>70032.08</c:v>
                </c:pt>
                <c:pt idx="258" formatCode="#,##0.0">
                  <c:v>43831.8</c:v>
                </c:pt>
                <c:pt idx="259">
                  <c:v>31977.17</c:v>
                </c:pt>
                <c:pt idx="260">
                  <c:v>23159.99</c:v>
                </c:pt>
                <c:pt idx="261">
                  <c:v>37823.64</c:v>
                </c:pt>
                <c:pt idx="262">
                  <c:v>50720.02</c:v>
                </c:pt>
                <c:pt idx="263">
                  <c:v>46317.95</c:v>
                </c:pt>
                <c:pt idx="264" formatCode="#,##0">
                  <c:v>18209</c:v>
                </c:pt>
                <c:pt idx="265">
                  <c:v>13709.05</c:v>
                </c:pt>
                <c:pt idx="266">
                  <c:v>35583.17</c:v>
                </c:pt>
                <c:pt idx="267">
                  <c:v>13767.36</c:v>
                </c:pt>
                <c:pt idx="268">
                  <c:v>15211.36</c:v>
                </c:pt>
                <c:pt idx="269">
                  <c:v>24980.45</c:v>
                </c:pt>
                <c:pt idx="270">
                  <c:v>35608.949999999997</c:v>
                </c:pt>
                <c:pt idx="271">
                  <c:v>25996.11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63-450C-BF34-C6C60E578560}"/>
            </c:ext>
          </c:extLst>
        </c:ser>
        <c:ser>
          <c:idx val="1"/>
          <c:order val="1"/>
          <c:tx>
            <c:strRef>
              <c:f>'Daily 2024 1NN'!$J$1</c:f>
              <c:strCache>
                <c:ptCount val="1"/>
                <c:pt idx="0">
                  <c:v>Quantity 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'Daily 2024 1NN'!$H$2:$H$273</c:f>
              <c:strCache>
                <c:ptCount val="272"/>
                <c:pt idx="0">
                  <c:v>Jan-2</c:v>
                </c:pt>
                <c:pt idx="1">
                  <c:v>Jan-3</c:v>
                </c:pt>
                <c:pt idx="2">
                  <c:v>Jan-4</c:v>
                </c:pt>
                <c:pt idx="3">
                  <c:v>Jan-5</c:v>
                </c:pt>
                <c:pt idx="4">
                  <c:v>Jan-7</c:v>
                </c:pt>
                <c:pt idx="5">
                  <c:v>Jan-8</c:v>
                </c:pt>
                <c:pt idx="6">
                  <c:v>Jan-9</c:v>
                </c:pt>
                <c:pt idx="7">
                  <c:v>Jan-10</c:v>
                </c:pt>
                <c:pt idx="8">
                  <c:v>Jan-11</c:v>
                </c:pt>
                <c:pt idx="9">
                  <c:v>Jan-12</c:v>
                </c:pt>
                <c:pt idx="10">
                  <c:v>Jan-14</c:v>
                </c:pt>
                <c:pt idx="11">
                  <c:v>Jan-15</c:v>
                </c:pt>
                <c:pt idx="12">
                  <c:v>Jan-16</c:v>
                </c:pt>
                <c:pt idx="13">
                  <c:v>Jan-17</c:v>
                </c:pt>
                <c:pt idx="14">
                  <c:v>Jan-18</c:v>
                </c:pt>
                <c:pt idx="15">
                  <c:v>Jan-19</c:v>
                </c:pt>
                <c:pt idx="16">
                  <c:v>Jan-20</c:v>
                </c:pt>
                <c:pt idx="17">
                  <c:v>Jan-21</c:v>
                </c:pt>
                <c:pt idx="18">
                  <c:v>Jan-22</c:v>
                </c:pt>
                <c:pt idx="19">
                  <c:v>Jan-23</c:v>
                </c:pt>
                <c:pt idx="20">
                  <c:v>Jan-24</c:v>
                </c:pt>
                <c:pt idx="21">
                  <c:v>Jan-25</c:v>
                </c:pt>
                <c:pt idx="22">
                  <c:v>Jan-26</c:v>
                </c:pt>
                <c:pt idx="23">
                  <c:v>Jan-29</c:v>
                </c:pt>
                <c:pt idx="24">
                  <c:v>Jan-30</c:v>
                </c:pt>
                <c:pt idx="25">
                  <c:v>Jan-31</c:v>
                </c:pt>
                <c:pt idx="26">
                  <c:v>Feb-1</c:v>
                </c:pt>
                <c:pt idx="27">
                  <c:v>Feb-2</c:v>
                </c:pt>
                <c:pt idx="28">
                  <c:v>Feb-5</c:v>
                </c:pt>
                <c:pt idx="29">
                  <c:v>Feb-6</c:v>
                </c:pt>
                <c:pt idx="30">
                  <c:v>Feb-7</c:v>
                </c:pt>
                <c:pt idx="31">
                  <c:v>Feb-8</c:v>
                </c:pt>
                <c:pt idx="32">
                  <c:v>Feb-9</c:v>
                </c:pt>
                <c:pt idx="33">
                  <c:v>Feb-12</c:v>
                </c:pt>
                <c:pt idx="34">
                  <c:v>Feb-13</c:v>
                </c:pt>
                <c:pt idx="35">
                  <c:v>Feb-14</c:v>
                </c:pt>
                <c:pt idx="36">
                  <c:v>Feb-15</c:v>
                </c:pt>
                <c:pt idx="37">
                  <c:v>Feb-16</c:v>
                </c:pt>
                <c:pt idx="38">
                  <c:v>Feb-19</c:v>
                </c:pt>
                <c:pt idx="39">
                  <c:v>Feb-20</c:v>
                </c:pt>
                <c:pt idx="40">
                  <c:v>Feb-21</c:v>
                </c:pt>
                <c:pt idx="41">
                  <c:v>Feb-22</c:v>
                </c:pt>
                <c:pt idx="42">
                  <c:v>Feb-23</c:v>
                </c:pt>
                <c:pt idx="43">
                  <c:v>Feb-26</c:v>
                </c:pt>
                <c:pt idx="44">
                  <c:v>Feb-27</c:v>
                </c:pt>
                <c:pt idx="45">
                  <c:v>Feb-28</c:v>
                </c:pt>
                <c:pt idx="46">
                  <c:v>Feb-29</c:v>
                </c:pt>
                <c:pt idx="47">
                  <c:v>Mar-1</c:v>
                </c:pt>
                <c:pt idx="48">
                  <c:v>Mar-4</c:v>
                </c:pt>
                <c:pt idx="49">
                  <c:v>Mar-5</c:v>
                </c:pt>
                <c:pt idx="50">
                  <c:v>Mar-6</c:v>
                </c:pt>
                <c:pt idx="51">
                  <c:v>Mar-7</c:v>
                </c:pt>
                <c:pt idx="52">
                  <c:v>Mar-8</c:v>
                </c:pt>
                <c:pt idx="53">
                  <c:v>Mar-11</c:v>
                </c:pt>
                <c:pt idx="54">
                  <c:v>Mar-12</c:v>
                </c:pt>
                <c:pt idx="55">
                  <c:v>Mar-13</c:v>
                </c:pt>
                <c:pt idx="56">
                  <c:v>Mar-14</c:v>
                </c:pt>
                <c:pt idx="57">
                  <c:v>Mar-15</c:v>
                </c:pt>
                <c:pt idx="58">
                  <c:v>Mar-18</c:v>
                </c:pt>
                <c:pt idx="59">
                  <c:v>Mar-19</c:v>
                </c:pt>
                <c:pt idx="60">
                  <c:v>Mar-20</c:v>
                </c:pt>
                <c:pt idx="61">
                  <c:v>Mar-21</c:v>
                </c:pt>
                <c:pt idx="62">
                  <c:v>Mar-22</c:v>
                </c:pt>
                <c:pt idx="63">
                  <c:v>Mar-24</c:v>
                </c:pt>
                <c:pt idx="64">
                  <c:v>Mar-25</c:v>
                </c:pt>
                <c:pt idx="65">
                  <c:v>Mar-26</c:v>
                </c:pt>
                <c:pt idx="66">
                  <c:v>Mar-27</c:v>
                </c:pt>
                <c:pt idx="67">
                  <c:v>Mar-28</c:v>
                </c:pt>
                <c:pt idx="68">
                  <c:v>Mar-29</c:v>
                </c:pt>
                <c:pt idx="69">
                  <c:v>Apr-2</c:v>
                </c:pt>
                <c:pt idx="70">
                  <c:v>Apr-3</c:v>
                </c:pt>
                <c:pt idx="71">
                  <c:v>Apr-4</c:v>
                </c:pt>
                <c:pt idx="72">
                  <c:v>Apr-5</c:v>
                </c:pt>
                <c:pt idx="73">
                  <c:v>Apr-8</c:v>
                </c:pt>
                <c:pt idx="74">
                  <c:v>Apr-9</c:v>
                </c:pt>
                <c:pt idx="75">
                  <c:v>Apr-10</c:v>
                </c:pt>
                <c:pt idx="76">
                  <c:v>Apr-11</c:v>
                </c:pt>
                <c:pt idx="77">
                  <c:v>Apr-12</c:v>
                </c:pt>
                <c:pt idx="78">
                  <c:v>Apr-15</c:v>
                </c:pt>
                <c:pt idx="79">
                  <c:v>Apr-16</c:v>
                </c:pt>
                <c:pt idx="80">
                  <c:v>Apr-17</c:v>
                </c:pt>
                <c:pt idx="81">
                  <c:v>Apr-18</c:v>
                </c:pt>
                <c:pt idx="82">
                  <c:v>Apr-19</c:v>
                </c:pt>
                <c:pt idx="83">
                  <c:v>Apr-22</c:v>
                </c:pt>
                <c:pt idx="84">
                  <c:v>Apr-23</c:v>
                </c:pt>
                <c:pt idx="85">
                  <c:v>Apr-24</c:v>
                </c:pt>
                <c:pt idx="86">
                  <c:v>Apr-25</c:v>
                </c:pt>
                <c:pt idx="87">
                  <c:v>Apr-26</c:v>
                </c:pt>
                <c:pt idx="88">
                  <c:v>Apr-29</c:v>
                </c:pt>
                <c:pt idx="89">
                  <c:v>Apr-30</c:v>
                </c:pt>
                <c:pt idx="90">
                  <c:v>May-2</c:v>
                </c:pt>
                <c:pt idx="91">
                  <c:v>May-4</c:v>
                </c:pt>
                <c:pt idx="92">
                  <c:v>May-6</c:v>
                </c:pt>
                <c:pt idx="93">
                  <c:v>May-7</c:v>
                </c:pt>
                <c:pt idx="94">
                  <c:v>May-8</c:v>
                </c:pt>
                <c:pt idx="95">
                  <c:v>May-9</c:v>
                </c:pt>
                <c:pt idx="96">
                  <c:v>May-10</c:v>
                </c:pt>
                <c:pt idx="97">
                  <c:v>May-13</c:v>
                </c:pt>
                <c:pt idx="98">
                  <c:v>May-14</c:v>
                </c:pt>
                <c:pt idx="99">
                  <c:v>May-15</c:v>
                </c:pt>
                <c:pt idx="100">
                  <c:v>May-16</c:v>
                </c:pt>
                <c:pt idx="101">
                  <c:v>May-17</c:v>
                </c:pt>
                <c:pt idx="102">
                  <c:v>May-20</c:v>
                </c:pt>
                <c:pt idx="103">
                  <c:v>May-21</c:v>
                </c:pt>
                <c:pt idx="104">
                  <c:v>May-22</c:v>
                </c:pt>
                <c:pt idx="105">
                  <c:v>May-23</c:v>
                </c:pt>
                <c:pt idx="106">
                  <c:v>May-24</c:v>
                </c:pt>
                <c:pt idx="107">
                  <c:v>May-27</c:v>
                </c:pt>
                <c:pt idx="108">
                  <c:v>May-28</c:v>
                </c:pt>
                <c:pt idx="109">
                  <c:v>May-29</c:v>
                </c:pt>
                <c:pt idx="110">
                  <c:v>May-31</c:v>
                </c:pt>
                <c:pt idx="111">
                  <c:v>Jun-1</c:v>
                </c:pt>
                <c:pt idx="112">
                  <c:v>Jun-3</c:v>
                </c:pt>
                <c:pt idx="113">
                  <c:v>Jun-4</c:v>
                </c:pt>
                <c:pt idx="114">
                  <c:v>Jun-5</c:v>
                </c:pt>
                <c:pt idx="115">
                  <c:v>Jun-6</c:v>
                </c:pt>
                <c:pt idx="116">
                  <c:v>Jun-7</c:v>
                </c:pt>
                <c:pt idx="117">
                  <c:v>Jun-10</c:v>
                </c:pt>
                <c:pt idx="118">
                  <c:v>Jun-11</c:v>
                </c:pt>
                <c:pt idx="119">
                  <c:v>Jun-12</c:v>
                </c:pt>
                <c:pt idx="120">
                  <c:v>Jun-13</c:v>
                </c:pt>
                <c:pt idx="121">
                  <c:v>Jun-14</c:v>
                </c:pt>
                <c:pt idx="122">
                  <c:v>Jun-15</c:v>
                </c:pt>
                <c:pt idx="123">
                  <c:v>Jun-17</c:v>
                </c:pt>
                <c:pt idx="124">
                  <c:v>Jun-18</c:v>
                </c:pt>
                <c:pt idx="125">
                  <c:v>Jun-19</c:v>
                </c:pt>
                <c:pt idx="126">
                  <c:v>Jun-20</c:v>
                </c:pt>
                <c:pt idx="127">
                  <c:v>Jun-21</c:v>
                </c:pt>
                <c:pt idx="128">
                  <c:v>Jun-23</c:v>
                </c:pt>
                <c:pt idx="129">
                  <c:v>Jun-24</c:v>
                </c:pt>
                <c:pt idx="130">
                  <c:v>Jun-25</c:v>
                </c:pt>
                <c:pt idx="131">
                  <c:v>Jun-26</c:v>
                </c:pt>
                <c:pt idx="132">
                  <c:v>Jun-27</c:v>
                </c:pt>
                <c:pt idx="133">
                  <c:v>Jun-28</c:v>
                </c:pt>
                <c:pt idx="134">
                  <c:v>Jul-1</c:v>
                </c:pt>
                <c:pt idx="135">
                  <c:v>Jul-2</c:v>
                </c:pt>
                <c:pt idx="136">
                  <c:v>Jul-3</c:v>
                </c:pt>
                <c:pt idx="137">
                  <c:v>Jul-4</c:v>
                </c:pt>
                <c:pt idx="138">
                  <c:v>Jul-5</c:v>
                </c:pt>
                <c:pt idx="139">
                  <c:v>Jul-8</c:v>
                </c:pt>
                <c:pt idx="140">
                  <c:v>Jul-9</c:v>
                </c:pt>
                <c:pt idx="141">
                  <c:v>Jul-10</c:v>
                </c:pt>
                <c:pt idx="142">
                  <c:v>Jul-11</c:v>
                </c:pt>
                <c:pt idx="143">
                  <c:v>Jul-12</c:v>
                </c:pt>
                <c:pt idx="144">
                  <c:v>Jul-14</c:v>
                </c:pt>
                <c:pt idx="145">
                  <c:v>Jul-15</c:v>
                </c:pt>
                <c:pt idx="146">
                  <c:v>Jul-16</c:v>
                </c:pt>
                <c:pt idx="147">
                  <c:v>Jul-17</c:v>
                </c:pt>
                <c:pt idx="148">
                  <c:v>Jul-18</c:v>
                </c:pt>
                <c:pt idx="149">
                  <c:v>Jul-19</c:v>
                </c:pt>
                <c:pt idx="150">
                  <c:v>Jul-20</c:v>
                </c:pt>
                <c:pt idx="151">
                  <c:v>Jul-22</c:v>
                </c:pt>
                <c:pt idx="152">
                  <c:v>Jul-23</c:v>
                </c:pt>
                <c:pt idx="153">
                  <c:v>Jul-24</c:v>
                </c:pt>
                <c:pt idx="154">
                  <c:v>Jul-25</c:v>
                </c:pt>
                <c:pt idx="155">
                  <c:v>Jul-26</c:v>
                </c:pt>
                <c:pt idx="156">
                  <c:v>Jul-29</c:v>
                </c:pt>
                <c:pt idx="157">
                  <c:v>Jul-30</c:v>
                </c:pt>
                <c:pt idx="158">
                  <c:v>Jul-31</c:v>
                </c:pt>
                <c:pt idx="159">
                  <c:v>Aug-1</c:v>
                </c:pt>
                <c:pt idx="160">
                  <c:v>Aug-2</c:v>
                </c:pt>
                <c:pt idx="161">
                  <c:v>Aug-5</c:v>
                </c:pt>
                <c:pt idx="162">
                  <c:v>Aug-6</c:v>
                </c:pt>
                <c:pt idx="163">
                  <c:v>Aug-7</c:v>
                </c:pt>
                <c:pt idx="164">
                  <c:v>Aug-8</c:v>
                </c:pt>
                <c:pt idx="165">
                  <c:v>Aug-9</c:v>
                </c:pt>
                <c:pt idx="166">
                  <c:v>Aug-10</c:v>
                </c:pt>
                <c:pt idx="167">
                  <c:v>Aug-12</c:v>
                </c:pt>
                <c:pt idx="168">
                  <c:v>Aug-13</c:v>
                </c:pt>
                <c:pt idx="169">
                  <c:v>Aug-14</c:v>
                </c:pt>
                <c:pt idx="170">
                  <c:v>Aug-16</c:v>
                </c:pt>
                <c:pt idx="171">
                  <c:v>Aug-19</c:v>
                </c:pt>
                <c:pt idx="172">
                  <c:v>Aug-20</c:v>
                </c:pt>
                <c:pt idx="173">
                  <c:v>Aug-21</c:v>
                </c:pt>
                <c:pt idx="174">
                  <c:v>Aug-22</c:v>
                </c:pt>
                <c:pt idx="175">
                  <c:v>Aug-23</c:v>
                </c:pt>
                <c:pt idx="176">
                  <c:v>Aug-26</c:v>
                </c:pt>
                <c:pt idx="177">
                  <c:v>Aug-27</c:v>
                </c:pt>
                <c:pt idx="178">
                  <c:v>Aug-28</c:v>
                </c:pt>
                <c:pt idx="179">
                  <c:v>Aug-29</c:v>
                </c:pt>
                <c:pt idx="180">
                  <c:v>Aug-30</c:v>
                </c:pt>
                <c:pt idx="181">
                  <c:v>Sep-2</c:v>
                </c:pt>
                <c:pt idx="182">
                  <c:v>Sep-3</c:v>
                </c:pt>
                <c:pt idx="183">
                  <c:v>Sep-4</c:v>
                </c:pt>
                <c:pt idx="184">
                  <c:v>Sep-5</c:v>
                </c:pt>
                <c:pt idx="185">
                  <c:v>Sep-6</c:v>
                </c:pt>
                <c:pt idx="186">
                  <c:v>Sep-9</c:v>
                </c:pt>
                <c:pt idx="187">
                  <c:v>Sep-10</c:v>
                </c:pt>
                <c:pt idx="188">
                  <c:v>Sep-11</c:v>
                </c:pt>
                <c:pt idx="189">
                  <c:v>Sep-12</c:v>
                </c:pt>
                <c:pt idx="190">
                  <c:v>Sep-13</c:v>
                </c:pt>
                <c:pt idx="191">
                  <c:v>Sep-16</c:v>
                </c:pt>
                <c:pt idx="192">
                  <c:v>Sep-17</c:v>
                </c:pt>
                <c:pt idx="193">
                  <c:v>Sep-18</c:v>
                </c:pt>
                <c:pt idx="194">
                  <c:v>Sep-19</c:v>
                </c:pt>
                <c:pt idx="195">
                  <c:v>Sep-20</c:v>
                </c:pt>
                <c:pt idx="196">
                  <c:v>Sep-23</c:v>
                </c:pt>
                <c:pt idx="197">
                  <c:v>Sep-24</c:v>
                </c:pt>
                <c:pt idx="198">
                  <c:v>Sep-25</c:v>
                </c:pt>
                <c:pt idx="199">
                  <c:v>Sep-26</c:v>
                </c:pt>
                <c:pt idx="200">
                  <c:v>Sep-27</c:v>
                </c:pt>
                <c:pt idx="201">
                  <c:v>Sep-30</c:v>
                </c:pt>
                <c:pt idx="202">
                  <c:v>Oct-1</c:v>
                </c:pt>
                <c:pt idx="203">
                  <c:v>Oct-2</c:v>
                </c:pt>
                <c:pt idx="204">
                  <c:v>Oct-3</c:v>
                </c:pt>
                <c:pt idx="205">
                  <c:v>Oct-4</c:v>
                </c:pt>
                <c:pt idx="206">
                  <c:v>Oct-7</c:v>
                </c:pt>
                <c:pt idx="207">
                  <c:v>Oct-8</c:v>
                </c:pt>
                <c:pt idx="208">
                  <c:v>Oct-9</c:v>
                </c:pt>
                <c:pt idx="209">
                  <c:v>Oct-10</c:v>
                </c:pt>
                <c:pt idx="210">
                  <c:v>Oct-11</c:v>
                </c:pt>
                <c:pt idx="211">
                  <c:v>Oct-14</c:v>
                </c:pt>
                <c:pt idx="212">
                  <c:v>Oct-15</c:v>
                </c:pt>
                <c:pt idx="213">
                  <c:v>Oct-16</c:v>
                </c:pt>
                <c:pt idx="214">
                  <c:v>Oct-17</c:v>
                </c:pt>
                <c:pt idx="215">
                  <c:v>Oct-18</c:v>
                </c:pt>
                <c:pt idx="216">
                  <c:v>Oct-21</c:v>
                </c:pt>
                <c:pt idx="217">
                  <c:v>Oct-22</c:v>
                </c:pt>
                <c:pt idx="218">
                  <c:v>Oct-23</c:v>
                </c:pt>
                <c:pt idx="219">
                  <c:v>Oct-24</c:v>
                </c:pt>
                <c:pt idx="220">
                  <c:v>Oct-25</c:v>
                </c:pt>
                <c:pt idx="221">
                  <c:v>Oct-28</c:v>
                </c:pt>
                <c:pt idx="222">
                  <c:v>Oct-29</c:v>
                </c:pt>
                <c:pt idx="223">
                  <c:v>Oct-30</c:v>
                </c:pt>
                <c:pt idx="224">
                  <c:v>Oct-31</c:v>
                </c:pt>
                <c:pt idx="225">
                  <c:v>Nov-4</c:v>
                </c:pt>
                <c:pt idx="226">
                  <c:v>Nov-5</c:v>
                </c:pt>
                <c:pt idx="227">
                  <c:v>Nov-6</c:v>
                </c:pt>
                <c:pt idx="228">
                  <c:v>Nov-7</c:v>
                </c:pt>
                <c:pt idx="229">
                  <c:v>Nov-8</c:v>
                </c:pt>
                <c:pt idx="230">
                  <c:v>Nov-10</c:v>
                </c:pt>
                <c:pt idx="231">
                  <c:v>Nov-11</c:v>
                </c:pt>
                <c:pt idx="232">
                  <c:v>Nov-12</c:v>
                </c:pt>
                <c:pt idx="233">
                  <c:v>Nov-13</c:v>
                </c:pt>
                <c:pt idx="234">
                  <c:v>Nov-14</c:v>
                </c:pt>
                <c:pt idx="235">
                  <c:v>Nov-15</c:v>
                </c:pt>
                <c:pt idx="236">
                  <c:v>Nov-18</c:v>
                </c:pt>
                <c:pt idx="237">
                  <c:v>Nov-19</c:v>
                </c:pt>
                <c:pt idx="238">
                  <c:v>Nov-20</c:v>
                </c:pt>
                <c:pt idx="239">
                  <c:v>Nov-21</c:v>
                </c:pt>
                <c:pt idx="240">
                  <c:v>Nov-22</c:v>
                </c:pt>
                <c:pt idx="241">
                  <c:v>Nov-24</c:v>
                </c:pt>
                <c:pt idx="242">
                  <c:v>Nov-25</c:v>
                </c:pt>
                <c:pt idx="243">
                  <c:v>Nov-26</c:v>
                </c:pt>
                <c:pt idx="244">
                  <c:v>Nov-27</c:v>
                </c:pt>
                <c:pt idx="245">
                  <c:v>Nov-28</c:v>
                </c:pt>
                <c:pt idx="246">
                  <c:v>Nov-29</c:v>
                </c:pt>
                <c:pt idx="247">
                  <c:v>Nov-30</c:v>
                </c:pt>
                <c:pt idx="248">
                  <c:v>Dec-1</c:v>
                </c:pt>
                <c:pt idx="249">
                  <c:v>Dec-2</c:v>
                </c:pt>
                <c:pt idx="250">
                  <c:v>Dec-3</c:v>
                </c:pt>
                <c:pt idx="251">
                  <c:v>Dec-4</c:v>
                </c:pt>
                <c:pt idx="252">
                  <c:v>Dec-5</c:v>
                </c:pt>
                <c:pt idx="253">
                  <c:v>Dec-6</c:v>
                </c:pt>
                <c:pt idx="254">
                  <c:v>Dec-7</c:v>
                </c:pt>
                <c:pt idx="255">
                  <c:v>Dec-8</c:v>
                </c:pt>
                <c:pt idx="256">
                  <c:v>Dec-9</c:v>
                </c:pt>
                <c:pt idx="257">
                  <c:v>Dec-10</c:v>
                </c:pt>
                <c:pt idx="258">
                  <c:v>Dec-11</c:v>
                </c:pt>
                <c:pt idx="259">
                  <c:v>Dec-12</c:v>
                </c:pt>
                <c:pt idx="260">
                  <c:v>Dec-13</c:v>
                </c:pt>
                <c:pt idx="261">
                  <c:v>Dec-16</c:v>
                </c:pt>
                <c:pt idx="262">
                  <c:v>Dec-17</c:v>
                </c:pt>
                <c:pt idx="263">
                  <c:v>Dec-18</c:v>
                </c:pt>
                <c:pt idx="264">
                  <c:v>Dec-19</c:v>
                </c:pt>
                <c:pt idx="265">
                  <c:v>Dec-20</c:v>
                </c:pt>
                <c:pt idx="266">
                  <c:v>Dec-23</c:v>
                </c:pt>
                <c:pt idx="267">
                  <c:v>Dec-24</c:v>
                </c:pt>
                <c:pt idx="268">
                  <c:v>Dec-27</c:v>
                </c:pt>
                <c:pt idx="269">
                  <c:v>Dec-28</c:v>
                </c:pt>
                <c:pt idx="270">
                  <c:v>Dec-30</c:v>
                </c:pt>
                <c:pt idx="271">
                  <c:v>Dec-31</c:v>
                </c:pt>
              </c:strCache>
            </c:strRef>
          </c:cat>
          <c:val>
            <c:numRef>
              <c:f>'Daily 2024 1NN'!$J$2:$J$273</c:f>
              <c:numCache>
                <c:formatCode>#,##0</c:formatCode>
                <c:ptCount val="272"/>
                <c:pt idx="0">
                  <c:v>4892</c:v>
                </c:pt>
                <c:pt idx="1">
                  <c:v>4038</c:v>
                </c:pt>
                <c:pt idx="2">
                  <c:v>2303</c:v>
                </c:pt>
                <c:pt idx="3">
                  <c:v>2440</c:v>
                </c:pt>
                <c:pt idx="4">
                  <c:v>1414</c:v>
                </c:pt>
                <c:pt idx="5">
                  <c:v>3536</c:v>
                </c:pt>
                <c:pt idx="6">
                  <c:v>7670</c:v>
                </c:pt>
                <c:pt idx="7">
                  <c:v>3168</c:v>
                </c:pt>
                <c:pt idx="8">
                  <c:v>2354</c:v>
                </c:pt>
                <c:pt idx="9">
                  <c:v>1583</c:v>
                </c:pt>
                <c:pt idx="10">
                  <c:v>3873</c:v>
                </c:pt>
                <c:pt idx="11">
                  <c:v>7135</c:v>
                </c:pt>
                <c:pt idx="12">
                  <c:v>4151</c:v>
                </c:pt>
                <c:pt idx="13">
                  <c:v>3492</c:v>
                </c:pt>
                <c:pt idx="14">
                  <c:v>2902</c:v>
                </c:pt>
                <c:pt idx="15">
                  <c:v>2610</c:v>
                </c:pt>
                <c:pt idx="16">
                  <c:v>-180</c:v>
                </c:pt>
                <c:pt idx="17">
                  <c:v>-67</c:v>
                </c:pt>
                <c:pt idx="18">
                  <c:v>7202</c:v>
                </c:pt>
                <c:pt idx="19">
                  <c:v>1815</c:v>
                </c:pt>
                <c:pt idx="20">
                  <c:v>1842</c:v>
                </c:pt>
                <c:pt idx="21">
                  <c:v>2202</c:v>
                </c:pt>
                <c:pt idx="22">
                  <c:v>2323</c:v>
                </c:pt>
                <c:pt idx="23">
                  <c:v>8874</c:v>
                </c:pt>
                <c:pt idx="24">
                  <c:v>2386</c:v>
                </c:pt>
                <c:pt idx="25">
                  <c:v>2111</c:v>
                </c:pt>
                <c:pt idx="26">
                  <c:v>2576</c:v>
                </c:pt>
                <c:pt idx="27">
                  <c:v>2730</c:v>
                </c:pt>
                <c:pt idx="28">
                  <c:v>7227</c:v>
                </c:pt>
                <c:pt idx="29">
                  <c:v>2337</c:v>
                </c:pt>
                <c:pt idx="30">
                  <c:v>7802</c:v>
                </c:pt>
                <c:pt idx="31">
                  <c:v>2526</c:v>
                </c:pt>
                <c:pt idx="32">
                  <c:v>1041</c:v>
                </c:pt>
                <c:pt idx="33">
                  <c:v>4087</c:v>
                </c:pt>
                <c:pt idx="34">
                  <c:v>2384</c:v>
                </c:pt>
                <c:pt idx="35">
                  <c:v>3706</c:v>
                </c:pt>
                <c:pt idx="36">
                  <c:v>3746</c:v>
                </c:pt>
                <c:pt idx="37">
                  <c:v>3256</c:v>
                </c:pt>
                <c:pt idx="38">
                  <c:v>7657</c:v>
                </c:pt>
                <c:pt idx="39">
                  <c:v>6612</c:v>
                </c:pt>
                <c:pt idx="40">
                  <c:v>3133</c:v>
                </c:pt>
                <c:pt idx="41">
                  <c:v>3366</c:v>
                </c:pt>
                <c:pt idx="42">
                  <c:v>3849</c:v>
                </c:pt>
                <c:pt idx="43">
                  <c:v>9161</c:v>
                </c:pt>
                <c:pt idx="44">
                  <c:v>4657</c:v>
                </c:pt>
                <c:pt idx="45">
                  <c:v>4058</c:v>
                </c:pt>
                <c:pt idx="46">
                  <c:v>2552</c:v>
                </c:pt>
                <c:pt idx="47">
                  <c:v>2347</c:v>
                </c:pt>
                <c:pt idx="48">
                  <c:v>5594</c:v>
                </c:pt>
                <c:pt idx="49">
                  <c:v>2930</c:v>
                </c:pt>
                <c:pt idx="50">
                  <c:v>4819</c:v>
                </c:pt>
                <c:pt idx="51">
                  <c:v>6368</c:v>
                </c:pt>
                <c:pt idx="52">
                  <c:v>3774</c:v>
                </c:pt>
                <c:pt idx="53">
                  <c:v>7061</c:v>
                </c:pt>
                <c:pt idx="54">
                  <c:v>6494</c:v>
                </c:pt>
                <c:pt idx="55">
                  <c:v>2496</c:v>
                </c:pt>
                <c:pt idx="56">
                  <c:v>2383</c:v>
                </c:pt>
                <c:pt idx="57">
                  <c:v>4309</c:v>
                </c:pt>
                <c:pt idx="58">
                  <c:v>10982</c:v>
                </c:pt>
                <c:pt idx="59">
                  <c:v>3324</c:v>
                </c:pt>
                <c:pt idx="60">
                  <c:v>1637</c:v>
                </c:pt>
                <c:pt idx="61">
                  <c:v>1245</c:v>
                </c:pt>
                <c:pt idx="62">
                  <c:v>4723</c:v>
                </c:pt>
                <c:pt idx="63">
                  <c:v>5135</c:v>
                </c:pt>
                <c:pt idx="64">
                  <c:v>14477</c:v>
                </c:pt>
                <c:pt idx="65">
                  <c:v>5416</c:v>
                </c:pt>
                <c:pt idx="66">
                  <c:v>3654</c:v>
                </c:pt>
                <c:pt idx="67">
                  <c:v>2711</c:v>
                </c:pt>
                <c:pt idx="68">
                  <c:v>2426</c:v>
                </c:pt>
                <c:pt idx="69">
                  <c:v>9611</c:v>
                </c:pt>
                <c:pt idx="70">
                  <c:v>3244</c:v>
                </c:pt>
                <c:pt idx="71">
                  <c:v>3815</c:v>
                </c:pt>
                <c:pt idx="72">
                  <c:v>2368</c:v>
                </c:pt>
                <c:pt idx="73">
                  <c:v>6137</c:v>
                </c:pt>
                <c:pt idx="74">
                  <c:v>2974</c:v>
                </c:pt>
                <c:pt idx="75">
                  <c:v>6176</c:v>
                </c:pt>
                <c:pt idx="76">
                  <c:v>5556</c:v>
                </c:pt>
                <c:pt idx="77">
                  <c:v>4099</c:v>
                </c:pt>
                <c:pt idx="78">
                  <c:v>6018</c:v>
                </c:pt>
                <c:pt idx="79">
                  <c:v>5285</c:v>
                </c:pt>
                <c:pt idx="80">
                  <c:v>4480</c:v>
                </c:pt>
                <c:pt idx="81">
                  <c:v>4878</c:v>
                </c:pt>
                <c:pt idx="82">
                  <c:v>3699</c:v>
                </c:pt>
                <c:pt idx="83">
                  <c:v>5664</c:v>
                </c:pt>
                <c:pt idx="84">
                  <c:v>2079</c:v>
                </c:pt>
                <c:pt idx="85">
                  <c:v>2494</c:v>
                </c:pt>
                <c:pt idx="86">
                  <c:v>2399</c:v>
                </c:pt>
                <c:pt idx="87">
                  <c:v>1504</c:v>
                </c:pt>
                <c:pt idx="88">
                  <c:v>6149</c:v>
                </c:pt>
                <c:pt idx="89">
                  <c:v>3011</c:v>
                </c:pt>
                <c:pt idx="90">
                  <c:v>4639</c:v>
                </c:pt>
                <c:pt idx="91">
                  <c:v>497</c:v>
                </c:pt>
                <c:pt idx="92">
                  <c:v>7369</c:v>
                </c:pt>
                <c:pt idx="93">
                  <c:v>3740</c:v>
                </c:pt>
                <c:pt idx="94">
                  <c:v>3081</c:v>
                </c:pt>
                <c:pt idx="95">
                  <c:v>3194</c:v>
                </c:pt>
                <c:pt idx="96">
                  <c:v>2048</c:v>
                </c:pt>
                <c:pt idx="97">
                  <c:v>4947</c:v>
                </c:pt>
                <c:pt idx="98">
                  <c:v>5902</c:v>
                </c:pt>
                <c:pt idx="99">
                  <c:v>3188</c:v>
                </c:pt>
                <c:pt idx="100">
                  <c:v>2853</c:v>
                </c:pt>
                <c:pt idx="101">
                  <c:v>3453</c:v>
                </c:pt>
                <c:pt idx="102">
                  <c:v>8900</c:v>
                </c:pt>
                <c:pt idx="103">
                  <c:v>5157</c:v>
                </c:pt>
                <c:pt idx="104">
                  <c:v>4223</c:v>
                </c:pt>
                <c:pt idx="105">
                  <c:v>3979</c:v>
                </c:pt>
                <c:pt idx="106">
                  <c:v>3464</c:v>
                </c:pt>
                <c:pt idx="107">
                  <c:v>7014</c:v>
                </c:pt>
                <c:pt idx="108">
                  <c:v>8149</c:v>
                </c:pt>
                <c:pt idx="109">
                  <c:v>5685</c:v>
                </c:pt>
                <c:pt idx="110">
                  <c:v>4751</c:v>
                </c:pt>
                <c:pt idx="111">
                  <c:v>2182</c:v>
                </c:pt>
                <c:pt idx="112">
                  <c:v>5212</c:v>
                </c:pt>
                <c:pt idx="113">
                  <c:v>7032</c:v>
                </c:pt>
                <c:pt idx="114">
                  <c:v>3799</c:v>
                </c:pt>
                <c:pt idx="115">
                  <c:v>3330</c:v>
                </c:pt>
                <c:pt idx="116">
                  <c:v>3075</c:v>
                </c:pt>
                <c:pt idx="117">
                  <c:v>7135</c:v>
                </c:pt>
                <c:pt idx="118">
                  <c:v>3890</c:v>
                </c:pt>
                <c:pt idx="119">
                  <c:v>2699</c:v>
                </c:pt>
                <c:pt idx="120">
                  <c:v>3132</c:v>
                </c:pt>
                <c:pt idx="121">
                  <c:v>2703</c:v>
                </c:pt>
                <c:pt idx="122">
                  <c:v>-84</c:v>
                </c:pt>
                <c:pt idx="123">
                  <c:v>6873</c:v>
                </c:pt>
                <c:pt idx="124">
                  <c:v>3795</c:v>
                </c:pt>
                <c:pt idx="125">
                  <c:v>2820</c:v>
                </c:pt>
                <c:pt idx="126">
                  <c:v>3136</c:v>
                </c:pt>
                <c:pt idx="127">
                  <c:v>2575</c:v>
                </c:pt>
                <c:pt idx="128">
                  <c:v>-1</c:v>
                </c:pt>
                <c:pt idx="129">
                  <c:v>7541</c:v>
                </c:pt>
                <c:pt idx="130">
                  <c:v>4854</c:v>
                </c:pt>
                <c:pt idx="131">
                  <c:v>4341</c:v>
                </c:pt>
                <c:pt idx="132">
                  <c:v>4853</c:v>
                </c:pt>
                <c:pt idx="133">
                  <c:v>2160</c:v>
                </c:pt>
                <c:pt idx="134">
                  <c:v>8112</c:v>
                </c:pt>
                <c:pt idx="135">
                  <c:v>4453</c:v>
                </c:pt>
                <c:pt idx="136">
                  <c:v>3717</c:v>
                </c:pt>
                <c:pt idx="137">
                  <c:v>3725</c:v>
                </c:pt>
                <c:pt idx="138">
                  <c:v>3213</c:v>
                </c:pt>
                <c:pt idx="139">
                  <c:v>3861</c:v>
                </c:pt>
                <c:pt idx="140">
                  <c:v>8108</c:v>
                </c:pt>
                <c:pt idx="141">
                  <c:v>4069</c:v>
                </c:pt>
                <c:pt idx="142">
                  <c:v>3339</c:v>
                </c:pt>
                <c:pt idx="143">
                  <c:v>7461</c:v>
                </c:pt>
                <c:pt idx="144">
                  <c:v>3468</c:v>
                </c:pt>
                <c:pt idx="145">
                  <c:v>13581</c:v>
                </c:pt>
                <c:pt idx="146">
                  <c:v>13086</c:v>
                </c:pt>
                <c:pt idx="147">
                  <c:v>19875</c:v>
                </c:pt>
                <c:pt idx="148">
                  <c:v>3455</c:v>
                </c:pt>
                <c:pt idx="149">
                  <c:v>5900</c:v>
                </c:pt>
                <c:pt idx="150">
                  <c:v>1283</c:v>
                </c:pt>
                <c:pt idx="151">
                  <c:v>5711</c:v>
                </c:pt>
                <c:pt idx="152">
                  <c:v>5257</c:v>
                </c:pt>
                <c:pt idx="153">
                  <c:v>2854</c:v>
                </c:pt>
                <c:pt idx="154">
                  <c:v>2550</c:v>
                </c:pt>
                <c:pt idx="155">
                  <c:v>1721</c:v>
                </c:pt>
                <c:pt idx="156">
                  <c:v>4369</c:v>
                </c:pt>
                <c:pt idx="157">
                  <c:v>5053</c:v>
                </c:pt>
                <c:pt idx="158">
                  <c:v>3457</c:v>
                </c:pt>
                <c:pt idx="159">
                  <c:v>3522</c:v>
                </c:pt>
                <c:pt idx="160">
                  <c:v>3635</c:v>
                </c:pt>
                <c:pt idx="161">
                  <c:v>5197</c:v>
                </c:pt>
                <c:pt idx="162">
                  <c:v>8335</c:v>
                </c:pt>
                <c:pt idx="163">
                  <c:v>4455</c:v>
                </c:pt>
                <c:pt idx="164">
                  <c:v>4772</c:v>
                </c:pt>
                <c:pt idx="165">
                  <c:v>2589</c:v>
                </c:pt>
                <c:pt idx="166">
                  <c:v>1145</c:v>
                </c:pt>
                <c:pt idx="167">
                  <c:v>4341</c:v>
                </c:pt>
                <c:pt idx="168">
                  <c:v>3974</c:v>
                </c:pt>
                <c:pt idx="169">
                  <c:v>4113</c:v>
                </c:pt>
                <c:pt idx="170">
                  <c:v>3785</c:v>
                </c:pt>
                <c:pt idx="171">
                  <c:v>7717</c:v>
                </c:pt>
                <c:pt idx="172">
                  <c:v>4031</c:v>
                </c:pt>
                <c:pt idx="173">
                  <c:v>2390</c:v>
                </c:pt>
                <c:pt idx="174">
                  <c:v>2146</c:v>
                </c:pt>
                <c:pt idx="175">
                  <c:v>1480</c:v>
                </c:pt>
                <c:pt idx="176">
                  <c:v>4974</c:v>
                </c:pt>
                <c:pt idx="177">
                  <c:v>2701</c:v>
                </c:pt>
                <c:pt idx="178">
                  <c:v>2146</c:v>
                </c:pt>
                <c:pt idx="179">
                  <c:v>2217</c:v>
                </c:pt>
                <c:pt idx="180">
                  <c:v>1642</c:v>
                </c:pt>
                <c:pt idx="181">
                  <c:v>5536</c:v>
                </c:pt>
                <c:pt idx="182">
                  <c:v>3696</c:v>
                </c:pt>
                <c:pt idx="183">
                  <c:v>3052</c:v>
                </c:pt>
                <c:pt idx="184">
                  <c:v>2871</c:v>
                </c:pt>
                <c:pt idx="185">
                  <c:v>1703</c:v>
                </c:pt>
                <c:pt idx="186">
                  <c:v>6152</c:v>
                </c:pt>
                <c:pt idx="187">
                  <c:v>2898</c:v>
                </c:pt>
                <c:pt idx="188">
                  <c:v>3904</c:v>
                </c:pt>
                <c:pt idx="189">
                  <c:v>3475</c:v>
                </c:pt>
                <c:pt idx="190">
                  <c:v>2022</c:v>
                </c:pt>
                <c:pt idx="191">
                  <c:v>5689</c:v>
                </c:pt>
                <c:pt idx="192">
                  <c:v>2095</c:v>
                </c:pt>
                <c:pt idx="193">
                  <c:v>2057</c:v>
                </c:pt>
                <c:pt idx="194">
                  <c:v>2270</c:v>
                </c:pt>
                <c:pt idx="195">
                  <c:v>1546</c:v>
                </c:pt>
                <c:pt idx="196">
                  <c:v>3143</c:v>
                </c:pt>
                <c:pt idx="197">
                  <c:v>4730</c:v>
                </c:pt>
                <c:pt idx="198">
                  <c:v>3550</c:v>
                </c:pt>
                <c:pt idx="199">
                  <c:v>2786</c:v>
                </c:pt>
                <c:pt idx="200">
                  <c:v>3014</c:v>
                </c:pt>
                <c:pt idx="201">
                  <c:v>6335</c:v>
                </c:pt>
                <c:pt idx="202">
                  <c:v>5686</c:v>
                </c:pt>
                <c:pt idx="203">
                  <c:v>2420</c:v>
                </c:pt>
                <c:pt idx="204">
                  <c:v>2144</c:v>
                </c:pt>
                <c:pt idx="205">
                  <c:v>2394</c:v>
                </c:pt>
                <c:pt idx="206">
                  <c:v>6020</c:v>
                </c:pt>
                <c:pt idx="207">
                  <c:v>2429</c:v>
                </c:pt>
                <c:pt idx="208">
                  <c:v>1379</c:v>
                </c:pt>
                <c:pt idx="209">
                  <c:v>1781</c:v>
                </c:pt>
                <c:pt idx="210">
                  <c:v>1709</c:v>
                </c:pt>
                <c:pt idx="211">
                  <c:v>5529</c:v>
                </c:pt>
                <c:pt idx="212">
                  <c:v>2333</c:v>
                </c:pt>
                <c:pt idx="213">
                  <c:v>2034</c:v>
                </c:pt>
                <c:pt idx="214">
                  <c:v>1695</c:v>
                </c:pt>
                <c:pt idx="215">
                  <c:v>1348</c:v>
                </c:pt>
                <c:pt idx="216">
                  <c:v>4483</c:v>
                </c:pt>
                <c:pt idx="217">
                  <c:v>2880</c:v>
                </c:pt>
                <c:pt idx="218">
                  <c:v>1808</c:v>
                </c:pt>
                <c:pt idx="219">
                  <c:v>1668</c:v>
                </c:pt>
                <c:pt idx="220">
                  <c:v>2297</c:v>
                </c:pt>
                <c:pt idx="221">
                  <c:v>6593</c:v>
                </c:pt>
                <c:pt idx="222">
                  <c:v>2526</c:v>
                </c:pt>
                <c:pt idx="223">
                  <c:v>1610</c:v>
                </c:pt>
                <c:pt idx="224">
                  <c:v>1884</c:v>
                </c:pt>
                <c:pt idx="225">
                  <c:v>6247</c:v>
                </c:pt>
                <c:pt idx="226">
                  <c:v>7944</c:v>
                </c:pt>
                <c:pt idx="227">
                  <c:v>6706</c:v>
                </c:pt>
                <c:pt idx="228">
                  <c:v>2282</c:v>
                </c:pt>
                <c:pt idx="229">
                  <c:v>3171</c:v>
                </c:pt>
                <c:pt idx="230">
                  <c:v>-46</c:v>
                </c:pt>
                <c:pt idx="231">
                  <c:v>-48</c:v>
                </c:pt>
                <c:pt idx="232">
                  <c:v>9074</c:v>
                </c:pt>
                <c:pt idx="233">
                  <c:v>8370</c:v>
                </c:pt>
                <c:pt idx="234">
                  <c:v>5013</c:v>
                </c:pt>
                <c:pt idx="235">
                  <c:v>3824</c:v>
                </c:pt>
                <c:pt idx="236">
                  <c:v>10385</c:v>
                </c:pt>
                <c:pt idx="237">
                  <c:v>5849</c:v>
                </c:pt>
                <c:pt idx="238">
                  <c:v>6472</c:v>
                </c:pt>
                <c:pt idx="239">
                  <c:v>6713</c:v>
                </c:pt>
                <c:pt idx="240">
                  <c:v>6549</c:v>
                </c:pt>
                <c:pt idx="241">
                  <c:v>3534</c:v>
                </c:pt>
                <c:pt idx="242">
                  <c:v>5493</c:v>
                </c:pt>
                <c:pt idx="243">
                  <c:v>6926</c:v>
                </c:pt>
                <c:pt idx="244">
                  <c:v>12098</c:v>
                </c:pt>
                <c:pt idx="245">
                  <c:v>10733</c:v>
                </c:pt>
                <c:pt idx="246">
                  <c:v>15344</c:v>
                </c:pt>
                <c:pt idx="247">
                  <c:v>36853</c:v>
                </c:pt>
                <c:pt idx="248">
                  <c:v>4259</c:v>
                </c:pt>
                <c:pt idx="249">
                  <c:v>15036</c:v>
                </c:pt>
                <c:pt idx="250">
                  <c:v>13947</c:v>
                </c:pt>
                <c:pt idx="251">
                  <c:v>37767</c:v>
                </c:pt>
                <c:pt idx="252">
                  <c:v>6997</c:v>
                </c:pt>
                <c:pt idx="253">
                  <c:v>8195</c:v>
                </c:pt>
                <c:pt idx="254">
                  <c:v>10956</c:v>
                </c:pt>
                <c:pt idx="255">
                  <c:v>-85</c:v>
                </c:pt>
                <c:pt idx="256">
                  <c:v>7811</c:v>
                </c:pt>
                <c:pt idx="257">
                  <c:v>8303</c:v>
                </c:pt>
                <c:pt idx="258">
                  <c:v>5312</c:v>
                </c:pt>
                <c:pt idx="259">
                  <c:v>3896</c:v>
                </c:pt>
                <c:pt idx="260">
                  <c:v>2719</c:v>
                </c:pt>
                <c:pt idx="261">
                  <c:v>4723</c:v>
                </c:pt>
                <c:pt idx="262">
                  <c:v>6275</c:v>
                </c:pt>
                <c:pt idx="263">
                  <c:v>5713</c:v>
                </c:pt>
                <c:pt idx="264">
                  <c:v>2297</c:v>
                </c:pt>
                <c:pt idx="265">
                  <c:v>1803</c:v>
                </c:pt>
                <c:pt idx="266">
                  <c:v>4888</c:v>
                </c:pt>
                <c:pt idx="267">
                  <c:v>1938</c:v>
                </c:pt>
                <c:pt idx="268">
                  <c:v>2087</c:v>
                </c:pt>
                <c:pt idx="269">
                  <c:v>3724</c:v>
                </c:pt>
                <c:pt idx="270">
                  <c:v>5120</c:v>
                </c:pt>
                <c:pt idx="271">
                  <c:v>3754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63-450C-BF34-C6C60E578560}"/>
            </c:ext>
          </c:extLst>
        </c:ser>
        <c:ser>
          <c:idx val="2"/>
          <c:order val="2"/>
          <c:tx>
            <c:strRef>
              <c:f>'Daily 2024 1NN'!$K$1</c:f>
              <c:strCache>
                <c:ptCount val="1"/>
                <c:pt idx="0">
                  <c:v>Orders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'Daily 2024 1NN'!$H$2:$H$273</c:f>
              <c:strCache>
                <c:ptCount val="272"/>
                <c:pt idx="0">
                  <c:v>Jan-2</c:v>
                </c:pt>
                <c:pt idx="1">
                  <c:v>Jan-3</c:v>
                </c:pt>
                <c:pt idx="2">
                  <c:v>Jan-4</c:v>
                </c:pt>
                <c:pt idx="3">
                  <c:v>Jan-5</c:v>
                </c:pt>
                <c:pt idx="4">
                  <c:v>Jan-7</c:v>
                </c:pt>
                <c:pt idx="5">
                  <c:v>Jan-8</c:v>
                </c:pt>
                <c:pt idx="6">
                  <c:v>Jan-9</c:v>
                </c:pt>
                <c:pt idx="7">
                  <c:v>Jan-10</c:v>
                </c:pt>
                <c:pt idx="8">
                  <c:v>Jan-11</c:v>
                </c:pt>
                <c:pt idx="9">
                  <c:v>Jan-12</c:v>
                </c:pt>
                <c:pt idx="10">
                  <c:v>Jan-14</c:v>
                </c:pt>
                <c:pt idx="11">
                  <c:v>Jan-15</c:v>
                </c:pt>
                <c:pt idx="12">
                  <c:v>Jan-16</c:v>
                </c:pt>
                <c:pt idx="13">
                  <c:v>Jan-17</c:v>
                </c:pt>
                <c:pt idx="14">
                  <c:v>Jan-18</c:v>
                </c:pt>
                <c:pt idx="15">
                  <c:v>Jan-19</c:v>
                </c:pt>
                <c:pt idx="16">
                  <c:v>Jan-20</c:v>
                </c:pt>
                <c:pt idx="17">
                  <c:v>Jan-21</c:v>
                </c:pt>
                <c:pt idx="18">
                  <c:v>Jan-22</c:v>
                </c:pt>
                <c:pt idx="19">
                  <c:v>Jan-23</c:v>
                </c:pt>
                <c:pt idx="20">
                  <c:v>Jan-24</c:v>
                </c:pt>
                <c:pt idx="21">
                  <c:v>Jan-25</c:v>
                </c:pt>
                <c:pt idx="22">
                  <c:v>Jan-26</c:v>
                </c:pt>
                <c:pt idx="23">
                  <c:v>Jan-29</c:v>
                </c:pt>
                <c:pt idx="24">
                  <c:v>Jan-30</c:v>
                </c:pt>
                <c:pt idx="25">
                  <c:v>Jan-31</c:v>
                </c:pt>
                <c:pt idx="26">
                  <c:v>Feb-1</c:v>
                </c:pt>
                <c:pt idx="27">
                  <c:v>Feb-2</c:v>
                </c:pt>
                <c:pt idx="28">
                  <c:v>Feb-5</c:v>
                </c:pt>
                <c:pt idx="29">
                  <c:v>Feb-6</c:v>
                </c:pt>
                <c:pt idx="30">
                  <c:v>Feb-7</c:v>
                </c:pt>
                <c:pt idx="31">
                  <c:v>Feb-8</c:v>
                </c:pt>
                <c:pt idx="32">
                  <c:v>Feb-9</c:v>
                </c:pt>
                <c:pt idx="33">
                  <c:v>Feb-12</c:v>
                </c:pt>
                <c:pt idx="34">
                  <c:v>Feb-13</c:v>
                </c:pt>
                <c:pt idx="35">
                  <c:v>Feb-14</c:v>
                </c:pt>
                <c:pt idx="36">
                  <c:v>Feb-15</c:v>
                </c:pt>
                <c:pt idx="37">
                  <c:v>Feb-16</c:v>
                </c:pt>
                <c:pt idx="38">
                  <c:v>Feb-19</c:v>
                </c:pt>
                <c:pt idx="39">
                  <c:v>Feb-20</c:v>
                </c:pt>
                <c:pt idx="40">
                  <c:v>Feb-21</c:v>
                </c:pt>
                <c:pt idx="41">
                  <c:v>Feb-22</c:v>
                </c:pt>
                <c:pt idx="42">
                  <c:v>Feb-23</c:v>
                </c:pt>
                <c:pt idx="43">
                  <c:v>Feb-26</c:v>
                </c:pt>
                <c:pt idx="44">
                  <c:v>Feb-27</c:v>
                </c:pt>
                <c:pt idx="45">
                  <c:v>Feb-28</c:v>
                </c:pt>
                <c:pt idx="46">
                  <c:v>Feb-29</c:v>
                </c:pt>
                <c:pt idx="47">
                  <c:v>Mar-1</c:v>
                </c:pt>
                <c:pt idx="48">
                  <c:v>Mar-4</c:v>
                </c:pt>
                <c:pt idx="49">
                  <c:v>Mar-5</c:v>
                </c:pt>
                <c:pt idx="50">
                  <c:v>Mar-6</c:v>
                </c:pt>
                <c:pt idx="51">
                  <c:v>Mar-7</c:v>
                </c:pt>
                <c:pt idx="52">
                  <c:v>Mar-8</c:v>
                </c:pt>
                <c:pt idx="53">
                  <c:v>Mar-11</c:v>
                </c:pt>
                <c:pt idx="54">
                  <c:v>Mar-12</c:v>
                </c:pt>
                <c:pt idx="55">
                  <c:v>Mar-13</c:v>
                </c:pt>
                <c:pt idx="56">
                  <c:v>Mar-14</c:v>
                </c:pt>
                <c:pt idx="57">
                  <c:v>Mar-15</c:v>
                </c:pt>
                <c:pt idx="58">
                  <c:v>Mar-18</c:v>
                </c:pt>
                <c:pt idx="59">
                  <c:v>Mar-19</c:v>
                </c:pt>
                <c:pt idx="60">
                  <c:v>Mar-20</c:v>
                </c:pt>
                <c:pt idx="61">
                  <c:v>Mar-21</c:v>
                </c:pt>
                <c:pt idx="62">
                  <c:v>Mar-22</c:v>
                </c:pt>
                <c:pt idx="63">
                  <c:v>Mar-24</c:v>
                </c:pt>
                <c:pt idx="64">
                  <c:v>Mar-25</c:v>
                </c:pt>
                <c:pt idx="65">
                  <c:v>Mar-26</c:v>
                </c:pt>
                <c:pt idx="66">
                  <c:v>Mar-27</c:v>
                </c:pt>
                <c:pt idx="67">
                  <c:v>Mar-28</c:v>
                </c:pt>
                <c:pt idx="68">
                  <c:v>Mar-29</c:v>
                </c:pt>
                <c:pt idx="69">
                  <c:v>Apr-2</c:v>
                </c:pt>
                <c:pt idx="70">
                  <c:v>Apr-3</c:v>
                </c:pt>
                <c:pt idx="71">
                  <c:v>Apr-4</c:v>
                </c:pt>
                <c:pt idx="72">
                  <c:v>Apr-5</c:v>
                </c:pt>
                <c:pt idx="73">
                  <c:v>Apr-8</c:v>
                </c:pt>
                <c:pt idx="74">
                  <c:v>Apr-9</c:v>
                </c:pt>
                <c:pt idx="75">
                  <c:v>Apr-10</c:v>
                </c:pt>
                <c:pt idx="76">
                  <c:v>Apr-11</c:v>
                </c:pt>
                <c:pt idx="77">
                  <c:v>Apr-12</c:v>
                </c:pt>
                <c:pt idx="78">
                  <c:v>Apr-15</c:v>
                </c:pt>
                <c:pt idx="79">
                  <c:v>Apr-16</c:v>
                </c:pt>
                <c:pt idx="80">
                  <c:v>Apr-17</c:v>
                </c:pt>
                <c:pt idx="81">
                  <c:v>Apr-18</c:v>
                </c:pt>
                <c:pt idx="82">
                  <c:v>Apr-19</c:v>
                </c:pt>
                <c:pt idx="83">
                  <c:v>Apr-22</c:v>
                </c:pt>
                <c:pt idx="84">
                  <c:v>Apr-23</c:v>
                </c:pt>
                <c:pt idx="85">
                  <c:v>Apr-24</c:v>
                </c:pt>
                <c:pt idx="86">
                  <c:v>Apr-25</c:v>
                </c:pt>
                <c:pt idx="87">
                  <c:v>Apr-26</c:v>
                </c:pt>
                <c:pt idx="88">
                  <c:v>Apr-29</c:v>
                </c:pt>
                <c:pt idx="89">
                  <c:v>Apr-30</c:v>
                </c:pt>
                <c:pt idx="90">
                  <c:v>May-2</c:v>
                </c:pt>
                <c:pt idx="91">
                  <c:v>May-4</c:v>
                </c:pt>
                <c:pt idx="92">
                  <c:v>May-6</c:v>
                </c:pt>
                <c:pt idx="93">
                  <c:v>May-7</c:v>
                </c:pt>
                <c:pt idx="94">
                  <c:v>May-8</c:v>
                </c:pt>
                <c:pt idx="95">
                  <c:v>May-9</c:v>
                </c:pt>
                <c:pt idx="96">
                  <c:v>May-10</c:v>
                </c:pt>
                <c:pt idx="97">
                  <c:v>May-13</c:v>
                </c:pt>
                <c:pt idx="98">
                  <c:v>May-14</c:v>
                </c:pt>
                <c:pt idx="99">
                  <c:v>May-15</c:v>
                </c:pt>
                <c:pt idx="100">
                  <c:v>May-16</c:v>
                </c:pt>
                <c:pt idx="101">
                  <c:v>May-17</c:v>
                </c:pt>
                <c:pt idx="102">
                  <c:v>May-20</c:v>
                </c:pt>
                <c:pt idx="103">
                  <c:v>May-21</c:v>
                </c:pt>
                <c:pt idx="104">
                  <c:v>May-22</c:v>
                </c:pt>
                <c:pt idx="105">
                  <c:v>May-23</c:v>
                </c:pt>
                <c:pt idx="106">
                  <c:v>May-24</c:v>
                </c:pt>
                <c:pt idx="107">
                  <c:v>May-27</c:v>
                </c:pt>
                <c:pt idx="108">
                  <c:v>May-28</c:v>
                </c:pt>
                <c:pt idx="109">
                  <c:v>May-29</c:v>
                </c:pt>
                <c:pt idx="110">
                  <c:v>May-31</c:v>
                </c:pt>
                <c:pt idx="111">
                  <c:v>Jun-1</c:v>
                </c:pt>
                <c:pt idx="112">
                  <c:v>Jun-3</c:v>
                </c:pt>
                <c:pt idx="113">
                  <c:v>Jun-4</c:v>
                </c:pt>
                <c:pt idx="114">
                  <c:v>Jun-5</c:v>
                </c:pt>
                <c:pt idx="115">
                  <c:v>Jun-6</c:v>
                </c:pt>
                <c:pt idx="116">
                  <c:v>Jun-7</c:v>
                </c:pt>
                <c:pt idx="117">
                  <c:v>Jun-10</c:v>
                </c:pt>
                <c:pt idx="118">
                  <c:v>Jun-11</c:v>
                </c:pt>
                <c:pt idx="119">
                  <c:v>Jun-12</c:v>
                </c:pt>
                <c:pt idx="120">
                  <c:v>Jun-13</c:v>
                </c:pt>
                <c:pt idx="121">
                  <c:v>Jun-14</c:v>
                </c:pt>
                <c:pt idx="122">
                  <c:v>Jun-15</c:v>
                </c:pt>
                <c:pt idx="123">
                  <c:v>Jun-17</c:v>
                </c:pt>
                <c:pt idx="124">
                  <c:v>Jun-18</c:v>
                </c:pt>
                <c:pt idx="125">
                  <c:v>Jun-19</c:v>
                </c:pt>
                <c:pt idx="126">
                  <c:v>Jun-20</c:v>
                </c:pt>
                <c:pt idx="127">
                  <c:v>Jun-21</c:v>
                </c:pt>
                <c:pt idx="128">
                  <c:v>Jun-23</c:v>
                </c:pt>
                <c:pt idx="129">
                  <c:v>Jun-24</c:v>
                </c:pt>
                <c:pt idx="130">
                  <c:v>Jun-25</c:v>
                </c:pt>
                <c:pt idx="131">
                  <c:v>Jun-26</c:v>
                </c:pt>
                <c:pt idx="132">
                  <c:v>Jun-27</c:v>
                </c:pt>
                <c:pt idx="133">
                  <c:v>Jun-28</c:v>
                </c:pt>
                <c:pt idx="134">
                  <c:v>Jul-1</c:v>
                </c:pt>
                <c:pt idx="135">
                  <c:v>Jul-2</c:v>
                </c:pt>
                <c:pt idx="136">
                  <c:v>Jul-3</c:v>
                </c:pt>
                <c:pt idx="137">
                  <c:v>Jul-4</c:v>
                </c:pt>
                <c:pt idx="138">
                  <c:v>Jul-5</c:v>
                </c:pt>
                <c:pt idx="139">
                  <c:v>Jul-8</c:v>
                </c:pt>
                <c:pt idx="140">
                  <c:v>Jul-9</c:v>
                </c:pt>
                <c:pt idx="141">
                  <c:v>Jul-10</c:v>
                </c:pt>
                <c:pt idx="142">
                  <c:v>Jul-11</c:v>
                </c:pt>
                <c:pt idx="143">
                  <c:v>Jul-12</c:v>
                </c:pt>
                <c:pt idx="144">
                  <c:v>Jul-14</c:v>
                </c:pt>
                <c:pt idx="145">
                  <c:v>Jul-15</c:v>
                </c:pt>
                <c:pt idx="146">
                  <c:v>Jul-16</c:v>
                </c:pt>
                <c:pt idx="147">
                  <c:v>Jul-17</c:v>
                </c:pt>
                <c:pt idx="148">
                  <c:v>Jul-18</c:v>
                </c:pt>
                <c:pt idx="149">
                  <c:v>Jul-19</c:v>
                </c:pt>
                <c:pt idx="150">
                  <c:v>Jul-20</c:v>
                </c:pt>
                <c:pt idx="151">
                  <c:v>Jul-22</c:v>
                </c:pt>
                <c:pt idx="152">
                  <c:v>Jul-23</c:v>
                </c:pt>
                <c:pt idx="153">
                  <c:v>Jul-24</c:v>
                </c:pt>
                <c:pt idx="154">
                  <c:v>Jul-25</c:v>
                </c:pt>
                <c:pt idx="155">
                  <c:v>Jul-26</c:v>
                </c:pt>
                <c:pt idx="156">
                  <c:v>Jul-29</c:v>
                </c:pt>
                <c:pt idx="157">
                  <c:v>Jul-30</c:v>
                </c:pt>
                <c:pt idx="158">
                  <c:v>Jul-31</c:v>
                </c:pt>
                <c:pt idx="159">
                  <c:v>Aug-1</c:v>
                </c:pt>
                <c:pt idx="160">
                  <c:v>Aug-2</c:v>
                </c:pt>
                <c:pt idx="161">
                  <c:v>Aug-5</c:v>
                </c:pt>
                <c:pt idx="162">
                  <c:v>Aug-6</c:v>
                </c:pt>
                <c:pt idx="163">
                  <c:v>Aug-7</c:v>
                </c:pt>
                <c:pt idx="164">
                  <c:v>Aug-8</c:v>
                </c:pt>
                <c:pt idx="165">
                  <c:v>Aug-9</c:v>
                </c:pt>
                <c:pt idx="166">
                  <c:v>Aug-10</c:v>
                </c:pt>
                <c:pt idx="167">
                  <c:v>Aug-12</c:v>
                </c:pt>
                <c:pt idx="168">
                  <c:v>Aug-13</c:v>
                </c:pt>
                <c:pt idx="169">
                  <c:v>Aug-14</c:v>
                </c:pt>
                <c:pt idx="170">
                  <c:v>Aug-16</c:v>
                </c:pt>
                <c:pt idx="171">
                  <c:v>Aug-19</c:v>
                </c:pt>
                <c:pt idx="172">
                  <c:v>Aug-20</c:v>
                </c:pt>
                <c:pt idx="173">
                  <c:v>Aug-21</c:v>
                </c:pt>
                <c:pt idx="174">
                  <c:v>Aug-22</c:v>
                </c:pt>
                <c:pt idx="175">
                  <c:v>Aug-23</c:v>
                </c:pt>
                <c:pt idx="176">
                  <c:v>Aug-26</c:v>
                </c:pt>
                <c:pt idx="177">
                  <c:v>Aug-27</c:v>
                </c:pt>
                <c:pt idx="178">
                  <c:v>Aug-28</c:v>
                </c:pt>
                <c:pt idx="179">
                  <c:v>Aug-29</c:v>
                </c:pt>
                <c:pt idx="180">
                  <c:v>Aug-30</c:v>
                </c:pt>
                <c:pt idx="181">
                  <c:v>Sep-2</c:v>
                </c:pt>
                <c:pt idx="182">
                  <c:v>Sep-3</c:v>
                </c:pt>
                <c:pt idx="183">
                  <c:v>Sep-4</c:v>
                </c:pt>
                <c:pt idx="184">
                  <c:v>Sep-5</c:v>
                </c:pt>
                <c:pt idx="185">
                  <c:v>Sep-6</c:v>
                </c:pt>
                <c:pt idx="186">
                  <c:v>Sep-9</c:v>
                </c:pt>
                <c:pt idx="187">
                  <c:v>Sep-10</c:v>
                </c:pt>
                <c:pt idx="188">
                  <c:v>Sep-11</c:v>
                </c:pt>
                <c:pt idx="189">
                  <c:v>Sep-12</c:v>
                </c:pt>
                <c:pt idx="190">
                  <c:v>Sep-13</c:v>
                </c:pt>
                <c:pt idx="191">
                  <c:v>Sep-16</c:v>
                </c:pt>
                <c:pt idx="192">
                  <c:v>Sep-17</c:v>
                </c:pt>
                <c:pt idx="193">
                  <c:v>Sep-18</c:v>
                </c:pt>
                <c:pt idx="194">
                  <c:v>Sep-19</c:v>
                </c:pt>
                <c:pt idx="195">
                  <c:v>Sep-20</c:v>
                </c:pt>
                <c:pt idx="196">
                  <c:v>Sep-23</c:v>
                </c:pt>
                <c:pt idx="197">
                  <c:v>Sep-24</c:v>
                </c:pt>
                <c:pt idx="198">
                  <c:v>Sep-25</c:v>
                </c:pt>
                <c:pt idx="199">
                  <c:v>Sep-26</c:v>
                </c:pt>
                <c:pt idx="200">
                  <c:v>Sep-27</c:v>
                </c:pt>
                <c:pt idx="201">
                  <c:v>Sep-30</c:v>
                </c:pt>
                <c:pt idx="202">
                  <c:v>Oct-1</c:v>
                </c:pt>
                <c:pt idx="203">
                  <c:v>Oct-2</c:v>
                </c:pt>
                <c:pt idx="204">
                  <c:v>Oct-3</c:v>
                </c:pt>
                <c:pt idx="205">
                  <c:v>Oct-4</c:v>
                </c:pt>
                <c:pt idx="206">
                  <c:v>Oct-7</c:v>
                </c:pt>
                <c:pt idx="207">
                  <c:v>Oct-8</c:v>
                </c:pt>
                <c:pt idx="208">
                  <c:v>Oct-9</c:v>
                </c:pt>
                <c:pt idx="209">
                  <c:v>Oct-10</c:v>
                </c:pt>
                <c:pt idx="210">
                  <c:v>Oct-11</c:v>
                </c:pt>
                <c:pt idx="211">
                  <c:v>Oct-14</c:v>
                </c:pt>
                <c:pt idx="212">
                  <c:v>Oct-15</c:v>
                </c:pt>
                <c:pt idx="213">
                  <c:v>Oct-16</c:v>
                </c:pt>
                <c:pt idx="214">
                  <c:v>Oct-17</c:v>
                </c:pt>
                <c:pt idx="215">
                  <c:v>Oct-18</c:v>
                </c:pt>
                <c:pt idx="216">
                  <c:v>Oct-21</c:v>
                </c:pt>
                <c:pt idx="217">
                  <c:v>Oct-22</c:v>
                </c:pt>
                <c:pt idx="218">
                  <c:v>Oct-23</c:v>
                </c:pt>
                <c:pt idx="219">
                  <c:v>Oct-24</c:v>
                </c:pt>
                <c:pt idx="220">
                  <c:v>Oct-25</c:v>
                </c:pt>
                <c:pt idx="221">
                  <c:v>Oct-28</c:v>
                </c:pt>
                <c:pt idx="222">
                  <c:v>Oct-29</c:v>
                </c:pt>
                <c:pt idx="223">
                  <c:v>Oct-30</c:v>
                </c:pt>
                <c:pt idx="224">
                  <c:v>Oct-31</c:v>
                </c:pt>
                <c:pt idx="225">
                  <c:v>Nov-4</c:v>
                </c:pt>
                <c:pt idx="226">
                  <c:v>Nov-5</c:v>
                </c:pt>
                <c:pt idx="227">
                  <c:v>Nov-6</c:v>
                </c:pt>
                <c:pt idx="228">
                  <c:v>Nov-7</c:v>
                </c:pt>
                <c:pt idx="229">
                  <c:v>Nov-8</c:v>
                </c:pt>
                <c:pt idx="230">
                  <c:v>Nov-10</c:v>
                </c:pt>
                <c:pt idx="231">
                  <c:v>Nov-11</c:v>
                </c:pt>
                <c:pt idx="232">
                  <c:v>Nov-12</c:v>
                </c:pt>
                <c:pt idx="233">
                  <c:v>Nov-13</c:v>
                </c:pt>
                <c:pt idx="234">
                  <c:v>Nov-14</c:v>
                </c:pt>
                <c:pt idx="235">
                  <c:v>Nov-15</c:v>
                </c:pt>
                <c:pt idx="236">
                  <c:v>Nov-18</c:v>
                </c:pt>
                <c:pt idx="237">
                  <c:v>Nov-19</c:v>
                </c:pt>
                <c:pt idx="238">
                  <c:v>Nov-20</c:v>
                </c:pt>
                <c:pt idx="239">
                  <c:v>Nov-21</c:v>
                </c:pt>
                <c:pt idx="240">
                  <c:v>Nov-22</c:v>
                </c:pt>
                <c:pt idx="241">
                  <c:v>Nov-24</c:v>
                </c:pt>
                <c:pt idx="242">
                  <c:v>Nov-25</c:v>
                </c:pt>
                <c:pt idx="243">
                  <c:v>Nov-26</c:v>
                </c:pt>
                <c:pt idx="244">
                  <c:v>Nov-27</c:v>
                </c:pt>
                <c:pt idx="245">
                  <c:v>Nov-28</c:v>
                </c:pt>
                <c:pt idx="246">
                  <c:v>Nov-29</c:v>
                </c:pt>
                <c:pt idx="247">
                  <c:v>Nov-30</c:v>
                </c:pt>
                <c:pt idx="248">
                  <c:v>Dec-1</c:v>
                </c:pt>
                <c:pt idx="249">
                  <c:v>Dec-2</c:v>
                </c:pt>
                <c:pt idx="250">
                  <c:v>Dec-3</c:v>
                </c:pt>
                <c:pt idx="251">
                  <c:v>Dec-4</c:v>
                </c:pt>
                <c:pt idx="252">
                  <c:v>Dec-5</c:v>
                </c:pt>
                <c:pt idx="253">
                  <c:v>Dec-6</c:v>
                </c:pt>
                <c:pt idx="254">
                  <c:v>Dec-7</c:v>
                </c:pt>
                <c:pt idx="255">
                  <c:v>Dec-8</c:v>
                </c:pt>
                <c:pt idx="256">
                  <c:v>Dec-9</c:v>
                </c:pt>
                <c:pt idx="257">
                  <c:v>Dec-10</c:v>
                </c:pt>
                <c:pt idx="258">
                  <c:v>Dec-11</c:v>
                </c:pt>
                <c:pt idx="259">
                  <c:v>Dec-12</c:v>
                </c:pt>
                <c:pt idx="260">
                  <c:v>Dec-13</c:v>
                </c:pt>
                <c:pt idx="261">
                  <c:v>Dec-16</c:v>
                </c:pt>
                <c:pt idx="262">
                  <c:v>Dec-17</c:v>
                </c:pt>
                <c:pt idx="263">
                  <c:v>Dec-18</c:v>
                </c:pt>
                <c:pt idx="264">
                  <c:v>Dec-19</c:v>
                </c:pt>
                <c:pt idx="265">
                  <c:v>Dec-20</c:v>
                </c:pt>
                <c:pt idx="266">
                  <c:v>Dec-23</c:v>
                </c:pt>
                <c:pt idx="267">
                  <c:v>Dec-24</c:v>
                </c:pt>
                <c:pt idx="268">
                  <c:v>Dec-27</c:v>
                </c:pt>
                <c:pt idx="269">
                  <c:v>Dec-28</c:v>
                </c:pt>
                <c:pt idx="270">
                  <c:v>Dec-30</c:v>
                </c:pt>
                <c:pt idx="271">
                  <c:v>Dec-31</c:v>
                </c:pt>
              </c:strCache>
            </c:strRef>
          </c:cat>
          <c:val>
            <c:numRef>
              <c:f>'Daily 2024 1NN'!$K$2:$K$273</c:f>
              <c:numCache>
                <c:formatCode>#,##0</c:formatCode>
                <c:ptCount val="272"/>
                <c:pt idx="0">
                  <c:v>860</c:v>
                </c:pt>
                <c:pt idx="1">
                  <c:v>772</c:v>
                </c:pt>
                <c:pt idx="2">
                  <c:v>463</c:v>
                </c:pt>
                <c:pt idx="3">
                  <c:v>468</c:v>
                </c:pt>
                <c:pt idx="4">
                  <c:v>276</c:v>
                </c:pt>
                <c:pt idx="5">
                  <c:v>733</c:v>
                </c:pt>
                <c:pt idx="6">
                  <c:v>1466</c:v>
                </c:pt>
                <c:pt idx="7">
                  <c:v>568</c:v>
                </c:pt>
                <c:pt idx="8">
                  <c:v>396</c:v>
                </c:pt>
                <c:pt idx="9">
                  <c:v>254</c:v>
                </c:pt>
                <c:pt idx="10">
                  <c:v>669</c:v>
                </c:pt>
                <c:pt idx="11">
                  <c:v>1122</c:v>
                </c:pt>
                <c:pt idx="12">
                  <c:v>649</c:v>
                </c:pt>
                <c:pt idx="13">
                  <c:v>565</c:v>
                </c:pt>
                <c:pt idx="14">
                  <c:v>470</c:v>
                </c:pt>
                <c:pt idx="15">
                  <c:v>400</c:v>
                </c:pt>
                <c:pt idx="16">
                  <c:v>61</c:v>
                </c:pt>
                <c:pt idx="17">
                  <c:v>16</c:v>
                </c:pt>
                <c:pt idx="18">
                  <c:v>1187</c:v>
                </c:pt>
                <c:pt idx="19">
                  <c:v>369</c:v>
                </c:pt>
                <c:pt idx="20">
                  <c:v>391</c:v>
                </c:pt>
                <c:pt idx="21">
                  <c:v>414</c:v>
                </c:pt>
                <c:pt idx="22">
                  <c:v>399</c:v>
                </c:pt>
                <c:pt idx="23">
                  <c:v>1601</c:v>
                </c:pt>
                <c:pt idx="24">
                  <c:v>453</c:v>
                </c:pt>
                <c:pt idx="25">
                  <c:v>402</c:v>
                </c:pt>
                <c:pt idx="26">
                  <c:v>422</c:v>
                </c:pt>
                <c:pt idx="27">
                  <c:v>429</c:v>
                </c:pt>
                <c:pt idx="28">
                  <c:v>1498</c:v>
                </c:pt>
                <c:pt idx="29">
                  <c:v>591</c:v>
                </c:pt>
                <c:pt idx="30">
                  <c:v>1438</c:v>
                </c:pt>
                <c:pt idx="31">
                  <c:v>432</c:v>
                </c:pt>
                <c:pt idx="32">
                  <c:v>242</c:v>
                </c:pt>
                <c:pt idx="33">
                  <c:v>816</c:v>
                </c:pt>
                <c:pt idx="34">
                  <c:v>449</c:v>
                </c:pt>
                <c:pt idx="35">
                  <c:v>553</c:v>
                </c:pt>
                <c:pt idx="36">
                  <c:v>642</c:v>
                </c:pt>
                <c:pt idx="37">
                  <c:v>570</c:v>
                </c:pt>
                <c:pt idx="38">
                  <c:v>1379</c:v>
                </c:pt>
                <c:pt idx="39">
                  <c:v>1057</c:v>
                </c:pt>
                <c:pt idx="40">
                  <c:v>492</c:v>
                </c:pt>
                <c:pt idx="41">
                  <c:v>530</c:v>
                </c:pt>
                <c:pt idx="42">
                  <c:v>611</c:v>
                </c:pt>
                <c:pt idx="43">
                  <c:v>1492</c:v>
                </c:pt>
                <c:pt idx="44">
                  <c:v>779</c:v>
                </c:pt>
                <c:pt idx="45">
                  <c:v>706</c:v>
                </c:pt>
                <c:pt idx="46">
                  <c:v>423</c:v>
                </c:pt>
                <c:pt idx="47">
                  <c:v>380</c:v>
                </c:pt>
                <c:pt idx="48">
                  <c:v>926</c:v>
                </c:pt>
                <c:pt idx="49">
                  <c:v>589</c:v>
                </c:pt>
                <c:pt idx="50">
                  <c:v>881</c:v>
                </c:pt>
                <c:pt idx="51">
                  <c:v>1100</c:v>
                </c:pt>
                <c:pt idx="52">
                  <c:v>647</c:v>
                </c:pt>
                <c:pt idx="53">
                  <c:v>1128</c:v>
                </c:pt>
                <c:pt idx="54">
                  <c:v>1159</c:v>
                </c:pt>
                <c:pt idx="55">
                  <c:v>523</c:v>
                </c:pt>
                <c:pt idx="56">
                  <c:v>427</c:v>
                </c:pt>
                <c:pt idx="57">
                  <c:v>733</c:v>
                </c:pt>
                <c:pt idx="58">
                  <c:v>1906</c:v>
                </c:pt>
                <c:pt idx="59">
                  <c:v>593</c:v>
                </c:pt>
                <c:pt idx="60">
                  <c:v>313</c:v>
                </c:pt>
                <c:pt idx="61">
                  <c:v>253</c:v>
                </c:pt>
                <c:pt idx="62">
                  <c:v>809</c:v>
                </c:pt>
                <c:pt idx="63">
                  <c:v>908</c:v>
                </c:pt>
                <c:pt idx="64">
                  <c:v>2345</c:v>
                </c:pt>
                <c:pt idx="65">
                  <c:v>949</c:v>
                </c:pt>
                <c:pt idx="66">
                  <c:v>687</c:v>
                </c:pt>
                <c:pt idx="67">
                  <c:v>508</c:v>
                </c:pt>
                <c:pt idx="68">
                  <c:v>422</c:v>
                </c:pt>
                <c:pt idx="69">
                  <c:v>1755</c:v>
                </c:pt>
                <c:pt idx="70">
                  <c:v>663</c:v>
                </c:pt>
                <c:pt idx="71">
                  <c:v>647</c:v>
                </c:pt>
                <c:pt idx="72">
                  <c:v>405</c:v>
                </c:pt>
                <c:pt idx="73">
                  <c:v>1124</c:v>
                </c:pt>
                <c:pt idx="74">
                  <c:v>573</c:v>
                </c:pt>
                <c:pt idx="75">
                  <c:v>1112</c:v>
                </c:pt>
                <c:pt idx="76">
                  <c:v>960</c:v>
                </c:pt>
                <c:pt idx="77">
                  <c:v>722</c:v>
                </c:pt>
                <c:pt idx="78">
                  <c:v>1030</c:v>
                </c:pt>
                <c:pt idx="79">
                  <c:v>938</c:v>
                </c:pt>
                <c:pt idx="80">
                  <c:v>757</c:v>
                </c:pt>
                <c:pt idx="81">
                  <c:v>845</c:v>
                </c:pt>
                <c:pt idx="82">
                  <c:v>646</c:v>
                </c:pt>
                <c:pt idx="83">
                  <c:v>1150</c:v>
                </c:pt>
                <c:pt idx="84">
                  <c:v>396</c:v>
                </c:pt>
                <c:pt idx="85">
                  <c:v>452</c:v>
                </c:pt>
                <c:pt idx="86">
                  <c:v>455</c:v>
                </c:pt>
                <c:pt idx="87">
                  <c:v>284</c:v>
                </c:pt>
                <c:pt idx="88">
                  <c:v>1064</c:v>
                </c:pt>
                <c:pt idx="89">
                  <c:v>577</c:v>
                </c:pt>
                <c:pt idx="90">
                  <c:v>916</c:v>
                </c:pt>
                <c:pt idx="91">
                  <c:v>112</c:v>
                </c:pt>
                <c:pt idx="92">
                  <c:v>1482</c:v>
                </c:pt>
                <c:pt idx="93">
                  <c:v>779</c:v>
                </c:pt>
                <c:pt idx="94">
                  <c:v>644</c:v>
                </c:pt>
                <c:pt idx="95">
                  <c:v>626</c:v>
                </c:pt>
                <c:pt idx="96">
                  <c:v>392</c:v>
                </c:pt>
                <c:pt idx="97">
                  <c:v>937</c:v>
                </c:pt>
                <c:pt idx="98">
                  <c:v>994</c:v>
                </c:pt>
                <c:pt idx="99">
                  <c:v>526</c:v>
                </c:pt>
                <c:pt idx="100">
                  <c:v>548</c:v>
                </c:pt>
                <c:pt idx="101">
                  <c:v>613</c:v>
                </c:pt>
                <c:pt idx="102">
                  <c:v>1572</c:v>
                </c:pt>
                <c:pt idx="103">
                  <c:v>918</c:v>
                </c:pt>
                <c:pt idx="104">
                  <c:v>844</c:v>
                </c:pt>
                <c:pt idx="105">
                  <c:v>708</c:v>
                </c:pt>
                <c:pt idx="106">
                  <c:v>619</c:v>
                </c:pt>
                <c:pt idx="107">
                  <c:v>1291</c:v>
                </c:pt>
                <c:pt idx="108">
                  <c:v>1561</c:v>
                </c:pt>
                <c:pt idx="109">
                  <c:v>1070</c:v>
                </c:pt>
                <c:pt idx="110">
                  <c:v>956</c:v>
                </c:pt>
                <c:pt idx="111">
                  <c:v>500</c:v>
                </c:pt>
                <c:pt idx="112">
                  <c:v>951</c:v>
                </c:pt>
                <c:pt idx="113">
                  <c:v>1430</c:v>
                </c:pt>
                <c:pt idx="114">
                  <c:v>748</c:v>
                </c:pt>
                <c:pt idx="115">
                  <c:v>688</c:v>
                </c:pt>
                <c:pt idx="116">
                  <c:v>617</c:v>
                </c:pt>
                <c:pt idx="117">
                  <c:v>1547</c:v>
                </c:pt>
                <c:pt idx="118">
                  <c:v>814</c:v>
                </c:pt>
                <c:pt idx="119">
                  <c:v>541</c:v>
                </c:pt>
                <c:pt idx="120">
                  <c:v>591</c:v>
                </c:pt>
                <c:pt idx="121">
                  <c:v>539</c:v>
                </c:pt>
                <c:pt idx="122">
                  <c:v>20</c:v>
                </c:pt>
                <c:pt idx="123">
                  <c:v>1290</c:v>
                </c:pt>
                <c:pt idx="124">
                  <c:v>667</c:v>
                </c:pt>
                <c:pt idx="125">
                  <c:v>543</c:v>
                </c:pt>
                <c:pt idx="126">
                  <c:v>668</c:v>
                </c:pt>
                <c:pt idx="127">
                  <c:v>543</c:v>
                </c:pt>
                <c:pt idx="128">
                  <c:v>1</c:v>
                </c:pt>
                <c:pt idx="129">
                  <c:v>1502</c:v>
                </c:pt>
                <c:pt idx="130">
                  <c:v>851</c:v>
                </c:pt>
                <c:pt idx="131">
                  <c:v>774</c:v>
                </c:pt>
                <c:pt idx="132">
                  <c:v>846</c:v>
                </c:pt>
                <c:pt idx="133">
                  <c:v>463</c:v>
                </c:pt>
                <c:pt idx="134">
                  <c:v>1595</c:v>
                </c:pt>
                <c:pt idx="135">
                  <c:v>789</c:v>
                </c:pt>
                <c:pt idx="136">
                  <c:v>647</c:v>
                </c:pt>
                <c:pt idx="137">
                  <c:v>704</c:v>
                </c:pt>
                <c:pt idx="138">
                  <c:v>626</c:v>
                </c:pt>
                <c:pt idx="139">
                  <c:v>715</c:v>
                </c:pt>
                <c:pt idx="140">
                  <c:v>1482</c:v>
                </c:pt>
                <c:pt idx="141">
                  <c:v>757</c:v>
                </c:pt>
                <c:pt idx="142">
                  <c:v>667</c:v>
                </c:pt>
                <c:pt idx="143">
                  <c:v>923</c:v>
                </c:pt>
                <c:pt idx="144">
                  <c:v>409</c:v>
                </c:pt>
                <c:pt idx="145">
                  <c:v>1370</c:v>
                </c:pt>
                <c:pt idx="146">
                  <c:v>1424</c:v>
                </c:pt>
                <c:pt idx="147">
                  <c:v>2222</c:v>
                </c:pt>
                <c:pt idx="148">
                  <c:v>403</c:v>
                </c:pt>
                <c:pt idx="149">
                  <c:v>1009</c:v>
                </c:pt>
                <c:pt idx="150">
                  <c:v>312</c:v>
                </c:pt>
                <c:pt idx="151">
                  <c:v>953</c:v>
                </c:pt>
                <c:pt idx="152">
                  <c:v>932</c:v>
                </c:pt>
                <c:pt idx="153">
                  <c:v>496</c:v>
                </c:pt>
                <c:pt idx="154">
                  <c:v>453</c:v>
                </c:pt>
                <c:pt idx="155">
                  <c:v>300</c:v>
                </c:pt>
                <c:pt idx="156">
                  <c:v>793</c:v>
                </c:pt>
                <c:pt idx="157">
                  <c:v>947</c:v>
                </c:pt>
                <c:pt idx="158">
                  <c:v>721</c:v>
                </c:pt>
                <c:pt idx="159">
                  <c:v>682</c:v>
                </c:pt>
                <c:pt idx="160">
                  <c:v>682</c:v>
                </c:pt>
                <c:pt idx="161">
                  <c:v>1021</c:v>
                </c:pt>
                <c:pt idx="162">
                  <c:v>1568</c:v>
                </c:pt>
                <c:pt idx="163">
                  <c:v>743</c:v>
                </c:pt>
                <c:pt idx="164">
                  <c:v>777</c:v>
                </c:pt>
                <c:pt idx="165">
                  <c:v>434</c:v>
                </c:pt>
                <c:pt idx="166">
                  <c:v>165</c:v>
                </c:pt>
                <c:pt idx="167">
                  <c:v>721</c:v>
                </c:pt>
                <c:pt idx="168">
                  <c:v>738</c:v>
                </c:pt>
                <c:pt idx="169">
                  <c:v>719</c:v>
                </c:pt>
                <c:pt idx="170">
                  <c:v>711</c:v>
                </c:pt>
                <c:pt idx="171">
                  <c:v>1294</c:v>
                </c:pt>
                <c:pt idx="172">
                  <c:v>731</c:v>
                </c:pt>
                <c:pt idx="173">
                  <c:v>425</c:v>
                </c:pt>
                <c:pt idx="174">
                  <c:v>403</c:v>
                </c:pt>
                <c:pt idx="175">
                  <c:v>250</c:v>
                </c:pt>
                <c:pt idx="176">
                  <c:v>940</c:v>
                </c:pt>
                <c:pt idx="177">
                  <c:v>464</c:v>
                </c:pt>
                <c:pt idx="178">
                  <c:v>381</c:v>
                </c:pt>
                <c:pt idx="179">
                  <c:v>408</c:v>
                </c:pt>
                <c:pt idx="180">
                  <c:v>313</c:v>
                </c:pt>
                <c:pt idx="181">
                  <c:v>1158</c:v>
                </c:pt>
                <c:pt idx="182">
                  <c:v>1026</c:v>
                </c:pt>
                <c:pt idx="183">
                  <c:v>640</c:v>
                </c:pt>
                <c:pt idx="184">
                  <c:v>597</c:v>
                </c:pt>
                <c:pt idx="185">
                  <c:v>374</c:v>
                </c:pt>
                <c:pt idx="186">
                  <c:v>1171</c:v>
                </c:pt>
                <c:pt idx="187">
                  <c:v>588</c:v>
                </c:pt>
                <c:pt idx="188">
                  <c:v>698</c:v>
                </c:pt>
                <c:pt idx="189">
                  <c:v>578</c:v>
                </c:pt>
                <c:pt idx="190">
                  <c:v>371</c:v>
                </c:pt>
                <c:pt idx="191">
                  <c:v>1030</c:v>
                </c:pt>
                <c:pt idx="192">
                  <c:v>416</c:v>
                </c:pt>
                <c:pt idx="193">
                  <c:v>382</c:v>
                </c:pt>
                <c:pt idx="194">
                  <c:v>439</c:v>
                </c:pt>
                <c:pt idx="195">
                  <c:v>286</c:v>
                </c:pt>
                <c:pt idx="196">
                  <c:v>626</c:v>
                </c:pt>
                <c:pt idx="197">
                  <c:v>876</c:v>
                </c:pt>
                <c:pt idx="198">
                  <c:v>681</c:v>
                </c:pt>
                <c:pt idx="199">
                  <c:v>540</c:v>
                </c:pt>
                <c:pt idx="200">
                  <c:v>576</c:v>
                </c:pt>
                <c:pt idx="201">
                  <c:v>1218</c:v>
                </c:pt>
                <c:pt idx="202">
                  <c:v>1090</c:v>
                </c:pt>
                <c:pt idx="203">
                  <c:v>509</c:v>
                </c:pt>
                <c:pt idx="204">
                  <c:v>461</c:v>
                </c:pt>
                <c:pt idx="205">
                  <c:v>499</c:v>
                </c:pt>
                <c:pt idx="206">
                  <c:v>1290</c:v>
                </c:pt>
                <c:pt idx="207">
                  <c:v>512</c:v>
                </c:pt>
                <c:pt idx="208">
                  <c:v>279</c:v>
                </c:pt>
                <c:pt idx="209">
                  <c:v>352</c:v>
                </c:pt>
                <c:pt idx="210">
                  <c:v>413</c:v>
                </c:pt>
                <c:pt idx="211">
                  <c:v>1226</c:v>
                </c:pt>
                <c:pt idx="212">
                  <c:v>506</c:v>
                </c:pt>
                <c:pt idx="213">
                  <c:v>459</c:v>
                </c:pt>
                <c:pt idx="214">
                  <c:v>382</c:v>
                </c:pt>
                <c:pt idx="215">
                  <c:v>292</c:v>
                </c:pt>
                <c:pt idx="216">
                  <c:v>953</c:v>
                </c:pt>
                <c:pt idx="217">
                  <c:v>652</c:v>
                </c:pt>
                <c:pt idx="218">
                  <c:v>436</c:v>
                </c:pt>
                <c:pt idx="219">
                  <c:v>377</c:v>
                </c:pt>
                <c:pt idx="220">
                  <c:v>545</c:v>
                </c:pt>
                <c:pt idx="221">
                  <c:v>1446</c:v>
                </c:pt>
                <c:pt idx="222">
                  <c:v>556</c:v>
                </c:pt>
                <c:pt idx="223">
                  <c:v>357</c:v>
                </c:pt>
                <c:pt idx="224">
                  <c:v>383</c:v>
                </c:pt>
                <c:pt idx="225">
                  <c:v>1354</c:v>
                </c:pt>
                <c:pt idx="226">
                  <c:v>1411</c:v>
                </c:pt>
                <c:pt idx="227">
                  <c:v>1163</c:v>
                </c:pt>
                <c:pt idx="228">
                  <c:v>448</c:v>
                </c:pt>
                <c:pt idx="229">
                  <c:v>564</c:v>
                </c:pt>
                <c:pt idx="230">
                  <c:v>17</c:v>
                </c:pt>
                <c:pt idx="231">
                  <c:v>7</c:v>
                </c:pt>
                <c:pt idx="232">
                  <c:v>1676</c:v>
                </c:pt>
                <c:pt idx="233">
                  <c:v>1676</c:v>
                </c:pt>
                <c:pt idx="234">
                  <c:v>978</c:v>
                </c:pt>
                <c:pt idx="235">
                  <c:v>748</c:v>
                </c:pt>
                <c:pt idx="236">
                  <c:v>1944</c:v>
                </c:pt>
                <c:pt idx="237">
                  <c:v>1116</c:v>
                </c:pt>
                <c:pt idx="238">
                  <c:v>1025</c:v>
                </c:pt>
                <c:pt idx="239">
                  <c:v>1403</c:v>
                </c:pt>
                <c:pt idx="240">
                  <c:v>1102</c:v>
                </c:pt>
                <c:pt idx="241">
                  <c:v>611</c:v>
                </c:pt>
                <c:pt idx="242">
                  <c:v>974</c:v>
                </c:pt>
                <c:pt idx="243">
                  <c:v>1250</c:v>
                </c:pt>
                <c:pt idx="244">
                  <c:v>2097</c:v>
                </c:pt>
                <c:pt idx="245">
                  <c:v>1870</c:v>
                </c:pt>
                <c:pt idx="246">
                  <c:v>2496</c:v>
                </c:pt>
                <c:pt idx="247">
                  <c:v>5301</c:v>
                </c:pt>
                <c:pt idx="248">
                  <c:v>554</c:v>
                </c:pt>
                <c:pt idx="249">
                  <c:v>2261</c:v>
                </c:pt>
                <c:pt idx="250">
                  <c:v>2093</c:v>
                </c:pt>
                <c:pt idx="251">
                  <c:v>2980</c:v>
                </c:pt>
                <c:pt idx="252">
                  <c:v>1221</c:v>
                </c:pt>
                <c:pt idx="253">
                  <c:v>1277</c:v>
                </c:pt>
                <c:pt idx="254">
                  <c:v>1909</c:v>
                </c:pt>
                <c:pt idx="255">
                  <c:v>13</c:v>
                </c:pt>
                <c:pt idx="256">
                  <c:v>1793</c:v>
                </c:pt>
                <c:pt idx="257">
                  <c:v>1771</c:v>
                </c:pt>
                <c:pt idx="258">
                  <c:v>1220</c:v>
                </c:pt>
                <c:pt idx="259">
                  <c:v>862</c:v>
                </c:pt>
                <c:pt idx="260">
                  <c:v>645</c:v>
                </c:pt>
                <c:pt idx="261">
                  <c:v>1028</c:v>
                </c:pt>
                <c:pt idx="262">
                  <c:v>1364</c:v>
                </c:pt>
                <c:pt idx="263">
                  <c:v>1154</c:v>
                </c:pt>
                <c:pt idx="264">
                  <c:v>467</c:v>
                </c:pt>
                <c:pt idx="265">
                  <c:v>325</c:v>
                </c:pt>
                <c:pt idx="266">
                  <c:v>877</c:v>
                </c:pt>
                <c:pt idx="267">
                  <c:v>352</c:v>
                </c:pt>
                <c:pt idx="268">
                  <c:v>392</c:v>
                </c:pt>
                <c:pt idx="269">
                  <c:v>633</c:v>
                </c:pt>
                <c:pt idx="270">
                  <c:v>881</c:v>
                </c:pt>
                <c:pt idx="271">
                  <c:v>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63-450C-BF34-C6C60E578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0696047"/>
        <c:axId val="660693647"/>
      </c:lineChart>
      <c:catAx>
        <c:axId val="66069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60693647"/>
        <c:crosses val="autoZero"/>
        <c:auto val="1"/>
        <c:lblAlgn val="ctr"/>
        <c:lblOffset val="100"/>
        <c:noMultiLvlLbl val="0"/>
      </c:catAx>
      <c:valAx>
        <c:axId val="660693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6069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'Daily 2024 1NN'!$E$1</c:f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'Daily 2024 1NN'!$E$2:$E$275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'Daily 2024 1NN'!$D$2:$D$275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BF9-445A-82E9-0FAD8139AFF4}"/>
            </c:ext>
          </c:extLst>
        </c:ser>
        <c:ser>
          <c:idx val="1"/>
          <c:order val="1"/>
          <c:tx>
            <c:strRef>
              <c:f>'Daily 2024 1NN'!$I$1</c:f>
              <c:strCache>
                <c:ptCount val="1"/>
                <c:pt idx="0">
                  <c:v>Revenue 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'Daily 2024 1NN'!$I$2:$I$273</c:f>
              <c:numCache>
                <c:formatCode>#,##0.00</c:formatCode>
                <c:ptCount val="272"/>
                <c:pt idx="0">
                  <c:v>42061.58</c:v>
                </c:pt>
                <c:pt idx="1">
                  <c:v>34409.67</c:v>
                </c:pt>
                <c:pt idx="2">
                  <c:v>20234.990000000002</c:v>
                </c:pt>
                <c:pt idx="3">
                  <c:v>19180.39</c:v>
                </c:pt>
                <c:pt idx="4" formatCode="#,##0.0">
                  <c:v>12475.6</c:v>
                </c:pt>
                <c:pt idx="5">
                  <c:v>29196.14</c:v>
                </c:pt>
                <c:pt idx="6">
                  <c:v>60671.74</c:v>
                </c:pt>
                <c:pt idx="7">
                  <c:v>24063.73</c:v>
                </c:pt>
                <c:pt idx="8">
                  <c:v>18095.52</c:v>
                </c:pt>
                <c:pt idx="9">
                  <c:v>12684.57</c:v>
                </c:pt>
                <c:pt idx="10">
                  <c:v>31386.09</c:v>
                </c:pt>
                <c:pt idx="11">
                  <c:v>56621.31</c:v>
                </c:pt>
                <c:pt idx="12">
                  <c:v>32865.39</c:v>
                </c:pt>
                <c:pt idx="13" formatCode="#,##0.0">
                  <c:v>28626.799999999999</c:v>
                </c:pt>
                <c:pt idx="14">
                  <c:v>21566.39</c:v>
                </c:pt>
                <c:pt idx="15">
                  <c:v>18562.060000000001</c:v>
                </c:pt>
                <c:pt idx="16">
                  <c:v>-2688.06</c:v>
                </c:pt>
                <c:pt idx="17">
                  <c:v>-688.78</c:v>
                </c:pt>
                <c:pt idx="18">
                  <c:v>52260.07</c:v>
                </c:pt>
                <c:pt idx="19">
                  <c:v>14803.31</c:v>
                </c:pt>
                <c:pt idx="20">
                  <c:v>15862.84</c:v>
                </c:pt>
                <c:pt idx="21">
                  <c:v>18449.12</c:v>
                </c:pt>
                <c:pt idx="22">
                  <c:v>19566.330000000002</c:v>
                </c:pt>
                <c:pt idx="23">
                  <c:v>68155.38</c:v>
                </c:pt>
                <c:pt idx="24">
                  <c:v>21581.17</c:v>
                </c:pt>
                <c:pt idx="25">
                  <c:v>19254.849999999999</c:v>
                </c:pt>
                <c:pt idx="26" formatCode="#,##0.0">
                  <c:v>21988.2</c:v>
                </c:pt>
                <c:pt idx="27">
                  <c:v>22870.02</c:v>
                </c:pt>
                <c:pt idx="28">
                  <c:v>57221.77</c:v>
                </c:pt>
                <c:pt idx="29">
                  <c:v>16320.26</c:v>
                </c:pt>
                <c:pt idx="30">
                  <c:v>54327.67</c:v>
                </c:pt>
                <c:pt idx="31">
                  <c:v>20801.12</c:v>
                </c:pt>
                <c:pt idx="32">
                  <c:v>9037.73</c:v>
                </c:pt>
                <c:pt idx="33">
                  <c:v>38249.86</c:v>
                </c:pt>
                <c:pt idx="34">
                  <c:v>19260.84</c:v>
                </c:pt>
                <c:pt idx="35">
                  <c:v>29684.28</c:v>
                </c:pt>
                <c:pt idx="36">
                  <c:v>26964.74</c:v>
                </c:pt>
                <c:pt idx="37">
                  <c:v>23040.639999999999</c:v>
                </c:pt>
                <c:pt idx="38">
                  <c:v>53819.32</c:v>
                </c:pt>
                <c:pt idx="39" formatCode="#,##0.0">
                  <c:v>45002.9</c:v>
                </c:pt>
                <c:pt idx="40">
                  <c:v>20606.84</c:v>
                </c:pt>
                <c:pt idx="41">
                  <c:v>21924.69</c:v>
                </c:pt>
                <c:pt idx="42">
                  <c:v>23102.53</c:v>
                </c:pt>
                <c:pt idx="43">
                  <c:v>57529.77</c:v>
                </c:pt>
                <c:pt idx="44">
                  <c:v>32029.67</c:v>
                </c:pt>
                <c:pt idx="45">
                  <c:v>30647.88</c:v>
                </c:pt>
                <c:pt idx="46">
                  <c:v>19568.669999999998</c:v>
                </c:pt>
                <c:pt idx="47">
                  <c:v>18557.79</c:v>
                </c:pt>
                <c:pt idx="48">
                  <c:v>44053.440000000002</c:v>
                </c:pt>
                <c:pt idx="49">
                  <c:v>21118.55</c:v>
                </c:pt>
                <c:pt idx="50" formatCode="#,##0.0">
                  <c:v>26842.7</c:v>
                </c:pt>
                <c:pt idx="51">
                  <c:v>33299.99</c:v>
                </c:pt>
                <c:pt idx="52">
                  <c:v>19445.46</c:v>
                </c:pt>
                <c:pt idx="53">
                  <c:v>39732.14</c:v>
                </c:pt>
                <c:pt idx="54">
                  <c:v>43020.71</c:v>
                </c:pt>
                <c:pt idx="55">
                  <c:v>18125.330000000002</c:v>
                </c:pt>
                <c:pt idx="56">
                  <c:v>18614.55</c:v>
                </c:pt>
                <c:pt idx="57">
                  <c:v>30531.85</c:v>
                </c:pt>
                <c:pt idx="58">
                  <c:v>79469.63</c:v>
                </c:pt>
                <c:pt idx="59">
                  <c:v>25746.54</c:v>
                </c:pt>
                <c:pt idx="60">
                  <c:v>13239.47</c:v>
                </c:pt>
                <c:pt idx="61">
                  <c:v>9823.2800000000007</c:v>
                </c:pt>
                <c:pt idx="62">
                  <c:v>32788.61</c:v>
                </c:pt>
                <c:pt idx="63">
                  <c:v>34979.67</c:v>
                </c:pt>
                <c:pt idx="64">
                  <c:v>99280.93</c:v>
                </c:pt>
                <c:pt idx="65">
                  <c:v>38067.449999999997</c:v>
                </c:pt>
                <c:pt idx="66">
                  <c:v>25309.47</c:v>
                </c:pt>
                <c:pt idx="67" formatCode="#,##0.0">
                  <c:v>18497.2</c:v>
                </c:pt>
                <c:pt idx="68">
                  <c:v>16725.349999999999</c:v>
                </c:pt>
                <c:pt idx="69">
                  <c:v>69305.84</c:v>
                </c:pt>
                <c:pt idx="70">
                  <c:v>26004.720000000001</c:v>
                </c:pt>
                <c:pt idx="71" formatCode="#,##0.0">
                  <c:v>28241.1</c:v>
                </c:pt>
                <c:pt idx="72">
                  <c:v>16524.91</c:v>
                </c:pt>
                <c:pt idx="73">
                  <c:v>47460.95</c:v>
                </c:pt>
                <c:pt idx="74">
                  <c:v>23575.83</c:v>
                </c:pt>
                <c:pt idx="75">
                  <c:v>36546.17</c:v>
                </c:pt>
                <c:pt idx="76">
                  <c:v>32245.06</c:v>
                </c:pt>
                <c:pt idx="77">
                  <c:v>22941.58</c:v>
                </c:pt>
                <c:pt idx="78">
                  <c:v>34969.21</c:v>
                </c:pt>
                <c:pt idx="79" formatCode="#,##0">
                  <c:v>30613</c:v>
                </c:pt>
                <c:pt idx="80">
                  <c:v>29715.58</c:v>
                </c:pt>
                <c:pt idx="81" formatCode="#,##0.0">
                  <c:v>36135.699999999997</c:v>
                </c:pt>
                <c:pt idx="82">
                  <c:v>28136.83</c:v>
                </c:pt>
                <c:pt idx="83">
                  <c:v>48371.26</c:v>
                </c:pt>
                <c:pt idx="84">
                  <c:v>18287.62</c:v>
                </c:pt>
                <c:pt idx="85" formatCode="#,##0">
                  <c:v>21380</c:v>
                </c:pt>
                <c:pt idx="86">
                  <c:v>18965.150000000001</c:v>
                </c:pt>
                <c:pt idx="87">
                  <c:v>12619.58</c:v>
                </c:pt>
                <c:pt idx="88">
                  <c:v>49600.34</c:v>
                </c:pt>
                <c:pt idx="89">
                  <c:v>23394.99</c:v>
                </c:pt>
                <c:pt idx="90">
                  <c:v>34683.94</c:v>
                </c:pt>
                <c:pt idx="91">
                  <c:v>4202.97</c:v>
                </c:pt>
                <c:pt idx="92">
                  <c:v>54338.26</c:v>
                </c:pt>
                <c:pt idx="93">
                  <c:v>31036.62</c:v>
                </c:pt>
                <c:pt idx="94">
                  <c:v>20296.88</c:v>
                </c:pt>
                <c:pt idx="95">
                  <c:v>19831.57</c:v>
                </c:pt>
                <c:pt idx="96">
                  <c:v>13607.26</c:v>
                </c:pt>
                <c:pt idx="97">
                  <c:v>32182.54</c:v>
                </c:pt>
                <c:pt idx="98">
                  <c:v>41163.120000000003</c:v>
                </c:pt>
                <c:pt idx="99">
                  <c:v>23523.13</c:v>
                </c:pt>
                <c:pt idx="100">
                  <c:v>22116.02</c:v>
                </c:pt>
                <c:pt idx="101">
                  <c:v>24567.61</c:v>
                </c:pt>
                <c:pt idx="102">
                  <c:v>64966.05</c:v>
                </c:pt>
                <c:pt idx="103">
                  <c:v>35299.43</c:v>
                </c:pt>
                <c:pt idx="104">
                  <c:v>26036.42</c:v>
                </c:pt>
                <c:pt idx="105">
                  <c:v>24762.21</c:v>
                </c:pt>
                <c:pt idx="106">
                  <c:v>21879.71</c:v>
                </c:pt>
                <c:pt idx="107" formatCode="#,##0.0">
                  <c:v>44896.2</c:v>
                </c:pt>
                <c:pt idx="108">
                  <c:v>56964.480000000003</c:v>
                </c:pt>
                <c:pt idx="109">
                  <c:v>40311.379999999997</c:v>
                </c:pt>
                <c:pt idx="110">
                  <c:v>34425.550000000003</c:v>
                </c:pt>
                <c:pt idx="111">
                  <c:v>15176.51</c:v>
                </c:pt>
                <c:pt idx="112">
                  <c:v>36788.35</c:v>
                </c:pt>
                <c:pt idx="113">
                  <c:v>49212.51</c:v>
                </c:pt>
                <c:pt idx="114">
                  <c:v>30239.43</c:v>
                </c:pt>
                <c:pt idx="115">
                  <c:v>24757.97</c:v>
                </c:pt>
                <c:pt idx="116">
                  <c:v>22615.82</c:v>
                </c:pt>
                <c:pt idx="117">
                  <c:v>52876.05</c:v>
                </c:pt>
                <c:pt idx="118">
                  <c:v>28888.57</c:v>
                </c:pt>
                <c:pt idx="119">
                  <c:v>19938.89</c:v>
                </c:pt>
                <c:pt idx="120">
                  <c:v>23803.64</c:v>
                </c:pt>
                <c:pt idx="121">
                  <c:v>22004.71</c:v>
                </c:pt>
                <c:pt idx="122">
                  <c:v>-832.93</c:v>
                </c:pt>
                <c:pt idx="123">
                  <c:v>54857.66</c:v>
                </c:pt>
                <c:pt idx="124">
                  <c:v>31659.38</c:v>
                </c:pt>
                <c:pt idx="125">
                  <c:v>22716.46</c:v>
                </c:pt>
                <c:pt idx="126">
                  <c:v>21925.87</c:v>
                </c:pt>
                <c:pt idx="127">
                  <c:v>17871.32</c:v>
                </c:pt>
                <c:pt idx="128">
                  <c:v>-9.82</c:v>
                </c:pt>
                <c:pt idx="129">
                  <c:v>53581.38</c:v>
                </c:pt>
                <c:pt idx="130">
                  <c:v>32652.18</c:v>
                </c:pt>
                <c:pt idx="131" formatCode="#,##0">
                  <c:v>30354</c:v>
                </c:pt>
                <c:pt idx="132">
                  <c:v>33410.68</c:v>
                </c:pt>
                <c:pt idx="133" formatCode="#,##0.0">
                  <c:v>17729.5</c:v>
                </c:pt>
                <c:pt idx="134">
                  <c:v>66887.37</c:v>
                </c:pt>
                <c:pt idx="135">
                  <c:v>36216.79</c:v>
                </c:pt>
                <c:pt idx="136">
                  <c:v>30371.67</c:v>
                </c:pt>
                <c:pt idx="137">
                  <c:v>30697.06</c:v>
                </c:pt>
                <c:pt idx="138" formatCode="#,##0.0">
                  <c:v>22457.3</c:v>
                </c:pt>
                <c:pt idx="139">
                  <c:v>25521.57</c:v>
                </c:pt>
                <c:pt idx="140">
                  <c:v>54884.97</c:v>
                </c:pt>
                <c:pt idx="141">
                  <c:v>28408.54</c:v>
                </c:pt>
                <c:pt idx="142">
                  <c:v>24068.01</c:v>
                </c:pt>
                <c:pt idx="143" formatCode="#,##0.0">
                  <c:v>37600.699999999997</c:v>
                </c:pt>
                <c:pt idx="144">
                  <c:v>17277.919999999998</c:v>
                </c:pt>
                <c:pt idx="145">
                  <c:v>60869.31</c:v>
                </c:pt>
                <c:pt idx="146">
                  <c:v>57270.13</c:v>
                </c:pt>
                <c:pt idx="147">
                  <c:v>90066.47</c:v>
                </c:pt>
                <c:pt idx="148">
                  <c:v>15951.39</c:v>
                </c:pt>
                <c:pt idx="149">
                  <c:v>40651.050000000003</c:v>
                </c:pt>
                <c:pt idx="150">
                  <c:v>11111.24</c:v>
                </c:pt>
                <c:pt idx="151">
                  <c:v>42207.79</c:v>
                </c:pt>
                <c:pt idx="152" formatCode="#,##0.0">
                  <c:v>37772.800000000003</c:v>
                </c:pt>
                <c:pt idx="153">
                  <c:v>19600.330000000002</c:v>
                </c:pt>
                <c:pt idx="154">
                  <c:v>17573.43</c:v>
                </c:pt>
                <c:pt idx="155">
                  <c:v>11348.84</c:v>
                </c:pt>
                <c:pt idx="156">
                  <c:v>31528.68</c:v>
                </c:pt>
                <c:pt idx="157" formatCode="#,##0.0">
                  <c:v>35404.800000000003</c:v>
                </c:pt>
                <c:pt idx="158">
                  <c:v>23689.88</c:v>
                </c:pt>
                <c:pt idx="159">
                  <c:v>25221.38</c:v>
                </c:pt>
                <c:pt idx="160">
                  <c:v>25424.38</c:v>
                </c:pt>
                <c:pt idx="161" formatCode="#,##0.0">
                  <c:v>36701.800000000003</c:v>
                </c:pt>
                <c:pt idx="162">
                  <c:v>55358.71</c:v>
                </c:pt>
                <c:pt idx="163">
                  <c:v>27317.73</c:v>
                </c:pt>
                <c:pt idx="164">
                  <c:v>28030.44</c:v>
                </c:pt>
                <c:pt idx="165">
                  <c:v>15650.18</c:v>
                </c:pt>
                <c:pt idx="166">
                  <c:v>6888.23</c:v>
                </c:pt>
                <c:pt idx="167">
                  <c:v>26477.39</c:v>
                </c:pt>
                <c:pt idx="168">
                  <c:v>26668.880000000001</c:v>
                </c:pt>
                <c:pt idx="169">
                  <c:v>28877.83</c:v>
                </c:pt>
                <c:pt idx="170">
                  <c:v>26624.55</c:v>
                </c:pt>
                <c:pt idx="171">
                  <c:v>58876.46</c:v>
                </c:pt>
                <c:pt idx="172">
                  <c:v>32646.48</c:v>
                </c:pt>
                <c:pt idx="173">
                  <c:v>17982.52</c:v>
                </c:pt>
                <c:pt idx="174">
                  <c:v>16085.87</c:v>
                </c:pt>
                <c:pt idx="175" formatCode="#,##0.0">
                  <c:v>11380.2</c:v>
                </c:pt>
                <c:pt idx="176">
                  <c:v>39128.660000000003</c:v>
                </c:pt>
                <c:pt idx="177" formatCode="#,##0.0">
                  <c:v>19442.900000000001</c:v>
                </c:pt>
                <c:pt idx="178">
                  <c:v>16444.66</c:v>
                </c:pt>
                <c:pt idx="179">
                  <c:v>18103.68</c:v>
                </c:pt>
                <c:pt idx="180">
                  <c:v>12845.81</c:v>
                </c:pt>
                <c:pt idx="181">
                  <c:v>58535.56</c:v>
                </c:pt>
                <c:pt idx="182">
                  <c:v>63621.279999999999</c:v>
                </c:pt>
                <c:pt idx="183">
                  <c:v>23172.33</c:v>
                </c:pt>
                <c:pt idx="184">
                  <c:v>22461.08</c:v>
                </c:pt>
                <c:pt idx="185">
                  <c:v>13380.01</c:v>
                </c:pt>
                <c:pt idx="186">
                  <c:v>45762.05</c:v>
                </c:pt>
                <c:pt idx="187">
                  <c:v>21441.24</c:v>
                </c:pt>
                <c:pt idx="188">
                  <c:v>28560.62</c:v>
                </c:pt>
                <c:pt idx="189">
                  <c:v>24426.34</c:v>
                </c:pt>
                <c:pt idx="190">
                  <c:v>14629.46</c:v>
                </c:pt>
                <c:pt idx="191">
                  <c:v>42706.75</c:v>
                </c:pt>
                <c:pt idx="192">
                  <c:v>15844.27</c:v>
                </c:pt>
                <c:pt idx="193">
                  <c:v>16347.89</c:v>
                </c:pt>
                <c:pt idx="194">
                  <c:v>19228.43</c:v>
                </c:pt>
                <c:pt idx="195">
                  <c:v>13199.68</c:v>
                </c:pt>
                <c:pt idx="196">
                  <c:v>25450.59</c:v>
                </c:pt>
                <c:pt idx="197">
                  <c:v>39447.879999999997</c:v>
                </c:pt>
                <c:pt idx="198">
                  <c:v>31851.15</c:v>
                </c:pt>
                <c:pt idx="199">
                  <c:v>25149.05</c:v>
                </c:pt>
                <c:pt idx="200">
                  <c:v>25390.75</c:v>
                </c:pt>
                <c:pt idx="201">
                  <c:v>50478.39</c:v>
                </c:pt>
                <c:pt idx="202">
                  <c:v>44283.96</c:v>
                </c:pt>
                <c:pt idx="203">
                  <c:v>20424.939999999999</c:v>
                </c:pt>
                <c:pt idx="204">
                  <c:v>19018.080000000002</c:v>
                </c:pt>
                <c:pt idx="205">
                  <c:v>20151.13</c:v>
                </c:pt>
                <c:pt idx="206">
                  <c:v>51748.47</c:v>
                </c:pt>
                <c:pt idx="207">
                  <c:v>23471.040000000001</c:v>
                </c:pt>
                <c:pt idx="208">
                  <c:v>12740.64</c:v>
                </c:pt>
                <c:pt idx="209">
                  <c:v>16195.77</c:v>
                </c:pt>
                <c:pt idx="210" formatCode="#,##0.0">
                  <c:v>16198.9</c:v>
                </c:pt>
                <c:pt idx="211">
                  <c:v>49502.17</c:v>
                </c:pt>
                <c:pt idx="212">
                  <c:v>19594.46</c:v>
                </c:pt>
                <c:pt idx="213" formatCode="#,##0.0">
                  <c:v>18354.599999999999</c:v>
                </c:pt>
                <c:pt idx="214">
                  <c:v>15088.66</c:v>
                </c:pt>
                <c:pt idx="215">
                  <c:v>11997.98</c:v>
                </c:pt>
                <c:pt idx="216">
                  <c:v>40573.65</c:v>
                </c:pt>
                <c:pt idx="217">
                  <c:v>24621.62</c:v>
                </c:pt>
                <c:pt idx="218">
                  <c:v>16066.68</c:v>
                </c:pt>
                <c:pt idx="219">
                  <c:v>15847.67</c:v>
                </c:pt>
                <c:pt idx="220">
                  <c:v>20079.07</c:v>
                </c:pt>
                <c:pt idx="221">
                  <c:v>60283.69</c:v>
                </c:pt>
                <c:pt idx="222">
                  <c:v>25085.17</c:v>
                </c:pt>
                <c:pt idx="223">
                  <c:v>15893.01</c:v>
                </c:pt>
                <c:pt idx="224">
                  <c:v>17281.73</c:v>
                </c:pt>
                <c:pt idx="225">
                  <c:v>55592.35</c:v>
                </c:pt>
                <c:pt idx="226">
                  <c:v>65048.01</c:v>
                </c:pt>
                <c:pt idx="227">
                  <c:v>53263.32</c:v>
                </c:pt>
                <c:pt idx="228">
                  <c:v>19507.57</c:v>
                </c:pt>
                <c:pt idx="229">
                  <c:v>26190.74</c:v>
                </c:pt>
                <c:pt idx="230">
                  <c:v>-622.87</c:v>
                </c:pt>
                <c:pt idx="231">
                  <c:v>-457.61</c:v>
                </c:pt>
                <c:pt idx="232">
                  <c:v>73543.259999999995</c:v>
                </c:pt>
                <c:pt idx="233">
                  <c:v>72219.56</c:v>
                </c:pt>
                <c:pt idx="234">
                  <c:v>40578.85</c:v>
                </c:pt>
                <c:pt idx="235">
                  <c:v>32453.22</c:v>
                </c:pt>
                <c:pt idx="236">
                  <c:v>85061.53</c:v>
                </c:pt>
                <c:pt idx="237">
                  <c:v>44604.05</c:v>
                </c:pt>
                <c:pt idx="238">
                  <c:v>44156.03</c:v>
                </c:pt>
                <c:pt idx="239">
                  <c:v>50278.36</c:v>
                </c:pt>
                <c:pt idx="240">
                  <c:v>46426.68</c:v>
                </c:pt>
                <c:pt idx="241">
                  <c:v>22722.78</c:v>
                </c:pt>
                <c:pt idx="242">
                  <c:v>39416.81</c:v>
                </c:pt>
                <c:pt idx="243">
                  <c:v>49987.12</c:v>
                </c:pt>
                <c:pt idx="244">
                  <c:v>85451.73</c:v>
                </c:pt>
                <c:pt idx="245">
                  <c:v>71232.289999999994</c:v>
                </c:pt>
                <c:pt idx="246">
                  <c:v>97671.12</c:v>
                </c:pt>
                <c:pt idx="247">
                  <c:v>204026.69</c:v>
                </c:pt>
                <c:pt idx="248">
                  <c:v>21447.29</c:v>
                </c:pt>
                <c:pt idx="249" formatCode="#,##0.0">
                  <c:v>81468.600000000006</c:v>
                </c:pt>
                <c:pt idx="250">
                  <c:v>77754.64</c:v>
                </c:pt>
                <c:pt idx="251">
                  <c:v>282834.32</c:v>
                </c:pt>
                <c:pt idx="252">
                  <c:v>42611.35</c:v>
                </c:pt>
                <c:pt idx="253">
                  <c:v>50559.19</c:v>
                </c:pt>
                <c:pt idx="254">
                  <c:v>77104.479999999996</c:v>
                </c:pt>
                <c:pt idx="255">
                  <c:v>-684.67</c:v>
                </c:pt>
                <c:pt idx="256">
                  <c:v>68886.89</c:v>
                </c:pt>
                <c:pt idx="257">
                  <c:v>70032.08</c:v>
                </c:pt>
                <c:pt idx="258" formatCode="#,##0.0">
                  <c:v>43831.8</c:v>
                </c:pt>
                <c:pt idx="259">
                  <c:v>31977.17</c:v>
                </c:pt>
                <c:pt idx="260">
                  <c:v>23159.99</c:v>
                </c:pt>
                <c:pt idx="261">
                  <c:v>37823.64</c:v>
                </c:pt>
                <c:pt idx="262">
                  <c:v>50720.02</c:v>
                </c:pt>
                <c:pt idx="263">
                  <c:v>46317.95</c:v>
                </c:pt>
                <c:pt idx="264" formatCode="#,##0">
                  <c:v>18209</c:v>
                </c:pt>
                <c:pt idx="265">
                  <c:v>13709.05</c:v>
                </c:pt>
                <c:pt idx="266">
                  <c:v>35583.17</c:v>
                </c:pt>
                <c:pt idx="267">
                  <c:v>13767.36</c:v>
                </c:pt>
                <c:pt idx="268">
                  <c:v>15211.36</c:v>
                </c:pt>
                <c:pt idx="269">
                  <c:v>24980.45</c:v>
                </c:pt>
                <c:pt idx="270">
                  <c:v>35608.949999999997</c:v>
                </c:pt>
                <c:pt idx="271">
                  <c:v>25996.11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'Daily 2024 1NN'!$D$2:$D$275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8BF9-445A-82E9-0FAD8139A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9821408"/>
        <c:axId val="789820928"/>
      </c:lineChart>
      <c:catAx>
        <c:axId val="78982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89820928"/>
        <c:crosses val="autoZero"/>
        <c:auto val="1"/>
        <c:lblAlgn val="ctr"/>
        <c:lblOffset val="100"/>
        <c:noMultiLvlLbl val="0"/>
      </c:catAx>
      <c:valAx>
        <c:axId val="7898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8982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'Daily 2024 1 Retail'!$H$1</c:f>
              <c:strCache>
                <c:ptCount val="1"/>
                <c:pt idx="0">
                  <c:v>Revenue 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'Daily 2024 1 Retail'!$G$2:$G$236</c:f>
              <c:strCache>
                <c:ptCount val="235"/>
                <c:pt idx="0">
                  <c:v>Jan-2</c:v>
                </c:pt>
                <c:pt idx="1">
                  <c:v>Jan-3</c:v>
                </c:pt>
                <c:pt idx="2">
                  <c:v>Jan-4</c:v>
                </c:pt>
                <c:pt idx="3">
                  <c:v>Jan-8</c:v>
                </c:pt>
                <c:pt idx="4">
                  <c:v>Jan-9</c:v>
                </c:pt>
                <c:pt idx="5">
                  <c:v>Jan-10</c:v>
                </c:pt>
                <c:pt idx="6">
                  <c:v>Jan-11</c:v>
                </c:pt>
                <c:pt idx="7">
                  <c:v>Jan-15</c:v>
                </c:pt>
                <c:pt idx="8">
                  <c:v>Jan-16</c:v>
                </c:pt>
                <c:pt idx="9">
                  <c:v>Jan-17</c:v>
                </c:pt>
                <c:pt idx="10">
                  <c:v>Jan-19</c:v>
                </c:pt>
                <c:pt idx="11">
                  <c:v>Jan-22</c:v>
                </c:pt>
                <c:pt idx="12">
                  <c:v>Jan-23</c:v>
                </c:pt>
                <c:pt idx="13">
                  <c:v>Jan-24</c:v>
                </c:pt>
                <c:pt idx="14">
                  <c:v>Jan-25</c:v>
                </c:pt>
                <c:pt idx="15">
                  <c:v>Jan-26</c:v>
                </c:pt>
                <c:pt idx="16">
                  <c:v>Jan-29</c:v>
                </c:pt>
                <c:pt idx="17">
                  <c:v>Jan-30</c:v>
                </c:pt>
                <c:pt idx="18">
                  <c:v>Feb-1</c:v>
                </c:pt>
                <c:pt idx="19">
                  <c:v>Feb-2</c:v>
                </c:pt>
                <c:pt idx="20">
                  <c:v>Feb-5</c:v>
                </c:pt>
                <c:pt idx="21">
                  <c:v>Feb-6</c:v>
                </c:pt>
                <c:pt idx="22">
                  <c:v>Feb-7</c:v>
                </c:pt>
                <c:pt idx="23">
                  <c:v>Feb-8</c:v>
                </c:pt>
                <c:pt idx="24">
                  <c:v>Feb-9</c:v>
                </c:pt>
                <c:pt idx="25">
                  <c:v>Feb-12</c:v>
                </c:pt>
                <c:pt idx="26">
                  <c:v>Feb-13</c:v>
                </c:pt>
                <c:pt idx="27">
                  <c:v>Feb-14</c:v>
                </c:pt>
                <c:pt idx="28">
                  <c:v>Feb-15</c:v>
                </c:pt>
                <c:pt idx="29">
                  <c:v>Feb-16</c:v>
                </c:pt>
                <c:pt idx="30">
                  <c:v>Feb-19</c:v>
                </c:pt>
                <c:pt idx="31">
                  <c:v>Feb-20</c:v>
                </c:pt>
                <c:pt idx="32">
                  <c:v>Feb-21</c:v>
                </c:pt>
                <c:pt idx="33">
                  <c:v>Feb-22</c:v>
                </c:pt>
                <c:pt idx="34">
                  <c:v>Feb-26</c:v>
                </c:pt>
                <c:pt idx="35">
                  <c:v>Feb-27</c:v>
                </c:pt>
                <c:pt idx="36">
                  <c:v>Feb-28</c:v>
                </c:pt>
                <c:pt idx="37">
                  <c:v>Feb-29</c:v>
                </c:pt>
                <c:pt idx="38">
                  <c:v>Mar-1</c:v>
                </c:pt>
                <c:pt idx="39">
                  <c:v>Mar-4</c:v>
                </c:pt>
                <c:pt idx="40">
                  <c:v>Mar-5</c:v>
                </c:pt>
                <c:pt idx="41">
                  <c:v>Mar-6</c:v>
                </c:pt>
                <c:pt idx="42">
                  <c:v>Mar-7</c:v>
                </c:pt>
                <c:pt idx="43">
                  <c:v>Mar-8</c:v>
                </c:pt>
                <c:pt idx="44">
                  <c:v>Mar-11</c:v>
                </c:pt>
                <c:pt idx="45">
                  <c:v>Mar-13</c:v>
                </c:pt>
                <c:pt idx="46">
                  <c:v>Mar-15</c:v>
                </c:pt>
                <c:pt idx="47">
                  <c:v>Mar-18</c:v>
                </c:pt>
                <c:pt idx="48">
                  <c:v>Mar-19</c:v>
                </c:pt>
                <c:pt idx="49">
                  <c:v>Mar-20</c:v>
                </c:pt>
                <c:pt idx="50">
                  <c:v>Mar-22</c:v>
                </c:pt>
                <c:pt idx="51">
                  <c:v>Mar-25</c:v>
                </c:pt>
                <c:pt idx="52">
                  <c:v>Mar-26</c:v>
                </c:pt>
                <c:pt idx="53">
                  <c:v>Mar-27</c:v>
                </c:pt>
                <c:pt idx="54">
                  <c:v>Mar-28</c:v>
                </c:pt>
                <c:pt idx="55">
                  <c:v>Mar-29</c:v>
                </c:pt>
                <c:pt idx="56">
                  <c:v>Apr-2</c:v>
                </c:pt>
                <c:pt idx="57">
                  <c:v>Apr-3</c:v>
                </c:pt>
                <c:pt idx="58">
                  <c:v>Apr-4</c:v>
                </c:pt>
                <c:pt idx="59">
                  <c:v>Apr-5</c:v>
                </c:pt>
                <c:pt idx="60">
                  <c:v>Apr-8</c:v>
                </c:pt>
                <c:pt idx="61">
                  <c:v>Apr-9</c:v>
                </c:pt>
                <c:pt idx="62">
                  <c:v>Apr-10</c:v>
                </c:pt>
                <c:pt idx="63">
                  <c:v>Apr-11</c:v>
                </c:pt>
                <c:pt idx="64">
                  <c:v>Apr-12</c:v>
                </c:pt>
                <c:pt idx="65">
                  <c:v>Apr-15</c:v>
                </c:pt>
                <c:pt idx="66">
                  <c:v>Apr-16</c:v>
                </c:pt>
                <c:pt idx="67">
                  <c:v>Apr-17</c:v>
                </c:pt>
                <c:pt idx="68">
                  <c:v>Apr-18</c:v>
                </c:pt>
                <c:pt idx="69">
                  <c:v>Apr-19</c:v>
                </c:pt>
                <c:pt idx="70">
                  <c:v>Apr-22</c:v>
                </c:pt>
                <c:pt idx="71">
                  <c:v>Apr-23</c:v>
                </c:pt>
                <c:pt idx="72">
                  <c:v>Apr-24</c:v>
                </c:pt>
                <c:pt idx="73">
                  <c:v>Apr-25</c:v>
                </c:pt>
                <c:pt idx="74">
                  <c:v>Apr-26</c:v>
                </c:pt>
                <c:pt idx="75">
                  <c:v>Apr-29</c:v>
                </c:pt>
                <c:pt idx="76">
                  <c:v>Apr-30</c:v>
                </c:pt>
                <c:pt idx="77">
                  <c:v>May-2</c:v>
                </c:pt>
                <c:pt idx="78">
                  <c:v>May-6</c:v>
                </c:pt>
                <c:pt idx="79">
                  <c:v>May-7</c:v>
                </c:pt>
                <c:pt idx="80">
                  <c:v>May-8</c:v>
                </c:pt>
                <c:pt idx="81">
                  <c:v>May-9</c:v>
                </c:pt>
                <c:pt idx="82">
                  <c:v>May-10</c:v>
                </c:pt>
                <c:pt idx="83">
                  <c:v>May-11</c:v>
                </c:pt>
                <c:pt idx="84">
                  <c:v>May-13</c:v>
                </c:pt>
                <c:pt idx="85">
                  <c:v>May-14</c:v>
                </c:pt>
                <c:pt idx="86">
                  <c:v>May-15</c:v>
                </c:pt>
                <c:pt idx="87">
                  <c:v>May-16</c:v>
                </c:pt>
                <c:pt idx="88">
                  <c:v>May-17</c:v>
                </c:pt>
                <c:pt idx="89">
                  <c:v>May-20</c:v>
                </c:pt>
                <c:pt idx="90">
                  <c:v>May-21</c:v>
                </c:pt>
                <c:pt idx="91">
                  <c:v>May-22</c:v>
                </c:pt>
                <c:pt idx="92">
                  <c:v>May-23</c:v>
                </c:pt>
                <c:pt idx="93">
                  <c:v>May-24</c:v>
                </c:pt>
                <c:pt idx="94">
                  <c:v>May-27</c:v>
                </c:pt>
                <c:pt idx="95">
                  <c:v>May-28</c:v>
                </c:pt>
                <c:pt idx="96">
                  <c:v>May-29</c:v>
                </c:pt>
                <c:pt idx="97">
                  <c:v>May-31</c:v>
                </c:pt>
                <c:pt idx="98">
                  <c:v>Jun-3</c:v>
                </c:pt>
                <c:pt idx="99">
                  <c:v>Jun-4</c:v>
                </c:pt>
                <c:pt idx="100">
                  <c:v>Jun-5</c:v>
                </c:pt>
                <c:pt idx="101">
                  <c:v>Jun-6</c:v>
                </c:pt>
                <c:pt idx="102">
                  <c:v>Jun-10</c:v>
                </c:pt>
                <c:pt idx="103">
                  <c:v>Jun-11</c:v>
                </c:pt>
                <c:pt idx="104">
                  <c:v>Jun-12</c:v>
                </c:pt>
                <c:pt idx="105">
                  <c:v>Jun-13</c:v>
                </c:pt>
                <c:pt idx="106">
                  <c:v>Jun-14</c:v>
                </c:pt>
                <c:pt idx="107">
                  <c:v>Jun-17</c:v>
                </c:pt>
                <c:pt idx="108">
                  <c:v>Jun-18</c:v>
                </c:pt>
                <c:pt idx="109">
                  <c:v>Jun-20</c:v>
                </c:pt>
                <c:pt idx="110">
                  <c:v>Jun-21</c:v>
                </c:pt>
                <c:pt idx="111">
                  <c:v>Jun-22</c:v>
                </c:pt>
                <c:pt idx="112">
                  <c:v>Jun-24</c:v>
                </c:pt>
                <c:pt idx="113">
                  <c:v>Jun-25</c:v>
                </c:pt>
                <c:pt idx="114">
                  <c:v>Jun-26</c:v>
                </c:pt>
                <c:pt idx="115">
                  <c:v>Jun-27</c:v>
                </c:pt>
                <c:pt idx="116">
                  <c:v>Jun-28</c:v>
                </c:pt>
                <c:pt idx="117">
                  <c:v>Jul-1</c:v>
                </c:pt>
                <c:pt idx="118">
                  <c:v>Jul-2</c:v>
                </c:pt>
                <c:pt idx="119">
                  <c:v>Jul-3</c:v>
                </c:pt>
                <c:pt idx="120">
                  <c:v>Jul-4</c:v>
                </c:pt>
                <c:pt idx="121">
                  <c:v>Jul-5</c:v>
                </c:pt>
                <c:pt idx="122">
                  <c:v>Jul-8</c:v>
                </c:pt>
                <c:pt idx="123">
                  <c:v>Jul-9</c:v>
                </c:pt>
                <c:pt idx="124">
                  <c:v>Jul-10</c:v>
                </c:pt>
                <c:pt idx="125">
                  <c:v>Jul-11</c:v>
                </c:pt>
                <c:pt idx="126">
                  <c:v>Jul-12</c:v>
                </c:pt>
                <c:pt idx="127">
                  <c:v>Jul-15</c:v>
                </c:pt>
                <c:pt idx="128">
                  <c:v>Jul-16</c:v>
                </c:pt>
                <c:pt idx="129">
                  <c:v>Jul-17</c:v>
                </c:pt>
                <c:pt idx="130">
                  <c:v>Jul-18</c:v>
                </c:pt>
                <c:pt idx="131">
                  <c:v>Jul-20</c:v>
                </c:pt>
                <c:pt idx="132">
                  <c:v>Jul-23</c:v>
                </c:pt>
                <c:pt idx="133">
                  <c:v>Jul-25</c:v>
                </c:pt>
                <c:pt idx="134">
                  <c:v>Jul-26</c:v>
                </c:pt>
                <c:pt idx="135">
                  <c:v>Jul-29</c:v>
                </c:pt>
                <c:pt idx="136">
                  <c:v>Jul-30</c:v>
                </c:pt>
                <c:pt idx="137">
                  <c:v>Jul-31</c:v>
                </c:pt>
                <c:pt idx="138">
                  <c:v>Aug-2</c:v>
                </c:pt>
                <c:pt idx="139">
                  <c:v>Aug-5</c:v>
                </c:pt>
                <c:pt idx="140">
                  <c:v>Aug-6</c:v>
                </c:pt>
                <c:pt idx="141">
                  <c:v>Aug-7</c:v>
                </c:pt>
                <c:pt idx="142">
                  <c:v>Aug-8</c:v>
                </c:pt>
                <c:pt idx="143">
                  <c:v>Aug-9</c:v>
                </c:pt>
                <c:pt idx="144">
                  <c:v>Aug-12</c:v>
                </c:pt>
                <c:pt idx="145">
                  <c:v>Aug-13</c:v>
                </c:pt>
                <c:pt idx="146">
                  <c:v>Aug-14</c:v>
                </c:pt>
                <c:pt idx="147">
                  <c:v>Aug-16</c:v>
                </c:pt>
                <c:pt idx="148">
                  <c:v>Aug-19</c:v>
                </c:pt>
                <c:pt idx="149">
                  <c:v>Aug-20</c:v>
                </c:pt>
                <c:pt idx="150">
                  <c:v>Aug-22</c:v>
                </c:pt>
                <c:pt idx="151">
                  <c:v>Aug-23</c:v>
                </c:pt>
                <c:pt idx="152">
                  <c:v>Aug-24</c:v>
                </c:pt>
                <c:pt idx="153">
                  <c:v>Aug-26</c:v>
                </c:pt>
                <c:pt idx="154">
                  <c:v>Aug-27</c:v>
                </c:pt>
                <c:pt idx="155">
                  <c:v>Aug-28</c:v>
                </c:pt>
                <c:pt idx="156">
                  <c:v>Aug-29</c:v>
                </c:pt>
                <c:pt idx="157">
                  <c:v>Aug-30</c:v>
                </c:pt>
                <c:pt idx="158">
                  <c:v>Sep-2</c:v>
                </c:pt>
                <c:pt idx="159">
                  <c:v>Sep-3</c:v>
                </c:pt>
                <c:pt idx="160">
                  <c:v>Sep-4</c:v>
                </c:pt>
                <c:pt idx="161">
                  <c:v>Sep-5</c:v>
                </c:pt>
                <c:pt idx="162">
                  <c:v>Sep-6</c:v>
                </c:pt>
                <c:pt idx="163">
                  <c:v>Sep-9</c:v>
                </c:pt>
                <c:pt idx="164">
                  <c:v>Sep-10</c:v>
                </c:pt>
                <c:pt idx="165">
                  <c:v>Sep-11</c:v>
                </c:pt>
                <c:pt idx="166">
                  <c:v>Sep-12</c:v>
                </c:pt>
                <c:pt idx="167">
                  <c:v>Sep-13</c:v>
                </c:pt>
                <c:pt idx="168">
                  <c:v>Sep-16</c:v>
                </c:pt>
                <c:pt idx="169">
                  <c:v>Sep-17</c:v>
                </c:pt>
                <c:pt idx="170">
                  <c:v>Sep-18</c:v>
                </c:pt>
                <c:pt idx="171">
                  <c:v>Sep-19</c:v>
                </c:pt>
                <c:pt idx="172">
                  <c:v>Sep-20</c:v>
                </c:pt>
                <c:pt idx="173">
                  <c:v>Sep-23</c:v>
                </c:pt>
                <c:pt idx="174">
                  <c:v>Sep-24</c:v>
                </c:pt>
                <c:pt idx="175">
                  <c:v>Sep-25</c:v>
                </c:pt>
                <c:pt idx="176">
                  <c:v>Sep-26</c:v>
                </c:pt>
                <c:pt idx="177">
                  <c:v>Sep-27</c:v>
                </c:pt>
                <c:pt idx="178">
                  <c:v>Sep-30</c:v>
                </c:pt>
                <c:pt idx="179">
                  <c:v>Oct-1</c:v>
                </c:pt>
                <c:pt idx="180">
                  <c:v>Oct-2</c:v>
                </c:pt>
                <c:pt idx="181">
                  <c:v>Oct-4</c:v>
                </c:pt>
                <c:pt idx="182">
                  <c:v>Oct-7</c:v>
                </c:pt>
                <c:pt idx="183">
                  <c:v>Oct-8</c:v>
                </c:pt>
                <c:pt idx="184">
                  <c:v>Oct-9</c:v>
                </c:pt>
                <c:pt idx="185">
                  <c:v>Oct-10</c:v>
                </c:pt>
                <c:pt idx="186">
                  <c:v>Oct-11</c:v>
                </c:pt>
                <c:pt idx="187">
                  <c:v>Oct-14</c:v>
                </c:pt>
                <c:pt idx="188">
                  <c:v>Oct-15</c:v>
                </c:pt>
                <c:pt idx="189">
                  <c:v>Oct-17</c:v>
                </c:pt>
                <c:pt idx="190">
                  <c:v>Oct-18</c:v>
                </c:pt>
                <c:pt idx="191">
                  <c:v>Oct-22</c:v>
                </c:pt>
                <c:pt idx="192">
                  <c:v>Oct-23</c:v>
                </c:pt>
                <c:pt idx="193">
                  <c:v>Oct-24</c:v>
                </c:pt>
                <c:pt idx="194">
                  <c:v>Oct-25</c:v>
                </c:pt>
                <c:pt idx="195">
                  <c:v>Oct-28</c:v>
                </c:pt>
                <c:pt idx="196">
                  <c:v>Oct-29</c:v>
                </c:pt>
                <c:pt idx="197">
                  <c:v>Oct-30</c:v>
                </c:pt>
                <c:pt idx="198">
                  <c:v>Oct-31</c:v>
                </c:pt>
                <c:pt idx="199">
                  <c:v>Nov-4</c:v>
                </c:pt>
                <c:pt idx="200">
                  <c:v>Nov-5</c:v>
                </c:pt>
                <c:pt idx="201">
                  <c:v>Nov-8</c:v>
                </c:pt>
                <c:pt idx="202">
                  <c:v>Nov-9</c:v>
                </c:pt>
                <c:pt idx="203">
                  <c:v>Nov-12</c:v>
                </c:pt>
                <c:pt idx="204">
                  <c:v>Nov-13</c:v>
                </c:pt>
                <c:pt idx="205">
                  <c:v>Nov-14</c:v>
                </c:pt>
                <c:pt idx="206">
                  <c:v>Nov-15</c:v>
                </c:pt>
                <c:pt idx="207">
                  <c:v>Nov-18</c:v>
                </c:pt>
                <c:pt idx="208">
                  <c:v>Nov-19</c:v>
                </c:pt>
                <c:pt idx="209">
                  <c:v>Nov-20</c:v>
                </c:pt>
                <c:pt idx="210">
                  <c:v>Nov-21</c:v>
                </c:pt>
                <c:pt idx="211">
                  <c:v>Nov-25</c:v>
                </c:pt>
                <c:pt idx="212">
                  <c:v>Nov-26</c:v>
                </c:pt>
                <c:pt idx="213">
                  <c:v>Nov-27</c:v>
                </c:pt>
                <c:pt idx="214">
                  <c:v>Nov-29</c:v>
                </c:pt>
                <c:pt idx="215">
                  <c:v>Dec-2</c:v>
                </c:pt>
                <c:pt idx="216">
                  <c:v>Dec-3</c:v>
                </c:pt>
                <c:pt idx="217">
                  <c:v>Dec-4</c:v>
                </c:pt>
                <c:pt idx="218">
                  <c:v>Dec-5</c:v>
                </c:pt>
                <c:pt idx="219">
                  <c:v>Dec-6</c:v>
                </c:pt>
                <c:pt idx="220">
                  <c:v>Dec-9</c:v>
                </c:pt>
                <c:pt idx="221">
                  <c:v>Dec-10</c:v>
                </c:pt>
                <c:pt idx="222">
                  <c:v>Dec-11</c:v>
                </c:pt>
                <c:pt idx="223">
                  <c:v>Dec-12</c:v>
                </c:pt>
                <c:pt idx="224">
                  <c:v>Dec-13</c:v>
                </c:pt>
                <c:pt idx="225">
                  <c:v>Dec-16</c:v>
                </c:pt>
                <c:pt idx="226">
                  <c:v>Dec-17</c:v>
                </c:pt>
                <c:pt idx="227">
                  <c:v>Dec-18</c:v>
                </c:pt>
                <c:pt idx="228">
                  <c:v>Dec-19</c:v>
                </c:pt>
                <c:pt idx="229">
                  <c:v>Dec-20</c:v>
                </c:pt>
                <c:pt idx="230">
                  <c:v>Dec-23</c:v>
                </c:pt>
                <c:pt idx="231">
                  <c:v>Dec-24</c:v>
                </c:pt>
                <c:pt idx="232">
                  <c:v>Dec-27</c:v>
                </c:pt>
                <c:pt idx="233">
                  <c:v>Dec-30</c:v>
                </c:pt>
                <c:pt idx="234">
                  <c:v>Dec-31</c:v>
                </c:pt>
              </c:strCache>
            </c:strRef>
          </c:cat>
          <c:val>
            <c:numRef>
              <c:f>'Daily 2024 1 Retail'!$H$2:$H$236</c:f>
              <c:numCache>
                <c:formatCode>#,##0.00</c:formatCode>
                <c:ptCount val="235"/>
                <c:pt idx="0">
                  <c:v>736985.81</c:v>
                </c:pt>
                <c:pt idx="1">
                  <c:v>81097.81</c:v>
                </c:pt>
                <c:pt idx="2">
                  <c:v>3042.12</c:v>
                </c:pt>
                <c:pt idx="3">
                  <c:v>224963.92</c:v>
                </c:pt>
                <c:pt idx="4">
                  <c:v>2423.9699999999998</c:v>
                </c:pt>
                <c:pt idx="5">
                  <c:v>3507.28</c:v>
                </c:pt>
                <c:pt idx="6">
                  <c:v>138410.47</c:v>
                </c:pt>
                <c:pt idx="7" formatCode="#,##0.0">
                  <c:v>6153.7</c:v>
                </c:pt>
                <c:pt idx="8">
                  <c:v>299102.26</c:v>
                </c:pt>
                <c:pt idx="9" formatCode="#,##0.0">
                  <c:v>122047.2</c:v>
                </c:pt>
                <c:pt idx="10">
                  <c:v>12166.58</c:v>
                </c:pt>
                <c:pt idx="11">
                  <c:v>6545.85</c:v>
                </c:pt>
                <c:pt idx="12">
                  <c:v>442051.19</c:v>
                </c:pt>
                <c:pt idx="13">
                  <c:v>771.43</c:v>
                </c:pt>
                <c:pt idx="14">
                  <c:v>91432.76</c:v>
                </c:pt>
                <c:pt idx="15">
                  <c:v>6933.06</c:v>
                </c:pt>
                <c:pt idx="16" formatCode="#,##0.0">
                  <c:v>827.5</c:v>
                </c:pt>
                <c:pt idx="17" formatCode="#,##0">
                  <c:v>245990</c:v>
                </c:pt>
                <c:pt idx="18">
                  <c:v>79289.39</c:v>
                </c:pt>
                <c:pt idx="19">
                  <c:v>4552.37</c:v>
                </c:pt>
                <c:pt idx="20">
                  <c:v>12405.87</c:v>
                </c:pt>
                <c:pt idx="21">
                  <c:v>232715.13</c:v>
                </c:pt>
                <c:pt idx="22">
                  <c:v>11247.52</c:v>
                </c:pt>
                <c:pt idx="23">
                  <c:v>109265.57</c:v>
                </c:pt>
                <c:pt idx="24" formatCode="#,##0.0">
                  <c:v>6951.3</c:v>
                </c:pt>
                <c:pt idx="25">
                  <c:v>241.71</c:v>
                </c:pt>
                <c:pt idx="26">
                  <c:v>33193.43</c:v>
                </c:pt>
                <c:pt idx="27">
                  <c:v>465283.79</c:v>
                </c:pt>
                <c:pt idx="28">
                  <c:v>175.15</c:v>
                </c:pt>
                <c:pt idx="29">
                  <c:v>7782.76</c:v>
                </c:pt>
                <c:pt idx="30">
                  <c:v>18966.25</c:v>
                </c:pt>
                <c:pt idx="31">
                  <c:v>531735.96</c:v>
                </c:pt>
                <c:pt idx="32">
                  <c:v>145573.57999999999</c:v>
                </c:pt>
                <c:pt idx="33">
                  <c:v>419380.52</c:v>
                </c:pt>
                <c:pt idx="34">
                  <c:v>2148.2399999999998</c:v>
                </c:pt>
                <c:pt idx="35">
                  <c:v>82671.27</c:v>
                </c:pt>
                <c:pt idx="36">
                  <c:v>91405.46</c:v>
                </c:pt>
                <c:pt idx="37">
                  <c:v>37870.839999999997</c:v>
                </c:pt>
                <c:pt idx="38">
                  <c:v>8197.51</c:v>
                </c:pt>
                <c:pt idx="39">
                  <c:v>14229.67</c:v>
                </c:pt>
                <c:pt idx="40" formatCode="#,##0.0">
                  <c:v>176.4</c:v>
                </c:pt>
                <c:pt idx="41">
                  <c:v>360281.08</c:v>
                </c:pt>
                <c:pt idx="42">
                  <c:v>285992.75</c:v>
                </c:pt>
                <c:pt idx="43">
                  <c:v>5285.91</c:v>
                </c:pt>
                <c:pt idx="44" formatCode="#,##0.0">
                  <c:v>20460.900000000001</c:v>
                </c:pt>
                <c:pt idx="45">
                  <c:v>355164.24</c:v>
                </c:pt>
                <c:pt idx="46">
                  <c:v>28787.35</c:v>
                </c:pt>
                <c:pt idx="47">
                  <c:v>-14255.07</c:v>
                </c:pt>
                <c:pt idx="48">
                  <c:v>382970.54</c:v>
                </c:pt>
                <c:pt idx="49">
                  <c:v>86973.27</c:v>
                </c:pt>
                <c:pt idx="50">
                  <c:v>-6172.81</c:v>
                </c:pt>
                <c:pt idx="51">
                  <c:v>20812.43</c:v>
                </c:pt>
                <c:pt idx="52">
                  <c:v>67092.23</c:v>
                </c:pt>
                <c:pt idx="53">
                  <c:v>804712.68</c:v>
                </c:pt>
                <c:pt idx="54">
                  <c:v>-46652.160000000003</c:v>
                </c:pt>
                <c:pt idx="55">
                  <c:v>-273953.32</c:v>
                </c:pt>
                <c:pt idx="56">
                  <c:v>15022.29</c:v>
                </c:pt>
                <c:pt idx="57">
                  <c:v>63726.99</c:v>
                </c:pt>
                <c:pt idx="58">
                  <c:v>28974.68</c:v>
                </c:pt>
                <c:pt idx="59" formatCode="#,##0.0">
                  <c:v>483015.9</c:v>
                </c:pt>
                <c:pt idx="60">
                  <c:v>49407.77</c:v>
                </c:pt>
                <c:pt idx="61">
                  <c:v>6311.04</c:v>
                </c:pt>
                <c:pt idx="62">
                  <c:v>104280.88</c:v>
                </c:pt>
                <c:pt idx="63">
                  <c:v>250.36</c:v>
                </c:pt>
                <c:pt idx="64">
                  <c:v>335257.32</c:v>
                </c:pt>
                <c:pt idx="65">
                  <c:v>7591.85</c:v>
                </c:pt>
                <c:pt idx="66">
                  <c:v>95422.34</c:v>
                </c:pt>
                <c:pt idx="67">
                  <c:v>-11833.49</c:v>
                </c:pt>
                <c:pt idx="68">
                  <c:v>243627.22</c:v>
                </c:pt>
                <c:pt idx="69" formatCode="#,##0.0">
                  <c:v>-5181.8999999999996</c:v>
                </c:pt>
                <c:pt idx="70">
                  <c:v>6737.17</c:v>
                </c:pt>
                <c:pt idx="71" formatCode="#,##0">
                  <c:v>62378</c:v>
                </c:pt>
                <c:pt idx="72">
                  <c:v>-1933.77</c:v>
                </c:pt>
                <c:pt idx="73">
                  <c:v>25401.88</c:v>
                </c:pt>
                <c:pt idx="74">
                  <c:v>424764.73</c:v>
                </c:pt>
                <c:pt idx="75" formatCode="#,##0.0">
                  <c:v>-16408.8</c:v>
                </c:pt>
                <c:pt idx="76" formatCode="#,##0.0">
                  <c:v>-8296.9</c:v>
                </c:pt>
                <c:pt idx="77">
                  <c:v>-294.77999999999997</c:v>
                </c:pt>
                <c:pt idx="78">
                  <c:v>357251.62</c:v>
                </c:pt>
                <c:pt idx="79">
                  <c:v>7169.01</c:v>
                </c:pt>
                <c:pt idx="80">
                  <c:v>3733.37</c:v>
                </c:pt>
                <c:pt idx="81">
                  <c:v>373837.93</c:v>
                </c:pt>
                <c:pt idx="82">
                  <c:v>12812.08</c:v>
                </c:pt>
                <c:pt idx="83">
                  <c:v>-521.41999999999996</c:v>
                </c:pt>
                <c:pt idx="84">
                  <c:v>62979.94</c:v>
                </c:pt>
                <c:pt idx="85">
                  <c:v>484117.43</c:v>
                </c:pt>
                <c:pt idx="86">
                  <c:v>61535.12</c:v>
                </c:pt>
                <c:pt idx="87">
                  <c:v>-3378.19</c:v>
                </c:pt>
                <c:pt idx="88">
                  <c:v>3614.32</c:v>
                </c:pt>
                <c:pt idx="89">
                  <c:v>-5227.7299999999996</c:v>
                </c:pt>
                <c:pt idx="90">
                  <c:v>-3321.75</c:v>
                </c:pt>
                <c:pt idx="91">
                  <c:v>503605.43</c:v>
                </c:pt>
                <c:pt idx="92">
                  <c:v>-2831.12</c:v>
                </c:pt>
                <c:pt idx="93">
                  <c:v>70195.72</c:v>
                </c:pt>
                <c:pt idx="94">
                  <c:v>23638.83</c:v>
                </c:pt>
                <c:pt idx="95">
                  <c:v>49502.68</c:v>
                </c:pt>
                <c:pt idx="96" formatCode="#,##0.0">
                  <c:v>496278.1</c:v>
                </c:pt>
                <c:pt idx="97">
                  <c:v>368455.69</c:v>
                </c:pt>
                <c:pt idx="98">
                  <c:v>69653.27</c:v>
                </c:pt>
                <c:pt idx="99">
                  <c:v>48166.68</c:v>
                </c:pt>
                <c:pt idx="100">
                  <c:v>-1714.58</c:v>
                </c:pt>
                <c:pt idx="101">
                  <c:v>247716.15</c:v>
                </c:pt>
                <c:pt idx="102">
                  <c:v>19956.48</c:v>
                </c:pt>
                <c:pt idx="103">
                  <c:v>145273.09</c:v>
                </c:pt>
                <c:pt idx="104">
                  <c:v>84559.53</c:v>
                </c:pt>
                <c:pt idx="105">
                  <c:v>907551.71</c:v>
                </c:pt>
                <c:pt idx="106">
                  <c:v>142.22999999999999</c:v>
                </c:pt>
                <c:pt idx="107">
                  <c:v>77242.679999999993</c:v>
                </c:pt>
                <c:pt idx="108">
                  <c:v>41841.449999999997</c:v>
                </c:pt>
                <c:pt idx="109">
                  <c:v>829911.99</c:v>
                </c:pt>
                <c:pt idx="110">
                  <c:v>1398.84</c:v>
                </c:pt>
                <c:pt idx="111" formatCode="#,##0">
                  <c:v>60</c:v>
                </c:pt>
                <c:pt idx="112" formatCode="#,##0.0">
                  <c:v>204537.8</c:v>
                </c:pt>
                <c:pt idx="113">
                  <c:v>109338.95</c:v>
                </c:pt>
                <c:pt idx="114">
                  <c:v>6986.77</c:v>
                </c:pt>
                <c:pt idx="115">
                  <c:v>422177.45</c:v>
                </c:pt>
                <c:pt idx="116">
                  <c:v>-259167.43</c:v>
                </c:pt>
                <c:pt idx="117">
                  <c:v>62.66</c:v>
                </c:pt>
                <c:pt idx="118">
                  <c:v>10622.64</c:v>
                </c:pt>
                <c:pt idx="119">
                  <c:v>21235.95</c:v>
                </c:pt>
                <c:pt idx="120">
                  <c:v>650986.73</c:v>
                </c:pt>
                <c:pt idx="121">
                  <c:v>39673.53</c:v>
                </c:pt>
                <c:pt idx="122">
                  <c:v>61456.22</c:v>
                </c:pt>
                <c:pt idx="123">
                  <c:v>40893.760000000002</c:v>
                </c:pt>
                <c:pt idx="124">
                  <c:v>4720.9799999999996</c:v>
                </c:pt>
                <c:pt idx="125">
                  <c:v>419359.08</c:v>
                </c:pt>
                <c:pt idx="126">
                  <c:v>133752.62</c:v>
                </c:pt>
                <c:pt idx="127">
                  <c:v>104202.93</c:v>
                </c:pt>
                <c:pt idx="128" formatCode="#,##0.0">
                  <c:v>270031.90000000002</c:v>
                </c:pt>
                <c:pt idx="129">
                  <c:v>429781.51</c:v>
                </c:pt>
                <c:pt idx="130">
                  <c:v>125139.53</c:v>
                </c:pt>
                <c:pt idx="131">
                  <c:v>20563.419999999998</c:v>
                </c:pt>
                <c:pt idx="132" formatCode="#,##0.0">
                  <c:v>39479.699999999997</c:v>
                </c:pt>
                <c:pt idx="133">
                  <c:v>344079.75</c:v>
                </c:pt>
                <c:pt idx="134">
                  <c:v>324772.76</c:v>
                </c:pt>
                <c:pt idx="135" formatCode="#,##0.0">
                  <c:v>16002.1</c:v>
                </c:pt>
                <c:pt idx="136">
                  <c:v>-2574.13</c:v>
                </c:pt>
                <c:pt idx="137">
                  <c:v>484299.37</c:v>
                </c:pt>
                <c:pt idx="138">
                  <c:v>62068.38</c:v>
                </c:pt>
                <c:pt idx="139" formatCode="#,##0.0">
                  <c:v>29840.7</c:v>
                </c:pt>
                <c:pt idx="140">
                  <c:v>18401.560000000001</c:v>
                </c:pt>
                <c:pt idx="141">
                  <c:v>-147.63</c:v>
                </c:pt>
                <c:pt idx="142" formatCode="#,##0">
                  <c:v>382275</c:v>
                </c:pt>
                <c:pt idx="143" formatCode="#,##0.0">
                  <c:v>257890.7</c:v>
                </c:pt>
                <c:pt idx="144" formatCode="#,##0">
                  <c:v>-253</c:v>
                </c:pt>
                <c:pt idx="145" formatCode="#,##0.0">
                  <c:v>19028.599999999999</c:v>
                </c:pt>
                <c:pt idx="146">
                  <c:v>167214.71</c:v>
                </c:pt>
                <c:pt idx="147">
                  <c:v>10308.48</c:v>
                </c:pt>
                <c:pt idx="148">
                  <c:v>87670.23</c:v>
                </c:pt>
                <c:pt idx="149" formatCode="#,##0.0">
                  <c:v>38901.800000000003</c:v>
                </c:pt>
                <c:pt idx="150">
                  <c:v>391487.15</c:v>
                </c:pt>
                <c:pt idx="151">
                  <c:v>79385.98</c:v>
                </c:pt>
                <c:pt idx="152">
                  <c:v>154.47999999999999</c:v>
                </c:pt>
                <c:pt idx="153">
                  <c:v>15756.58</c:v>
                </c:pt>
                <c:pt idx="154">
                  <c:v>43078.37</c:v>
                </c:pt>
                <c:pt idx="155">
                  <c:v>79476.06</c:v>
                </c:pt>
                <c:pt idx="156">
                  <c:v>382977.59</c:v>
                </c:pt>
                <c:pt idx="157">
                  <c:v>74045.53</c:v>
                </c:pt>
                <c:pt idx="158">
                  <c:v>25178.639999999999</c:v>
                </c:pt>
                <c:pt idx="159">
                  <c:v>41355.14</c:v>
                </c:pt>
                <c:pt idx="160">
                  <c:v>22844.880000000001</c:v>
                </c:pt>
                <c:pt idx="161">
                  <c:v>351572.04</c:v>
                </c:pt>
                <c:pt idx="162">
                  <c:v>70305.19</c:v>
                </c:pt>
                <c:pt idx="163">
                  <c:v>5983.28</c:v>
                </c:pt>
                <c:pt idx="164">
                  <c:v>42647.96</c:v>
                </c:pt>
                <c:pt idx="165">
                  <c:v>30545.93</c:v>
                </c:pt>
                <c:pt idx="166">
                  <c:v>798431.86</c:v>
                </c:pt>
                <c:pt idx="167">
                  <c:v>77655.97</c:v>
                </c:pt>
                <c:pt idx="168">
                  <c:v>2751.09</c:v>
                </c:pt>
                <c:pt idx="169" formatCode="#,##0.0">
                  <c:v>98318.399999999994</c:v>
                </c:pt>
                <c:pt idx="170">
                  <c:v>33387.440000000002</c:v>
                </c:pt>
                <c:pt idx="171">
                  <c:v>377524.36</c:v>
                </c:pt>
                <c:pt idx="172" formatCode="#,##0.0">
                  <c:v>7786.5</c:v>
                </c:pt>
                <c:pt idx="173" formatCode="#,##0.0">
                  <c:v>120229.5</c:v>
                </c:pt>
                <c:pt idx="174">
                  <c:v>50192.35</c:v>
                </c:pt>
                <c:pt idx="175">
                  <c:v>4044.25</c:v>
                </c:pt>
                <c:pt idx="176">
                  <c:v>189819.75</c:v>
                </c:pt>
                <c:pt idx="177">
                  <c:v>124250.39</c:v>
                </c:pt>
                <c:pt idx="178" formatCode="#,##0">
                  <c:v>8360</c:v>
                </c:pt>
                <c:pt idx="179">
                  <c:v>33214.730000000003</c:v>
                </c:pt>
                <c:pt idx="180">
                  <c:v>7630.57</c:v>
                </c:pt>
                <c:pt idx="181">
                  <c:v>524108.62</c:v>
                </c:pt>
                <c:pt idx="182">
                  <c:v>225908.91</c:v>
                </c:pt>
                <c:pt idx="183">
                  <c:v>11382.18</c:v>
                </c:pt>
                <c:pt idx="184">
                  <c:v>34183.03</c:v>
                </c:pt>
                <c:pt idx="185">
                  <c:v>2587.39</c:v>
                </c:pt>
                <c:pt idx="186">
                  <c:v>555981.32999999996</c:v>
                </c:pt>
                <c:pt idx="187">
                  <c:v>8696.84</c:v>
                </c:pt>
                <c:pt idx="188">
                  <c:v>39996.410000000003</c:v>
                </c:pt>
                <c:pt idx="189">
                  <c:v>136587.09</c:v>
                </c:pt>
                <c:pt idx="190">
                  <c:v>468135.12</c:v>
                </c:pt>
                <c:pt idx="191">
                  <c:v>10194.379999999999</c:v>
                </c:pt>
                <c:pt idx="192">
                  <c:v>12089.62</c:v>
                </c:pt>
                <c:pt idx="193">
                  <c:v>91974.69</c:v>
                </c:pt>
                <c:pt idx="194">
                  <c:v>499462.99</c:v>
                </c:pt>
                <c:pt idx="195">
                  <c:v>428.57</c:v>
                </c:pt>
                <c:pt idx="196" formatCode="#,##0.0">
                  <c:v>89035.9</c:v>
                </c:pt>
                <c:pt idx="197">
                  <c:v>81450.179999999993</c:v>
                </c:pt>
                <c:pt idx="198" formatCode="#,##0.0">
                  <c:v>16629.5</c:v>
                </c:pt>
                <c:pt idx="199">
                  <c:v>387425.48</c:v>
                </c:pt>
                <c:pt idx="200" formatCode="#,##0.0">
                  <c:v>56864.1</c:v>
                </c:pt>
                <c:pt idx="201">
                  <c:v>739137.16</c:v>
                </c:pt>
                <c:pt idx="202">
                  <c:v>136241.62</c:v>
                </c:pt>
                <c:pt idx="203">
                  <c:v>54293.86</c:v>
                </c:pt>
                <c:pt idx="204">
                  <c:v>5038.1899999999996</c:v>
                </c:pt>
                <c:pt idx="205">
                  <c:v>78162.23</c:v>
                </c:pt>
                <c:pt idx="206">
                  <c:v>3048.78</c:v>
                </c:pt>
                <c:pt idx="207">
                  <c:v>594809.24</c:v>
                </c:pt>
                <c:pt idx="208">
                  <c:v>41375.629999999997</c:v>
                </c:pt>
                <c:pt idx="209">
                  <c:v>10677.34</c:v>
                </c:pt>
                <c:pt idx="210">
                  <c:v>-170.59</c:v>
                </c:pt>
                <c:pt idx="211">
                  <c:v>376541.81</c:v>
                </c:pt>
                <c:pt idx="212" formatCode="#,##0.0">
                  <c:v>40855.300000000003</c:v>
                </c:pt>
                <c:pt idx="213">
                  <c:v>10735.99</c:v>
                </c:pt>
                <c:pt idx="214">
                  <c:v>-388.97</c:v>
                </c:pt>
                <c:pt idx="215">
                  <c:v>556975.43999999994</c:v>
                </c:pt>
                <c:pt idx="216">
                  <c:v>172657.16</c:v>
                </c:pt>
                <c:pt idx="217">
                  <c:v>8230.41</c:v>
                </c:pt>
                <c:pt idx="218" formatCode="#,##0.0">
                  <c:v>503.3</c:v>
                </c:pt>
                <c:pt idx="219">
                  <c:v>549.25</c:v>
                </c:pt>
                <c:pt idx="220">
                  <c:v>958352.26</c:v>
                </c:pt>
                <c:pt idx="221">
                  <c:v>27684.37</c:v>
                </c:pt>
                <c:pt idx="222">
                  <c:v>6085.27</c:v>
                </c:pt>
                <c:pt idx="223">
                  <c:v>-2131.36</c:v>
                </c:pt>
                <c:pt idx="224">
                  <c:v>-34235.64</c:v>
                </c:pt>
                <c:pt idx="225">
                  <c:v>300939.34999999998</c:v>
                </c:pt>
                <c:pt idx="226">
                  <c:v>-26026.21</c:v>
                </c:pt>
                <c:pt idx="227">
                  <c:v>-63878.34</c:v>
                </c:pt>
                <c:pt idx="228">
                  <c:v>-12703.67</c:v>
                </c:pt>
                <c:pt idx="229">
                  <c:v>171782.88</c:v>
                </c:pt>
                <c:pt idx="230">
                  <c:v>-16765.91</c:v>
                </c:pt>
                <c:pt idx="231">
                  <c:v>-123870.67</c:v>
                </c:pt>
                <c:pt idx="232">
                  <c:v>993275.37</c:v>
                </c:pt>
                <c:pt idx="233">
                  <c:v>17327.05</c:v>
                </c:pt>
                <c:pt idx="234">
                  <c:v>42413.48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98-488D-B72C-70909D2B471C}"/>
            </c:ext>
          </c:extLst>
        </c:ser>
        <c:ser>
          <c:idx val="1"/>
          <c:order val="1"/>
          <c:tx>
            <c:strRef>
              <c:f>'Daily 2024 1 Retail'!$I$1</c:f>
              <c:strCache>
                <c:ptCount val="1"/>
                <c:pt idx="0">
                  <c:v>Revenue 23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'Daily 2024 1 Retail'!$G$2:$G$236</c:f>
              <c:strCache>
                <c:ptCount val="235"/>
                <c:pt idx="0">
                  <c:v>Jan-2</c:v>
                </c:pt>
                <c:pt idx="1">
                  <c:v>Jan-3</c:v>
                </c:pt>
                <c:pt idx="2">
                  <c:v>Jan-4</c:v>
                </c:pt>
                <c:pt idx="3">
                  <c:v>Jan-8</c:v>
                </c:pt>
                <c:pt idx="4">
                  <c:v>Jan-9</c:v>
                </c:pt>
                <c:pt idx="5">
                  <c:v>Jan-10</c:v>
                </c:pt>
                <c:pt idx="6">
                  <c:v>Jan-11</c:v>
                </c:pt>
                <c:pt idx="7">
                  <c:v>Jan-15</c:v>
                </c:pt>
                <c:pt idx="8">
                  <c:v>Jan-16</c:v>
                </c:pt>
                <c:pt idx="9">
                  <c:v>Jan-17</c:v>
                </c:pt>
                <c:pt idx="10">
                  <c:v>Jan-19</c:v>
                </c:pt>
                <c:pt idx="11">
                  <c:v>Jan-22</c:v>
                </c:pt>
                <c:pt idx="12">
                  <c:v>Jan-23</c:v>
                </c:pt>
                <c:pt idx="13">
                  <c:v>Jan-24</c:v>
                </c:pt>
                <c:pt idx="14">
                  <c:v>Jan-25</c:v>
                </c:pt>
                <c:pt idx="15">
                  <c:v>Jan-26</c:v>
                </c:pt>
                <c:pt idx="16">
                  <c:v>Jan-29</c:v>
                </c:pt>
                <c:pt idx="17">
                  <c:v>Jan-30</c:v>
                </c:pt>
                <c:pt idx="18">
                  <c:v>Feb-1</c:v>
                </c:pt>
                <c:pt idx="19">
                  <c:v>Feb-2</c:v>
                </c:pt>
                <c:pt idx="20">
                  <c:v>Feb-5</c:v>
                </c:pt>
                <c:pt idx="21">
                  <c:v>Feb-6</c:v>
                </c:pt>
                <c:pt idx="22">
                  <c:v>Feb-7</c:v>
                </c:pt>
                <c:pt idx="23">
                  <c:v>Feb-8</c:v>
                </c:pt>
                <c:pt idx="24">
                  <c:v>Feb-9</c:v>
                </c:pt>
                <c:pt idx="25">
                  <c:v>Feb-12</c:v>
                </c:pt>
                <c:pt idx="26">
                  <c:v>Feb-13</c:v>
                </c:pt>
                <c:pt idx="27">
                  <c:v>Feb-14</c:v>
                </c:pt>
                <c:pt idx="28">
                  <c:v>Feb-15</c:v>
                </c:pt>
                <c:pt idx="29">
                  <c:v>Feb-16</c:v>
                </c:pt>
                <c:pt idx="30">
                  <c:v>Feb-19</c:v>
                </c:pt>
                <c:pt idx="31">
                  <c:v>Feb-20</c:v>
                </c:pt>
                <c:pt idx="32">
                  <c:v>Feb-21</c:v>
                </c:pt>
                <c:pt idx="33">
                  <c:v>Feb-22</c:v>
                </c:pt>
                <c:pt idx="34">
                  <c:v>Feb-26</c:v>
                </c:pt>
                <c:pt idx="35">
                  <c:v>Feb-27</c:v>
                </c:pt>
                <c:pt idx="36">
                  <c:v>Feb-28</c:v>
                </c:pt>
                <c:pt idx="37">
                  <c:v>Feb-29</c:v>
                </c:pt>
                <c:pt idx="38">
                  <c:v>Mar-1</c:v>
                </c:pt>
                <c:pt idx="39">
                  <c:v>Mar-4</c:v>
                </c:pt>
                <c:pt idx="40">
                  <c:v>Mar-5</c:v>
                </c:pt>
                <c:pt idx="41">
                  <c:v>Mar-6</c:v>
                </c:pt>
                <c:pt idx="42">
                  <c:v>Mar-7</c:v>
                </c:pt>
                <c:pt idx="43">
                  <c:v>Mar-8</c:v>
                </c:pt>
                <c:pt idx="44">
                  <c:v>Mar-11</c:v>
                </c:pt>
                <c:pt idx="45">
                  <c:v>Mar-13</c:v>
                </c:pt>
                <c:pt idx="46">
                  <c:v>Mar-15</c:v>
                </c:pt>
                <c:pt idx="47">
                  <c:v>Mar-18</c:v>
                </c:pt>
                <c:pt idx="48">
                  <c:v>Mar-19</c:v>
                </c:pt>
                <c:pt idx="49">
                  <c:v>Mar-20</c:v>
                </c:pt>
                <c:pt idx="50">
                  <c:v>Mar-22</c:v>
                </c:pt>
                <c:pt idx="51">
                  <c:v>Mar-25</c:v>
                </c:pt>
                <c:pt idx="52">
                  <c:v>Mar-26</c:v>
                </c:pt>
                <c:pt idx="53">
                  <c:v>Mar-27</c:v>
                </c:pt>
                <c:pt idx="54">
                  <c:v>Mar-28</c:v>
                </c:pt>
                <c:pt idx="55">
                  <c:v>Mar-29</c:v>
                </c:pt>
                <c:pt idx="56">
                  <c:v>Apr-2</c:v>
                </c:pt>
                <c:pt idx="57">
                  <c:v>Apr-3</c:v>
                </c:pt>
                <c:pt idx="58">
                  <c:v>Apr-4</c:v>
                </c:pt>
                <c:pt idx="59">
                  <c:v>Apr-5</c:v>
                </c:pt>
                <c:pt idx="60">
                  <c:v>Apr-8</c:v>
                </c:pt>
                <c:pt idx="61">
                  <c:v>Apr-9</c:v>
                </c:pt>
                <c:pt idx="62">
                  <c:v>Apr-10</c:v>
                </c:pt>
                <c:pt idx="63">
                  <c:v>Apr-11</c:v>
                </c:pt>
                <c:pt idx="64">
                  <c:v>Apr-12</c:v>
                </c:pt>
                <c:pt idx="65">
                  <c:v>Apr-15</c:v>
                </c:pt>
                <c:pt idx="66">
                  <c:v>Apr-16</c:v>
                </c:pt>
                <c:pt idx="67">
                  <c:v>Apr-17</c:v>
                </c:pt>
                <c:pt idx="68">
                  <c:v>Apr-18</c:v>
                </c:pt>
                <c:pt idx="69">
                  <c:v>Apr-19</c:v>
                </c:pt>
                <c:pt idx="70">
                  <c:v>Apr-22</c:v>
                </c:pt>
                <c:pt idx="71">
                  <c:v>Apr-23</c:v>
                </c:pt>
                <c:pt idx="72">
                  <c:v>Apr-24</c:v>
                </c:pt>
                <c:pt idx="73">
                  <c:v>Apr-25</c:v>
                </c:pt>
                <c:pt idx="74">
                  <c:v>Apr-26</c:v>
                </c:pt>
                <c:pt idx="75">
                  <c:v>Apr-29</c:v>
                </c:pt>
                <c:pt idx="76">
                  <c:v>Apr-30</c:v>
                </c:pt>
                <c:pt idx="77">
                  <c:v>May-2</c:v>
                </c:pt>
                <c:pt idx="78">
                  <c:v>May-6</c:v>
                </c:pt>
                <c:pt idx="79">
                  <c:v>May-7</c:v>
                </c:pt>
                <c:pt idx="80">
                  <c:v>May-8</c:v>
                </c:pt>
                <c:pt idx="81">
                  <c:v>May-9</c:v>
                </c:pt>
                <c:pt idx="82">
                  <c:v>May-10</c:v>
                </c:pt>
                <c:pt idx="83">
                  <c:v>May-11</c:v>
                </c:pt>
                <c:pt idx="84">
                  <c:v>May-13</c:v>
                </c:pt>
                <c:pt idx="85">
                  <c:v>May-14</c:v>
                </c:pt>
                <c:pt idx="86">
                  <c:v>May-15</c:v>
                </c:pt>
                <c:pt idx="87">
                  <c:v>May-16</c:v>
                </c:pt>
                <c:pt idx="88">
                  <c:v>May-17</c:v>
                </c:pt>
                <c:pt idx="89">
                  <c:v>May-20</c:v>
                </c:pt>
                <c:pt idx="90">
                  <c:v>May-21</c:v>
                </c:pt>
                <c:pt idx="91">
                  <c:v>May-22</c:v>
                </c:pt>
                <c:pt idx="92">
                  <c:v>May-23</c:v>
                </c:pt>
                <c:pt idx="93">
                  <c:v>May-24</c:v>
                </c:pt>
                <c:pt idx="94">
                  <c:v>May-27</c:v>
                </c:pt>
                <c:pt idx="95">
                  <c:v>May-28</c:v>
                </c:pt>
                <c:pt idx="96">
                  <c:v>May-29</c:v>
                </c:pt>
                <c:pt idx="97">
                  <c:v>May-31</c:v>
                </c:pt>
                <c:pt idx="98">
                  <c:v>Jun-3</c:v>
                </c:pt>
                <c:pt idx="99">
                  <c:v>Jun-4</c:v>
                </c:pt>
                <c:pt idx="100">
                  <c:v>Jun-5</c:v>
                </c:pt>
                <c:pt idx="101">
                  <c:v>Jun-6</c:v>
                </c:pt>
                <c:pt idx="102">
                  <c:v>Jun-10</c:v>
                </c:pt>
                <c:pt idx="103">
                  <c:v>Jun-11</c:v>
                </c:pt>
                <c:pt idx="104">
                  <c:v>Jun-12</c:v>
                </c:pt>
                <c:pt idx="105">
                  <c:v>Jun-13</c:v>
                </c:pt>
                <c:pt idx="106">
                  <c:v>Jun-14</c:v>
                </c:pt>
                <c:pt idx="107">
                  <c:v>Jun-17</c:v>
                </c:pt>
                <c:pt idx="108">
                  <c:v>Jun-18</c:v>
                </c:pt>
                <c:pt idx="109">
                  <c:v>Jun-20</c:v>
                </c:pt>
                <c:pt idx="110">
                  <c:v>Jun-21</c:v>
                </c:pt>
                <c:pt idx="111">
                  <c:v>Jun-22</c:v>
                </c:pt>
                <c:pt idx="112">
                  <c:v>Jun-24</c:v>
                </c:pt>
                <c:pt idx="113">
                  <c:v>Jun-25</c:v>
                </c:pt>
                <c:pt idx="114">
                  <c:v>Jun-26</c:v>
                </c:pt>
                <c:pt idx="115">
                  <c:v>Jun-27</c:v>
                </c:pt>
                <c:pt idx="116">
                  <c:v>Jun-28</c:v>
                </c:pt>
                <c:pt idx="117">
                  <c:v>Jul-1</c:v>
                </c:pt>
                <c:pt idx="118">
                  <c:v>Jul-2</c:v>
                </c:pt>
                <c:pt idx="119">
                  <c:v>Jul-3</c:v>
                </c:pt>
                <c:pt idx="120">
                  <c:v>Jul-4</c:v>
                </c:pt>
                <c:pt idx="121">
                  <c:v>Jul-5</c:v>
                </c:pt>
                <c:pt idx="122">
                  <c:v>Jul-8</c:v>
                </c:pt>
                <c:pt idx="123">
                  <c:v>Jul-9</c:v>
                </c:pt>
                <c:pt idx="124">
                  <c:v>Jul-10</c:v>
                </c:pt>
                <c:pt idx="125">
                  <c:v>Jul-11</c:v>
                </c:pt>
                <c:pt idx="126">
                  <c:v>Jul-12</c:v>
                </c:pt>
                <c:pt idx="127">
                  <c:v>Jul-15</c:v>
                </c:pt>
                <c:pt idx="128">
                  <c:v>Jul-16</c:v>
                </c:pt>
                <c:pt idx="129">
                  <c:v>Jul-17</c:v>
                </c:pt>
                <c:pt idx="130">
                  <c:v>Jul-18</c:v>
                </c:pt>
                <c:pt idx="131">
                  <c:v>Jul-20</c:v>
                </c:pt>
                <c:pt idx="132">
                  <c:v>Jul-23</c:v>
                </c:pt>
                <c:pt idx="133">
                  <c:v>Jul-25</c:v>
                </c:pt>
                <c:pt idx="134">
                  <c:v>Jul-26</c:v>
                </c:pt>
                <c:pt idx="135">
                  <c:v>Jul-29</c:v>
                </c:pt>
                <c:pt idx="136">
                  <c:v>Jul-30</c:v>
                </c:pt>
                <c:pt idx="137">
                  <c:v>Jul-31</c:v>
                </c:pt>
                <c:pt idx="138">
                  <c:v>Aug-2</c:v>
                </c:pt>
                <c:pt idx="139">
                  <c:v>Aug-5</c:v>
                </c:pt>
                <c:pt idx="140">
                  <c:v>Aug-6</c:v>
                </c:pt>
                <c:pt idx="141">
                  <c:v>Aug-7</c:v>
                </c:pt>
                <c:pt idx="142">
                  <c:v>Aug-8</c:v>
                </c:pt>
                <c:pt idx="143">
                  <c:v>Aug-9</c:v>
                </c:pt>
                <c:pt idx="144">
                  <c:v>Aug-12</c:v>
                </c:pt>
                <c:pt idx="145">
                  <c:v>Aug-13</c:v>
                </c:pt>
                <c:pt idx="146">
                  <c:v>Aug-14</c:v>
                </c:pt>
                <c:pt idx="147">
                  <c:v>Aug-16</c:v>
                </c:pt>
                <c:pt idx="148">
                  <c:v>Aug-19</c:v>
                </c:pt>
                <c:pt idx="149">
                  <c:v>Aug-20</c:v>
                </c:pt>
                <c:pt idx="150">
                  <c:v>Aug-22</c:v>
                </c:pt>
                <c:pt idx="151">
                  <c:v>Aug-23</c:v>
                </c:pt>
                <c:pt idx="152">
                  <c:v>Aug-24</c:v>
                </c:pt>
                <c:pt idx="153">
                  <c:v>Aug-26</c:v>
                </c:pt>
                <c:pt idx="154">
                  <c:v>Aug-27</c:v>
                </c:pt>
                <c:pt idx="155">
                  <c:v>Aug-28</c:v>
                </c:pt>
                <c:pt idx="156">
                  <c:v>Aug-29</c:v>
                </c:pt>
                <c:pt idx="157">
                  <c:v>Aug-30</c:v>
                </c:pt>
                <c:pt idx="158">
                  <c:v>Sep-2</c:v>
                </c:pt>
                <c:pt idx="159">
                  <c:v>Sep-3</c:v>
                </c:pt>
                <c:pt idx="160">
                  <c:v>Sep-4</c:v>
                </c:pt>
                <c:pt idx="161">
                  <c:v>Sep-5</c:v>
                </c:pt>
                <c:pt idx="162">
                  <c:v>Sep-6</c:v>
                </c:pt>
                <c:pt idx="163">
                  <c:v>Sep-9</c:v>
                </c:pt>
                <c:pt idx="164">
                  <c:v>Sep-10</c:v>
                </c:pt>
                <c:pt idx="165">
                  <c:v>Sep-11</c:v>
                </c:pt>
                <c:pt idx="166">
                  <c:v>Sep-12</c:v>
                </c:pt>
                <c:pt idx="167">
                  <c:v>Sep-13</c:v>
                </c:pt>
                <c:pt idx="168">
                  <c:v>Sep-16</c:v>
                </c:pt>
                <c:pt idx="169">
                  <c:v>Sep-17</c:v>
                </c:pt>
                <c:pt idx="170">
                  <c:v>Sep-18</c:v>
                </c:pt>
                <c:pt idx="171">
                  <c:v>Sep-19</c:v>
                </c:pt>
                <c:pt idx="172">
                  <c:v>Sep-20</c:v>
                </c:pt>
                <c:pt idx="173">
                  <c:v>Sep-23</c:v>
                </c:pt>
                <c:pt idx="174">
                  <c:v>Sep-24</c:v>
                </c:pt>
                <c:pt idx="175">
                  <c:v>Sep-25</c:v>
                </c:pt>
                <c:pt idx="176">
                  <c:v>Sep-26</c:v>
                </c:pt>
                <c:pt idx="177">
                  <c:v>Sep-27</c:v>
                </c:pt>
                <c:pt idx="178">
                  <c:v>Sep-30</c:v>
                </c:pt>
                <c:pt idx="179">
                  <c:v>Oct-1</c:v>
                </c:pt>
                <c:pt idx="180">
                  <c:v>Oct-2</c:v>
                </c:pt>
                <c:pt idx="181">
                  <c:v>Oct-4</c:v>
                </c:pt>
                <c:pt idx="182">
                  <c:v>Oct-7</c:v>
                </c:pt>
                <c:pt idx="183">
                  <c:v>Oct-8</c:v>
                </c:pt>
                <c:pt idx="184">
                  <c:v>Oct-9</c:v>
                </c:pt>
                <c:pt idx="185">
                  <c:v>Oct-10</c:v>
                </c:pt>
                <c:pt idx="186">
                  <c:v>Oct-11</c:v>
                </c:pt>
                <c:pt idx="187">
                  <c:v>Oct-14</c:v>
                </c:pt>
                <c:pt idx="188">
                  <c:v>Oct-15</c:v>
                </c:pt>
                <c:pt idx="189">
                  <c:v>Oct-17</c:v>
                </c:pt>
                <c:pt idx="190">
                  <c:v>Oct-18</c:v>
                </c:pt>
                <c:pt idx="191">
                  <c:v>Oct-22</c:v>
                </c:pt>
                <c:pt idx="192">
                  <c:v>Oct-23</c:v>
                </c:pt>
                <c:pt idx="193">
                  <c:v>Oct-24</c:v>
                </c:pt>
                <c:pt idx="194">
                  <c:v>Oct-25</c:v>
                </c:pt>
                <c:pt idx="195">
                  <c:v>Oct-28</c:v>
                </c:pt>
                <c:pt idx="196">
                  <c:v>Oct-29</c:v>
                </c:pt>
                <c:pt idx="197">
                  <c:v>Oct-30</c:v>
                </c:pt>
                <c:pt idx="198">
                  <c:v>Oct-31</c:v>
                </c:pt>
                <c:pt idx="199">
                  <c:v>Nov-4</c:v>
                </c:pt>
                <c:pt idx="200">
                  <c:v>Nov-5</c:v>
                </c:pt>
                <c:pt idx="201">
                  <c:v>Nov-8</c:v>
                </c:pt>
                <c:pt idx="202">
                  <c:v>Nov-9</c:v>
                </c:pt>
                <c:pt idx="203">
                  <c:v>Nov-12</c:v>
                </c:pt>
                <c:pt idx="204">
                  <c:v>Nov-13</c:v>
                </c:pt>
                <c:pt idx="205">
                  <c:v>Nov-14</c:v>
                </c:pt>
                <c:pt idx="206">
                  <c:v>Nov-15</c:v>
                </c:pt>
                <c:pt idx="207">
                  <c:v>Nov-18</c:v>
                </c:pt>
                <c:pt idx="208">
                  <c:v>Nov-19</c:v>
                </c:pt>
                <c:pt idx="209">
                  <c:v>Nov-20</c:v>
                </c:pt>
                <c:pt idx="210">
                  <c:v>Nov-21</c:v>
                </c:pt>
                <c:pt idx="211">
                  <c:v>Nov-25</c:v>
                </c:pt>
                <c:pt idx="212">
                  <c:v>Nov-26</c:v>
                </c:pt>
                <c:pt idx="213">
                  <c:v>Nov-27</c:v>
                </c:pt>
                <c:pt idx="214">
                  <c:v>Nov-29</c:v>
                </c:pt>
                <c:pt idx="215">
                  <c:v>Dec-2</c:v>
                </c:pt>
                <c:pt idx="216">
                  <c:v>Dec-3</c:v>
                </c:pt>
                <c:pt idx="217">
                  <c:v>Dec-4</c:v>
                </c:pt>
                <c:pt idx="218">
                  <c:v>Dec-5</c:v>
                </c:pt>
                <c:pt idx="219">
                  <c:v>Dec-6</c:v>
                </c:pt>
                <c:pt idx="220">
                  <c:v>Dec-9</c:v>
                </c:pt>
                <c:pt idx="221">
                  <c:v>Dec-10</c:v>
                </c:pt>
                <c:pt idx="222">
                  <c:v>Dec-11</c:v>
                </c:pt>
                <c:pt idx="223">
                  <c:v>Dec-12</c:v>
                </c:pt>
                <c:pt idx="224">
                  <c:v>Dec-13</c:v>
                </c:pt>
                <c:pt idx="225">
                  <c:v>Dec-16</c:v>
                </c:pt>
                <c:pt idx="226">
                  <c:v>Dec-17</c:v>
                </c:pt>
                <c:pt idx="227">
                  <c:v>Dec-18</c:v>
                </c:pt>
                <c:pt idx="228">
                  <c:v>Dec-19</c:v>
                </c:pt>
                <c:pt idx="229">
                  <c:v>Dec-20</c:v>
                </c:pt>
                <c:pt idx="230">
                  <c:v>Dec-23</c:v>
                </c:pt>
                <c:pt idx="231">
                  <c:v>Dec-24</c:v>
                </c:pt>
                <c:pt idx="232">
                  <c:v>Dec-27</c:v>
                </c:pt>
                <c:pt idx="233">
                  <c:v>Dec-30</c:v>
                </c:pt>
                <c:pt idx="234">
                  <c:v>Dec-31</c:v>
                </c:pt>
              </c:strCache>
            </c:strRef>
          </c:cat>
          <c:val>
            <c:numRef>
              <c:f>'Daily 2024 1 Retail'!$I$2:$I$236</c:f>
              <c:numCache>
                <c:formatCode>#,##0.00</c:formatCode>
                <c:ptCount val="235"/>
                <c:pt idx="0">
                  <c:v>546532.18000000005</c:v>
                </c:pt>
                <c:pt idx="1">
                  <c:v>-2078.25</c:v>
                </c:pt>
                <c:pt idx="2">
                  <c:v>-1769.85</c:v>
                </c:pt>
                <c:pt idx="3">
                  <c:v>533774.62</c:v>
                </c:pt>
                <c:pt idx="4" formatCode="#,##0.0">
                  <c:v>9008.5</c:v>
                </c:pt>
                <c:pt idx="5">
                  <c:v>91105.58</c:v>
                </c:pt>
                <c:pt idx="6">
                  <c:v>29449.14</c:v>
                </c:pt>
                <c:pt idx="7">
                  <c:v>6385.92</c:v>
                </c:pt>
                <c:pt idx="8">
                  <c:v>3875.37</c:v>
                </c:pt>
                <c:pt idx="9">
                  <c:v>87773.29</c:v>
                </c:pt>
                <c:pt idx="10">
                  <c:v>95875.19</c:v>
                </c:pt>
                <c:pt idx="11">
                  <c:v>2662.55</c:v>
                </c:pt>
                <c:pt idx="12">
                  <c:v>14777.78</c:v>
                </c:pt>
                <c:pt idx="13">
                  <c:v>744150.26</c:v>
                </c:pt>
                <c:pt idx="14">
                  <c:v>20547.57</c:v>
                </c:pt>
                <c:pt idx="15">
                  <c:v>486224.42</c:v>
                </c:pt>
                <c:pt idx="16" formatCode="#,##0.0">
                  <c:v>108170.2</c:v>
                </c:pt>
                <c:pt idx="17">
                  <c:v>56002.98</c:v>
                </c:pt>
                <c:pt idx="18">
                  <c:v>-1268.67</c:v>
                </c:pt>
                <c:pt idx="19">
                  <c:v>4807.1499999999996</c:v>
                </c:pt>
                <c:pt idx="20">
                  <c:v>328956.19</c:v>
                </c:pt>
                <c:pt idx="21">
                  <c:v>69925.45</c:v>
                </c:pt>
                <c:pt idx="22">
                  <c:v>9408.11</c:v>
                </c:pt>
                <c:pt idx="23">
                  <c:v>77480.679999999993</c:v>
                </c:pt>
                <c:pt idx="24">
                  <c:v>1591.44</c:v>
                </c:pt>
                <c:pt idx="25">
                  <c:v>186976.85</c:v>
                </c:pt>
                <c:pt idx="26">
                  <c:v>8616.16</c:v>
                </c:pt>
                <c:pt idx="27" formatCode="#,##0">
                  <c:v>92162</c:v>
                </c:pt>
                <c:pt idx="28" formatCode="#,##0.0">
                  <c:v>47649.7</c:v>
                </c:pt>
                <c:pt idx="29">
                  <c:v>-180.26</c:v>
                </c:pt>
                <c:pt idx="30">
                  <c:v>3421.49</c:v>
                </c:pt>
                <c:pt idx="31">
                  <c:v>583296.51</c:v>
                </c:pt>
                <c:pt idx="32">
                  <c:v>91924.52</c:v>
                </c:pt>
                <c:pt idx="33" formatCode="#,##0.0">
                  <c:v>253203.9</c:v>
                </c:pt>
                <c:pt idx="34">
                  <c:v>3142.47</c:v>
                </c:pt>
                <c:pt idx="35">
                  <c:v>10244.01</c:v>
                </c:pt>
                <c:pt idx="36">
                  <c:v>221.54</c:v>
                </c:pt>
                <c:pt idx="37">
                  <c:v>608932.79</c:v>
                </c:pt>
                <c:pt idx="38">
                  <c:v>43669.16</c:v>
                </c:pt>
                <c:pt idx="39" formatCode="#,##0.0">
                  <c:v>-1107.4000000000001</c:v>
                </c:pt>
                <c:pt idx="40">
                  <c:v>4463.66</c:v>
                </c:pt>
                <c:pt idx="41">
                  <c:v>245.98</c:v>
                </c:pt>
                <c:pt idx="42">
                  <c:v>175090.41</c:v>
                </c:pt>
                <c:pt idx="43" formatCode="#,##0.0">
                  <c:v>8003.3</c:v>
                </c:pt>
                <c:pt idx="44">
                  <c:v>10085.91</c:v>
                </c:pt>
                <c:pt idx="45">
                  <c:v>4172.3500000000004</c:v>
                </c:pt>
                <c:pt idx="46">
                  <c:v>18163.009999999998</c:v>
                </c:pt>
                <c:pt idx="47">
                  <c:v>222643.54</c:v>
                </c:pt>
                <c:pt idx="48">
                  <c:v>4039.31</c:v>
                </c:pt>
                <c:pt idx="49">
                  <c:v>-546.14</c:v>
                </c:pt>
                <c:pt idx="50">
                  <c:v>-3746.82</c:v>
                </c:pt>
                <c:pt idx="51">
                  <c:v>-2412.4499999999998</c:v>
                </c:pt>
                <c:pt idx="52">
                  <c:v>383744.65</c:v>
                </c:pt>
                <c:pt idx="53">
                  <c:v>3788.27</c:v>
                </c:pt>
                <c:pt idx="54">
                  <c:v>-781.01</c:v>
                </c:pt>
                <c:pt idx="55">
                  <c:v>12130.93</c:v>
                </c:pt>
                <c:pt idx="56">
                  <c:v>5117.01</c:v>
                </c:pt>
                <c:pt idx="57">
                  <c:v>439881.84</c:v>
                </c:pt>
                <c:pt idx="58">
                  <c:v>4603.3500000000004</c:v>
                </c:pt>
                <c:pt idx="59">
                  <c:v>-15.98</c:v>
                </c:pt>
                <c:pt idx="60">
                  <c:v>2280.16</c:v>
                </c:pt>
                <c:pt idx="61">
                  <c:v>13.97</c:v>
                </c:pt>
                <c:pt idx="62">
                  <c:v>349145.34</c:v>
                </c:pt>
                <c:pt idx="63">
                  <c:v>2776.54</c:v>
                </c:pt>
                <c:pt idx="64">
                  <c:v>-8991.42</c:v>
                </c:pt>
                <c:pt idx="65">
                  <c:v>5985.23</c:v>
                </c:pt>
                <c:pt idx="66">
                  <c:v>-8068.13</c:v>
                </c:pt>
                <c:pt idx="67">
                  <c:v>505155.55</c:v>
                </c:pt>
                <c:pt idx="68">
                  <c:v>3933.46</c:v>
                </c:pt>
                <c:pt idx="69">
                  <c:v>-41.97</c:v>
                </c:pt>
                <c:pt idx="70">
                  <c:v>-472.74</c:v>
                </c:pt>
                <c:pt idx="71">
                  <c:v>-413.66</c:v>
                </c:pt>
                <c:pt idx="72">
                  <c:v>581057.15</c:v>
                </c:pt>
                <c:pt idx="73">
                  <c:v>174076.71</c:v>
                </c:pt>
                <c:pt idx="74">
                  <c:v>-764.14</c:v>
                </c:pt>
                <c:pt idx="75">
                  <c:v>-304.33999999999997</c:v>
                </c:pt>
                <c:pt idx="76">
                  <c:v>184810.99</c:v>
                </c:pt>
                <c:pt idx="77">
                  <c:v>31906.240000000002</c:v>
                </c:pt>
                <c:pt idx="78">
                  <c:v>628348.02</c:v>
                </c:pt>
                <c:pt idx="79">
                  <c:v>-488.04</c:v>
                </c:pt>
                <c:pt idx="80" formatCode="#,##0.0">
                  <c:v>74965.8</c:v>
                </c:pt>
                <c:pt idx="81">
                  <c:v>239192.33</c:v>
                </c:pt>
                <c:pt idx="82">
                  <c:v>240488.46</c:v>
                </c:pt>
                <c:pt idx="83">
                  <c:v>249926.82</c:v>
                </c:pt>
                <c:pt idx="84">
                  <c:v>8029.94</c:v>
                </c:pt>
                <c:pt idx="85" formatCode="#,##0.0">
                  <c:v>380.8</c:v>
                </c:pt>
                <c:pt idx="86">
                  <c:v>603538.71</c:v>
                </c:pt>
                <c:pt idx="87">
                  <c:v>93537.91</c:v>
                </c:pt>
                <c:pt idx="88">
                  <c:v>50975.94</c:v>
                </c:pt>
                <c:pt idx="89">
                  <c:v>220623.56</c:v>
                </c:pt>
                <c:pt idx="90">
                  <c:v>87756.56</c:v>
                </c:pt>
                <c:pt idx="91">
                  <c:v>479380.51</c:v>
                </c:pt>
                <c:pt idx="92" formatCode="#,##0.0">
                  <c:v>17504.7</c:v>
                </c:pt>
                <c:pt idx="93">
                  <c:v>223012.39</c:v>
                </c:pt>
                <c:pt idx="94">
                  <c:v>147382.75</c:v>
                </c:pt>
                <c:pt idx="95">
                  <c:v>2030.02</c:v>
                </c:pt>
                <c:pt idx="96">
                  <c:v>-996.54</c:v>
                </c:pt>
                <c:pt idx="97">
                  <c:v>418096.42</c:v>
                </c:pt>
                <c:pt idx="98">
                  <c:v>174813.32</c:v>
                </c:pt>
                <c:pt idx="99" formatCode="#,##0.0">
                  <c:v>222983.4</c:v>
                </c:pt>
                <c:pt idx="100">
                  <c:v>106691.58</c:v>
                </c:pt>
                <c:pt idx="101" formatCode="#,##0.0">
                  <c:v>128521.5</c:v>
                </c:pt>
                <c:pt idx="102">
                  <c:v>2377.0300000000002</c:v>
                </c:pt>
                <c:pt idx="103">
                  <c:v>2676.11</c:v>
                </c:pt>
                <c:pt idx="104">
                  <c:v>495902.19</c:v>
                </c:pt>
                <c:pt idx="105">
                  <c:v>55728.03</c:v>
                </c:pt>
                <c:pt idx="106" formatCode="#,##0.0">
                  <c:v>125838.3</c:v>
                </c:pt>
                <c:pt idx="107">
                  <c:v>137995.94</c:v>
                </c:pt>
                <c:pt idx="108" formatCode="#,##0.0">
                  <c:v>316.8</c:v>
                </c:pt>
                <c:pt idx="109">
                  <c:v>239241.57</c:v>
                </c:pt>
                <c:pt idx="110">
                  <c:v>104864.24</c:v>
                </c:pt>
                <c:pt idx="111">
                  <c:v>49681.14</c:v>
                </c:pt>
                <c:pt idx="112">
                  <c:v>316870.56</c:v>
                </c:pt>
                <c:pt idx="113">
                  <c:v>-803.11</c:v>
                </c:pt>
                <c:pt idx="114">
                  <c:v>971206.42</c:v>
                </c:pt>
                <c:pt idx="115" formatCode="#,##0.0">
                  <c:v>1516.3</c:v>
                </c:pt>
                <c:pt idx="116">
                  <c:v>-1376.77</c:v>
                </c:pt>
                <c:pt idx="117" formatCode="#,##0.0">
                  <c:v>2287.8000000000002</c:v>
                </c:pt>
                <c:pt idx="118">
                  <c:v>108641.18</c:v>
                </c:pt>
                <c:pt idx="119" formatCode="#,##0.0">
                  <c:v>373834.3</c:v>
                </c:pt>
                <c:pt idx="120">
                  <c:v>8247.6299999999992</c:v>
                </c:pt>
                <c:pt idx="121">
                  <c:v>3068.57</c:v>
                </c:pt>
                <c:pt idx="122" formatCode="#,##0.0">
                  <c:v>9443.7000000000007</c:v>
                </c:pt>
                <c:pt idx="123">
                  <c:v>88098.84</c:v>
                </c:pt>
                <c:pt idx="124" formatCode="#,##0">
                  <c:v>404195</c:v>
                </c:pt>
                <c:pt idx="125">
                  <c:v>-112840.43</c:v>
                </c:pt>
                <c:pt idx="126" formatCode="#,##0.0">
                  <c:v>751.2</c:v>
                </c:pt>
                <c:pt idx="127" formatCode="#,##0.0">
                  <c:v>2302.5</c:v>
                </c:pt>
                <c:pt idx="128">
                  <c:v>286417.46000000002</c:v>
                </c:pt>
                <c:pt idx="129">
                  <c:v>493688.44</c:v>
                </c:pt>
                <c:pt idx="130">
                  <c:v>-296.33999999999997</c:v>
                </c:pt>
                <c:pt idx="131" formatCode="#,##0.0">
                  <c:v>2536.1</c:v>
                </c:pt>
                <c:pt idx="132">
                  <c:v>5200.07</c:v>
                </c:pt>
                <c:pt idx="133">
                  <c:v>-10535.02</c:v>
                </c:pt>
                <c:pt idx="134">
                  <c:v>266813.95</c:v>
                </c:pt>
                <c:pt idx="135">
                  <c:v>290267.93</c:v>
                </c:pt>
                <c:pt idx="136">
                  <c:v>11189.68</c:v>
                </c:pt>
                <c:pt idx="137">
                  <c:v>-1840.04</c:v>
                </c:pt>
                <c:pt idx="138" formatCode="#,##0">
                  <c:v>23161</c:v>
                </c:pt>
                <c:pt idx="139">
                  <c:v>584296.62</c:v>
                </c:pt>
                <c:pt idx="140">
                  <c:v>56390.36</c:v>
                </c:pt>
                <c:pt idx="141">
                  <c:v>236486.66</c:v>
                </c:pt>
                <c:pt idx="142">
                  <c:v>5916.45</c:v>
                </c:pt>
                <c:pt idx="143">
                  <c:v>-5423.14</c:v>
                </c:pt>
                <c:pt idx="144">
                  <c:v>6020.46</c:v>
                </c:pt>
                <c:pt idx="145">
                  <c:v>10262.83</c:v>
                </c:pt>
                <c:pt idx="146">
                  <c:v>77413.39</c:v>
                </c:pt>
                <c:pt idx="147">
                  <c:v>143903.93</c:v>
                </c:pt>
                <c:pt idx="148" formatCode="#,##0.0">
                  <c:v>140630.6</c:v>
                </c:pt>
                <c:pt idx="149">
                  <c:v>4220.99</c:v>
                </c:pt>
                <c:pt idx="150">
                  <c:v>159.62</c:v>
                </c:pt>
                <c:pt idx="151">
                  <c:v>531067.92000000004</c:v>
                </c:pt>
                <c:pt idx="152">
                  <c:v>1831.03</c:v>
                </c:pt>
                <c:pt idx="153">
                  <c:v>11547.42</c:v>
                </c:pt>
                <c:pt idx="154">
                  <c:v>3148.63</c:v>
                </c:pt>
                <c:pt idx="155">
                  <c:v>129257.45</c:v>
                </c:pt>
                <c:pt idx="156">
                  <c:v>385102.53</c:v>
                </c:pt>
                <c:pt idx="157">
                  <c:v>3010.23</c:v>
                </c:pt>
                <c:pt idx="158">
                  <c:v>2169.79</c:v>
                </c:pt>
                <c:pt idx="159">
                  <c:v>91060.64</c:v>
                </c:pt>
                <c:pt idx="160">
                  <c:v>589464.88</c:v>
                </c:pt>
                <c:pt idx="161">
                  <c:v>61732.66</c:v>
                </c:pt>
                <c:pt idx="162">
                  <c:v>217542.04</c:v>
                </c:pt>
                <c:pt idx="163">
                  <c:v>47792.97</c:v>
                </c:pt>
                <c:pt idx="164">
                  <c:v>35780.74</c:v>
                </c:pt>
                <c:pt idx="165">
                  <c:v>-259.73</c:v>
                </c:pt>
                <c:pt idx="166">
                  <c:v>501485.54</c:v>
                </c:pt>
                <c:pt idx="167">
                  <c:v>4917.43</c:v>
                </c:pt>
                <c:pt idx="168">
                  <c:v>2620.91</c:v>
                </c:pt>
                <c:pt idx="169">
                  <c:v>27762.98</c:v>
                </c:pt>
                <c:pt idx="170">
                  <c:v>1567.87</c:v>
                </c:pt>
                <c:pt idx="171">
                  <c:v>7043.27</c:v>
                </c:pt>
                <c:pt idx="172">
                  <c:v>331120.08</c:v>
                </c:pt>
                <c:pt idx="173" formatCode="#,##0.0">
                  <c:v>592507.1</c:v>
                </c:pt>
                <c:pt idx="174">
                  <c:v>81586.23</c:v>
                </c:pt>
                <c:pt idx="175">
                  <c:v>166610.88</c:v>
                </c:pt>
                <c:pt idx="176">
                  <c:v>124056.75</c:v>
                </c:pt>
                <c:pt idx="177">
                  <c:v>314465.84000000003</c:v>
                </c:pt>
                <c:pt idx="178">
                  <c:v>175583.65</c:v>
                </c:pt>
                <c:pt idx="179">
                  <c:v>-4207.47</c:v>
                </c:pt>
                <c:pt idx="180">
                  <c:v>-19023.96</c:v>
                </c:pt>
                <c:pt idx="181">
                  <c:v>2506.87</c:v>
                </c:pt>
                <c:pt idx="182">
                  <c:v>118832.78</c:v>
                </c:pt>
                <c:pt idx="183">
                  <c:v>377330.32</c:v>
                </c:pt>
                <c:pt idx="184">
                  <c:v>-1973.66</c:v>
                </c:pt>
                <c:pt idx="185">
                  <c:v>71723.75</c:v>
                </c:pt>
                <c:pt idx="186">
                  <c:v>-16145.16</c:v>
                </c:pt>
                <c:pt idx="187">
                  <c:v>346825.53</c:v>
                </c:pt>
                <c:pt idx="188">
                  <c:v>2465.7600000000002</c:v>
                </c:pt>
                <c:pt idx="189">
                  <c:v>-19141.02</c:v>
                </c:pt>
                <c:pt idx="190" formatCode="#,##0.0">
                  <c:v>291291.90000000002</c:v>
                </c:pt>
                <c:pt idx="191">
                  <c:v>-2288.0500000000002</c:v>
                </c:pt>
                <c:pt idx="192" formatCode="#,##0.0">
                  <c:v>-6291.6</c:v>
                </c:pt>
                <c:pt idx="193">
                  <c:v>195536.96</c:v>
                </c:pt>
                <c:pt idx="194">
                  <c:v>45717.06</c:v>
                </c:pt>
                <c:pt idx="195" formatCode="#,##0.0">
                  <c:v>-2573.9</c:v>
                </c:pt>
                <c:pt idx="196" formatCode="#,##0.0">
                  <c:v>75286.2</c:v>
                </c:pt>
                <c:pt idx="197">
                  <c:v>25635.34</c:v>
                </c:pt>
                <c:pt idx="198">
                  <c:v>9452.0300000000007</c:v>
                </c:pt>
                <c:pt idx="199">
                  <c:v>385124.87</c:v>
                </c:pt>
                <c:pt idx="200">
                  <c:v>62900.72</c:v>
                </c:pt>
                <c:pt idx="201">
                  <c:v>4603.66</c:v>
                </c:pt>
                <c:pt idx="202">
                  <c:v>1687.72</c:v>
                </c:pt>
                <c:pt idx="203">
                  <c:v>405945.62</c:v>
                </c:pt>
                <c:pt idx="204">
                  <c:v>852766.42</c:v>
                </c:pt>
                <c:pt idx="205">
                  <c:v>-5724.63</c:v>
                </c:pt>
                <c:pt idx="206">
                  <c:v>-595.51</c:v>
                </c:pt>
                <c:pt idx="207">
                  <c:v>4574.7700000000004</c:v>
                </c:pt>
                <c:pt idx="208">
                  <c:v>23019.91</c:v>
                </c:pt>
                <c:pt idx="209" formatCode="#,##0.0">
                  <c:v>414775.3</c:v>
                </c:pt>
                <c:pt idx="210">
                  <c:v>491.99</c:v>
                </c:pt>
                <c:pt idx="211">
                  <c:v>-792.68</c:v>
                </c:pt>
                <c:pt idx="212">
                  <c:v>12416.68</c:v>
                </c:pt>
                <c:pt idx="213">
                  <c:v>-24633.27</c:v>
                </c:pt>
                <c:pt idx="214">
                  <c:v>312259.75</c:v>
                </c:pt>
                <c:pt idx="215">
                  <c:v>99071.94</c:v>
                </c:pt>
                <c:pt idx="216" formatCode="#,##0.0">
                  <c:v>-5313.1</c:v>
                </c:pt>
                <c:pt idx="217">
                  <c:v>44341.82</c:v>
                </c:pt>
                <c:pt idx="218">
                  <c:v>-19162.21</c:v>
                </c:pt>
                <c:pt idx="219">
                  <c:v>467437.59</c:v>
                </c:pt>
                <c:pt idx="220">
                  <c:v>2553.29</c:v>
                </c:pt>
                <c:pt idx="221">
                  <c:v>3865.62</c:v>
                </c:pt>
                <c:pt idx="222">
                  <c:v>-861.28</c:v>
                </c:pt>
                <c:pt idx="223">
                  <c:v>10984.66</c:v>
                </c:pt>
                <c:pt idx="224">
                  <c:v>437296.84</c:v>
                </c:pt>
                <c:pt idx="225">
                  <c:v>259555.03</c:v>
                </c:pt>
                <c:pt idx="226">
                  <c:v>-85729.17</c:v>
                </c:pt>
                <c:pt idx="227">
                  <c:v>-116248.76</c:v>
                </c:pt>
                <c:pt idx="228">
                  <c:v>85646.78</c:v>
                </c:pt>
                <c:pt idx="229">
                  <c:v>197570.79</c:v>
                </c:pt>
                <c:pt idx="230">
                  <c:v>504.71</c:v>
                </c:pt>
                <c:pt idx="231">
                  <c:v>7202.39</c:v>
                </c:pt>
                <c:pt idx="232">
                  <c:v>29163.68</c:v>
                </c:pt>
                <c:pt idx="233">
                  <c:v>76134.67</c:v>
                </c:pt>
                <c:pt idx="234">
                  <c:v>406327.09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98-488D-B72C-70909D2B4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0407263"/>
        <c:axId val="1200407743"/>
      </c:lineChart>
      <c:catAx>
        <c:axId val="120040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00407743"/>
        <c:crosses val="autoZero"/>
        <c:auto val="1"/>
        <c:lblAlgn val="ctr"/>
        <c:lblOffset val="100"/>
        <c:noMultiLvlLbl val="0"/>
      </c:catAx>
      <c:valAx>
        <c:axId val="1200407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20040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Quarter!$F$1</c:f>
              <c:strCache>
                <c:ptCount val="1"/>
                <c:pt idx="0">
                  <c:v>Retail 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Quarter!$E$2:$E$57</c:f>
              <c:strCache>
                <c:ptCount val="56"/>
                <c:pt idx="0">
                  <c:v>Oct-1</c:v>
                </c:pt>
                <c:pt idx="1">
                  <c:v>Oct-2</c:v>
                </c:pt>
                <c:pt idx="2">
                  <c:v>Oct-4</c:v>
                </c:pt>
                <c:pt idx="3">
                  <c:v>Oct-7</c:v>
                </c:pt>
                <c:pt idx="4">
                  <c:v>Oct-8</c:v>
                </c:pt>
                <c:pt idx="5">
                  <c:v>Oct-9</c:v>
                </c:pt>
                <c:pt idx="6">
                  <c:v>Oct-10</c:v>
                </c:pt>
                <c:pt idx="7">
                  <c:v>Oct-11</c:v>
                </c:pt>
                <c:pt idx="8">
                  <c:v>Oct-14</c:v>
                </c:pt>
                <c:pt idx="9">
                  <c:v>Oct-15</c:v>
                </c:pt>
                <c:pt idx="10">
                  <c:v>Oct-17</c:v>
                </c:pt>
                <c:pt idx="11">
                  <c:v>Oct-18</c:v>
                </c:pt>
                <c:pt idx="12">
                  <c:v>Oct-22</c:v>
                </c:pt>
                <c:pt idx="13">
                  <c:v>Oct-23</c:v>
                </c:pt>
                <c:pt idx="14">
                  <c:v>Oct-24</c:v>
                </c:pt>
                <c:pt idx="15">
                  <c:v>Oct-25</c:v>
                </c:pt>
                <c:pt idx="16">
                  <c:v>Oct-28</c:v>
                </c:pt>
                <c:pt idx="17">
                  <c:v>Oct-29</c:v>
                </c:pt>
                <c:pt idx="18">
                  <c:v>Oct-30</c:v>
                </c:pt>
                <c:pt idx="19">
                  <c:v>Oct-31</c:v>
                </c:pt>
                <c:pt idx="20">
                  <c:v>Nov-4</c:v>
                </c:pt>
                <c:pt idx="21">
                  <c:v>Nov-5</c:v>
                </c:pt>
                <c:pt idx="22">
                  <c:v>Nov-8</c:v>
                </c:pt>
                <c:pt idx="23">
                  <c:v>Nov-9</c:v>
                </c:pt>
                <c:pt idx="24">
                  <c:v>Nov-12</c:v>
                </c:pt>
                <c:pt idx="25">
                  <c:v>Nov-13</c:v>
                </c:pt>
                <c:pt idx="26">
                  <c:v>Nov-14</c:v>
                </c:pt>
                <c:pt idx="27">
                  <c:v>Nov-15</c:v>
                </c:pt>
                <c:pt idx="28">
                  <c:v>Nov-18</c:v>
                </c:pt>
                <c:pt idx="29">
                  <c:v>Nov-19</c:v>
                </c:pt>
                <c:pt idx="30">
                  <c:v>Nov-20</c:v>
                </c:pt>
                <c:pt idx="31">
                  <c:v>Nov-21</c:v>
                </c:pt>
                <c:pt idx="32">
                  <c:v>Nov-25</c:v>
                </c:pt>
                <c:pt idx="33">
                  <c:v>Nov-26</c:v>
                </c:pt>
                <c:pt idx="34">
                  <c:v>Nov-27</c:v>
                </c:pt>
                <c:pt idx="35">
                  <c:v>Nov-29</c:v>
                </c:pt>
                <c:pt idx="36">
                  <c:v>Dec-2</c:v>
                </c:pt>
                <c:pt idx="37">
                  <c:v>Dec-3</c:v>
                </c:pt>
                <c:pt idx="38">
                  <c:v>Dec-4</c:v>
                </c:pt>
                <c:pt idx="39">
                  <c:v>Dec-5</c:v>
                </c:pt>
                <c:pt idx="40">
                  <c:v>Dec-6</c:v>
                </c:pt>
                <c:pt idx="41">
                  <c:v>Dec-9</c:v>
                </c:pt>
                <c:pt idx="42">
                  <c:v>Dec-10</c:v>
                </c:pt>
                <c:pt idx="43">
                  <c:v>Dec-11</c:v>
                </c:pt>
                <c:pt idx="44">
                  <c:v>Dec-12</c:v>
                </c:pt>
                <c:pt idx="45">
                  <c:v>Dec-13</c:v>
                </c:pt>
                <c:pt idx="46">
                  <c:v>Dec-16</c:v>
                </c:pt>
                <c:pt idx="47">
                  <c:v>Dec-17</c:v>
                </c:pt>
                <c:pt idx="48">
                  <c:v>Dec-18</c:v>
                </c:pt>
                <c:pt idx="49">
                  <c:v>Dec-19</c:v>
                </c:pt>
                <c:pt idx="50">
                  <c:v>Dec-20</c:v>
                </c:pt>
                <c:pt idx="51">
                  <c:v>Dec-23</c:v>
                </c:pt>
                <c:pt idx="52">
                  <c:v>Dec-24</c:v>
                </c:pt>
                <c:pt idx="53">
                  <c:v>Dec-27</c:v>
                </c:pt>
                <c:pt idx="54">
                  <c:v>Dec-30</c:v>
                </c:pt>
                <c:pt idx="55">
                  <c:v>Dec-31</c:v>
                </c:pt>
              </c:strCache>
            </c:strRef>
          </c:cat>
          <c:val>
            <c:numRef>
              <c:f>Quarter!$F$2:$F$57</c:f>
              <c:numCache>
                <c:formatCode>#,##0.00</c:formatCode>
                <c:ptCount val="56"/>
                <c:pt idx="0">
                  <c:v>33214.730000000003</c:v>
                </c:pt>
                <c:pt idx="1">
                  <c:v>7630.57</c:v>
                </c:pt>
                <c:pt idx="2">
                  <c:v>524108.62</c:v>
                </c:pt>
                <c:pt idx="3">
                  <c:v>225908.91</c:v>
                </c:pt>
                <c:pt idx="4">
                  <c:v>11382.18</c:v>
                </c:pt>
                <c:pt idx="5">
                  <c:v>34183.03</c:v>
                </c:pt>
                <c:pt idx="6">
                  <c:v>2587.39</c:v>
                </c:pt>
                <c:pt idx="7">
                  <c:v>555981.32999999996</c:v>
                </c:pt>
                <c:pt idx="8">
                  <c:v>8696.84</c:v>
                </c:pt>
                <c:pt idx="9">
                  <c:v>39996.410000000003</c:v>
                </c:pt>
                <c:pt idx="10">
                  <c:v>136587.09</c:v>
                </c:pt>
                <c:pt idx="11">
                  <c:v>468135.12</c:v>
                </c:pt>
                <c:pt idx="12">
                  <c:v>10194.379999999999</c:v>
                </c:pt>
                <c:pt idx="13">
                  <c:v>12089.62</c:v>
                </c:pt>
                <c:pt idx="14">
                  <c:v>91974.69</c:v>
                </c:pt>
                <c:pt idx="15">
                  <c:v>499462.99</c:v>
                </c:pt>
                <c:pt idx="16">
                  <c:v>428.57</c:v>
                </c:pt>
                <c:pt idx="17" formatCode="#,##0.0">
                  <c:v>89035.9</c:v>
                </c:pt>
                <c:pt idx="18">
                  <c:v>81450.179999999993</c:v>
                </c:pt>
                <c:pt idx="19" formatCode="#,##0.0">
                  <c:v>16629.5</c:v>
                </c:pt>
                <c:pt idx="20">
                  <c:v>387425.48</c:v>
                </c:pt>
                <c:pt idx="21" formatCode="#,##0.0">
                  <c:v>56864.1</c:v>
                </c:pt>
                <c:pt idx="22">
                  <c:v>739137.16</c:v>
                </c:pt>
                <c:pt idx="23">
                  <c:v>136241.62</c:v>
                </c:pt>
                <c:pt idx="24">
                  <c:v>54293.86</c:v>
                </c:pt>
                <c:pt idx="25">
                  <c:v>5038.1899999999996</c:v>
                </c:pt>
                <c:pt idx="26">
                  <c:v>78162.23</c:v>
                </c:pt>
                <c:pt idx="27">
                  <c:v>3048.78</c:v>
                </c:pt>
                <c:pt idx="28">
                  <c:v>594809.24</c:v>
                </c:pt>
                <c:pt idx="29">
                  <c:v>41375.629999999997</c:v>
                </c:pt>
                <c:pt idx="30">
                  <c:v>10677.34</c:v>
                </c:pt>
                <c:pt idx="31">
                  <c:v>-170.59</c:v>
                </c:pt>
                <c:pt idx="32">
                  <c:v>376541.81</c:v>
                </c:pt>
                <c:pt idx="33" formatCode="#,##0.0">
                  <c:v>40855.300000000003</c:v>
                </c:pt>
                <c:pt idx="34">
                  <c:v>10735.99</c:v>
                </c:pt>
                <c:pt idx="35">
                  <c:v>-388.97</c:v>
                </c:pt>
                <c:pt idx="36">
                  <c:v>556975.43999999994</c:v>
                </c:pt>
                <c:pt idx="37">
                  <c:v>172657.16</c:v>
                </c:pt>
                <c:pt idx="38">
                  <c:v>8230.41</c:v>
                </c:pt>
                <c:pt idx="39" formatCode="#,##0.0">
                  <c:v>503.3</c:v>
                </c:pt>
                <c:pt idx="40">
                  <c:v>549.25</c:v>
                </c:pt>
                <c:pt idx="41">
                  <c:v>958352.26</c:v>
                </c:pt>
                <c:pt idx="42">
                  <c:v>27684.37</c:v>
                </c:pt>
                <c:pt idx="43">
                  <c:v>6085.27</c:v>
                </c:pt>
                <c:pt idx="44">
                  <c:v>-2131.36</c:v>
                </c:pt>
                <c:pt idx="45">
                  <c:v>-34235.64</c:v>
                </c:pt>
                <c:pt idx="46">
                  <c:v>300939.34999999998</c:v>
                </c:pt>
                <c:pt idx="47">
                  <c:v>-26026.21</c:v>
                </c:pt>
                <c:pt idx="48">
                  <c:v>-63878.34</c:v>
                </c:pt>
                <c:pt idx="49">
                  <c:v>-12703.67</c:v>
                </c:pt>
                <c:pt idx="50">
                  <c:v>171782.88</c:v>
                </c:pt>
                <c:pt idx="51">
                  <c:v>-16765.91</c:v>
                </c:pt>
                <c:pt idx="52">
                  <c:v>-123870.67</c:v>
                </c:pt>
                <c:pt idx="53">
                  <c:v>993275.37</c:v>
                </c:pt>
                <c:pt idx="54">
                  <c:v>17327.05</c:v>
                </c:pt>
                <c:pt idx="55">
                  <c:v>42413.48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97-4328-98BC-2D6908EE8447}"/>
            </c:ext>
          </c:extLst>
        </c:ser>
        <c:ser>
          <c:idx val="1"/>
          <c:order val="1"/>
          <c:tx>
            <c:strRef>
              <c:f>Quarter!$G$1</c:f>
              <c:strCache>
                <c:ptCount val="1"/>
                <c:pt idx="0">
                  <c:v>Ecomm 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Quarter!$E$2:$E$57</c:f>
              <c:strCache>
                <c:ptCount val="56"/>
                <c:pt idx="0">
                  <c:v>Oct-1</c:v>
                </c:pt>
                <c:pt idx="1">
                  <c:v>Oct-2</c:v>
                </c:pt>
                <c:pt idx="2">
                  <c:v>Oct-4</c:v>
                </c:pt>
                <c:pt idx="3">
                  <c:v>Oct-7</c:v>
                </c:pt>
                <c:pt idx="4">
                  <c:v>Oct-8</c:v>
                </c:pt>
                <c:pt idx="5">
                  <c:v>Oct-9</c:v>
                </c:pt>
                <c:pt idx="6">
                  <c:v>Oct-10</c:v>
                </c:pt>
                <c:pt idx="7">
                  <c:v>Oct-11</c:v>
                </c:pt>
                <c:pt idx="8">
                  <c:v>Oct-14</c:v>
                </c:pt>
                <c:pt idx="9">
                  <c:v>Oct-15</c:v>
                </c:pt>
                <c:pt idx="10">
                  <c:v>Oct-17</c:v>
                </c:pt>
                <c:pt idx="11">
                  <c:v>Oct-18</c:v>
                </c:pt>
                <c:pt idx="12">
                  <c:v>Oct-22</c:v>
                </c:pt>
                <c:pt idx="13">
                  <c:v>Oct-23</c:v>
                </c:pt>
                <c:pt idx="14">
                  <c:v>Oct-24</c:v>
                </c:pt>
                <c:pt idx="15">
                  <c:v>Oct-25</c:v>
                </c:pt>
                <c:pt idx="16">
                  <c:v>Oct-28</c:v>
                </c:pt>
                <c:pt idx="17">
                  <c:v>Oct-29</c:v>
                </c:pt>
                <c:pt idx="18">
                  <c:v>Oct-30</c:v>
                </c:pt>
                <c:pt idx="19">
                  <c:v>Oct-31</c:v>
                </c:pt>
                <c:pt idx="20">
                  <c:v>Nov-4</c:v>
                </c:pt>
                <c:pt idx="21">
                  <c:v>Nov-5</c:v>
                </c:pt>
                <c:pt idx="22">
                  <c:v>Nov-8</c:v>
                </c:pt>
                <c:pt idx="23">
                  <c:v>Nov-9</c:v>
                </c:pt>
                <c:pt idx="24">
                  <c:v>Nov-12</c:v>
                </c:pt>
                <c:pt idx="25">
                  <c:v>Nov-13</c:v>
                </c:pt>
                <c:pt idx="26">
                  <c:v>Nov-14</c:v>
                </c:pt>
                <c:pt idx="27">
                  <c:v>Nov-15</c:v>
                </c:pt>
                <c:pt idx="28">
                  <c:v>Nov-18</c:v>
                </c:pt>
                <c:pt idx="29">
                  <c:v>Nov-19</c:v>
                </c:pt>
                <c:pt idx="30">
                  <c:v>Nov-20</c:v>
                </c:pt>
                <c:pt idx="31">
                  <c:v>Nov-21</c:v>
                </c:pt>
                <c:pt idx="32">
                  <c:v>Nov-25</c:v>
                </c:pt>
                <c:pt idx="33">
                  <c:v>Nov-26</c:v>
                </c:pt>
                <c:pt idx="34">
                  <c:v>Nov-27</c:v>
                </c:pt>
                <c:pt idx="35">
                  <c:v>Nov-29</c:v>
                </c:pt>
                <c:pt idx="36">
                  <c:v>Dec-2</c:v>
                </c:pt>
                <c:pt idx="37">
                  <c:v>Dec-3</c:v>
                </c:pt>
                <c:pt idx="38">
                  <c:v>Dec-4</c:v>
                </c:pt>
                <c:pt idx="39">
                  <c:v>Dec-5</c:v>
                </c:pt>
                <c:pt idx="40">
                  <c:v>Dec-6</c:v>
                </c:pt>
                <c:pt idx="41">
                  <c:v>Dec-9</c:v>
                </c:pt>
                <c:pt idx="42">
                  <c:v>Dec-10</c:v>
                </c:pt>
                <c:pt idx="43">
                  <c:v>Dec-11</c:v>
                </c:pt>
                <c:pt idx="44">
                  <c:v>Dec-12</c:v>
                </c:pt>
                <c:pt idx="45">
                  <c:v>Dec-13</c:v>
                </c:pt>
                <c:pt idx="46">
                  <c:v>Dec-16</c:v>
                </c:pt>
                <c:pt idx="47">
                  <c:v>Dec-17</c:v>
                </c:pt>
                <c:pt idx="48">
                  <c:v>Dec-18</c:v>
                </c:pt>
                <c:pt idx="49">
                  <c:v>Dec-19</c:v>
                </c:pt>
                <c:pt idx="50">
                  <c:v>Dec-20</c:v>
                </c:pt>
                <c:pt idx="51">
                  <c:v>Dec-23</c:v>
                </c:pt>
                <c:pt idx="52">
                  <c:v>Dec-24</c:v>
                </c:pt>
                <c:pt idx="53">
                  <c:v>Dec-27</c:v>
                </c:pt>
                <c:pt idx="54">
                  <c:v>Dec-30</c:v>
                </c:pt>
                <c:pt idx="55">
                  <c:v>Dec-31</c:v>
                </c:pt>
              </c:strCache>
            </c:strRef>
          </c:cat>
          <c:val>
            <c:numRef>
              <c:f>Quarter!$G$2:$G$57</c:f>
              <c:numCache>
                <c:formatCode>#,##0.00</c:formatCode>
                <c:ptCount val="56"/>
                <c:pt idx="0">
                  <c:v>44283.96</c:v>
                </c:pt>
                <c:pt idx="1">
                  <c:v>20424.939999999999</c:v>
                </c:pt>
                <c:pt idx="2">
                  <c:v>20151.13</c:v>
                </c:pt>
                <c:pt idx="3">
                  <c:v>51748.47</c:v>
                </c:pt>
                <c:pt idx="4">
                  <c:v>23471.040000000001</c:v>
                </c:pt>
                <c:pt idx="5">
                  <c:v>12740.64</c:v>
                </c:pt>
                <c:pt idx="6">
                  <c:v>16195.77</c:v>
                </c:pt>
                <c:pt idx="7" formatCode="#,##0.0">
                  <c:v>16198.9</c:v>
                </c:pt>
                <c:pt idx="8">
                  <c:v>49502.17</c:v>
                </c:pt>
                <c:pt idx="9">
                  <c:v>19594.46</c:v>
                </c:pt>
                <c:pt idx="10">
                  <c:v>15088.66</c:v>
                </c:pt>
                <c:pt idx="11">
                  <c:v>11997.98</c:v>
                </c:pt>
                <c:pt idx="12">
                  <c:v>40573.65</c:v>
                </c:pt>
                <c:pt idx="13">
                  <c:v>24621.62</c:v>
                </c:pt>
                <c:pt idx="14">
                  <c:v>16066.68</c:v>
                </c:pt>
                <c:pt idx="15">
                  <c:v>15847.67</c:v>
                </c:pt>
                <c:pt idx="16">
                  <c:v>20079.07</c:v>
                </c:pt>
                <c:pt idx="17">
                  <c:v>60283.69</c:v>
                </c:pt>
                <c:pt idx="18">
                  <c:v>25085.17</c:v>
                </c:pt>
                <c:pt idx="19">
                  <c:v>15893.01</c:v>
                </c:pt>
                <c:pt idx="20">
                  <c:v>17281.73</c:v>
                </c:pt>
                <c:pt idx="21">
                  <c:v>55592.35</c:v>
                </c:pt>
                <c:pt idx="22">
                  <c:v>65048.01</c:v>
                </c:pt>
                <c:pt idx="23">
                  <c:v>53263.32</c:v>
                </c:pt>
                <c:pt idx="24">
                  <c:v>26190.74</c:v>
                </c:pt>
                <c:pt idx="25">
                  <c:v>73543.259999999995</c:v>
                </c:pt>
                <c:pt idx="26">
                  <c:v>72219.56</c:v>
                </c:pt>
                <c:pt idx="27">
                  <c:v>40578.85</c:v>
                </c:pt>
                <c:pt idx="28">
                  <c:v>32453.22</c:v>
                </c:pt>
                <c:pt idx="29">
                  <c:v>85061.53</c:v>
                </c:pt>
                <c:pt idx="30">
                  <c:v>44604.05</c:v>
                </c:pt>
                <c:pt idx="31">
                  <c:v>44156.03</c:v>
                </c:pt>
                <c:pt idx="32">
                  <c:v>50278.36</c:v>
                </c:pt>
                <c:pt idx="33">
                  <c:v>46426.68</c:v>
                </c:pt>
                <c:pt idx="34">
                  <c:v>22722.78</c:v>
                </c:pt>
                <c:pt idx="35">
                  <c:v>39416.81</c:v>
                </c:pt>
                <c:pt idx="36">
                  <c:v>49987.12</c:v>
                </c:pt>
                <c:pt idx="37">
                  <c:v>85451.73</c:v>
                </c:pt>
                <c:pt idx="38">
                  <c:v>71232.289999999994</c:v>
                </c:pt>
                <c:pt idx="39">
                  <c:v>97671.12</c:v>
                </c:pt>
                <c:pt idx="40">
                  <c:v>204026.69</c:v>
                </c:pt>
                <c:pt idx="41">
                  <c:v>21447.29</c:v>
                </c:pt>
                <c:pt idx="42" formatCode="#,##0.0">
                  <c:v>81468.600000000006</c:v>
                </c:pt>
                <c:pt idx="43">
                  <c:v>77754.64</c:v>
                </c:pt>
                <c:pt idx="44">
                  <c:v>282834.32</c:v>
                </c:pt>
                <c:pt idx="45">
                  <c:v>42611.35</c:v>
                </c:pt>
                <c:pt idx="46">
                  <c:v>50559.19</c:v>
                </c:pt>
                <c:pt idx="47">
                  <c:v>77104.479999999996</c:v>
                </c:pt>
                <c:pt idx="48">
                  <c:v>68886.89</c:v>
                </c:pt>
                <c:pt idx="49">
                  <c:v>70032.08</c:v>
                </c:pt>
                <c:pt idx="50" formatCode="#,##0.0">
                  <c:v>43831.8</c:v>
                </c:pt>
                <c:pt idx="51">
                  <c:v>31977.17</c:v>
                </c:pt>
                <c:pt idx="52">
                  <c:v>23159.99</c:v>
                </c:pt>
                <c:pt idx="53">
                  <c:v>37823.64</c:v>
                </c:pt>
                <c:pt idx="54">
                  <c:v>50720.02</c:v>
                </c:pt>
                <c:pt idx="55">
                  <c:v>46317.95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97-4328-98BC-2D6908EE8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646591"/>
        <c:axId val="611647551"/>
      </c:lineChart>
      <c:catAx>
        <c:axId val="61164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11647551"/>
        <c:crosses val="autoZero"/>
        <c:auto val="1"/>
        <c:lblAlgn val="ctr"/>
        <c:lblOffset val="100"/>
        <c:noMultiLvlLbl val="0"/>
      </c:catAx>
      <c:valAx>
        <c:axId val="611647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1164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'Category 23 vs 24 NN'!$B$1</c:f>
              <c:strCache>
                <c:ptCount val="1"/>
                <c:pt idx="0">
                  <c:v>2023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5DC-4E51-BEAE-9DF4A955E42E}"/>
              </c:ext>
            </c:extLst>
          </c:dPt>
          <c:dPt>
            <c:idx val="1"/>
            <c:bubble3D val="0"/>
            <c:spPr>
              <a:solidFill>
                <a:srgbClr val="6600C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5DC-4E51-BEAE-9DF4A955E42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108-4115-917D-9688558929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5DC-4E51-BEAE-9DF4A955E42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5DC-4E51-BEAE-9DF4A955E42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5DC-4E51-BEAE-9DF4A955E42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5DC-4E51-BEAE-9DF4A955E42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5DC-4E51-BEAE-9DF4A955E42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5DC-4E51-BEAE-9DF4A955E42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'Category 23 vs 24 NN'!$A$2:$A$10</c:f>
              <c:strCache>
                <c:ptCount val="9"/>
                <c:pt idx="0">
                  <c:v>Accessories</c:v>
                </c:pt>
                <c:pt idx="1">
                  <c:v>UV Gel Polish</c:v>
                </c:pt>
                <c:pt idx="2">
                  <c:v>Nail Art</c:v>
                </c:pt>
                <c:pt idx="3">
                  <c:v>Care</c:v>
                </c:pt>
                <c:pt idx="4">
                  <c:v>Lotions and preparations</c:v>
                </c:pt>
                <c:pt idx="5">
                  <c:v>Transport</c:v>
                </c:pt>
                <c:pt idx="6">
                  <c:v>Devices</c:v>
                </c:pt>
                <c:pt idx="7">
                  <c:v>Sets</c:v>
                </c:pt>
                <c:pt idx="8">
                  <c:v>Gels and acrylics</c:v>
                </c:pt>
              </c:strCache>
            </c:strRef>
          </c:cat>
          <c:val>
            <c:numRef>
              <c:f>'Category 23 vs 24 NN'!$B$2:$B$10</c:f>
              <c:numCache>
                <c:formatCode>General</c:formatCode>
                <c:ptCount val="9"/>
                <c:pt idx="0">
                  <c:v>141040</c:v>
                </c:pt>
                <c:pt idx="1">
                  <c:v>602967</c:v>
                </c:pt>
                <c:pt idx="2">
                  <c:v>95576</c:v>
                </c:pt>
                <c:pt idx="3">
                  <c:v>11963</c:v>
                </c:pt>
                <c:pt idx="4">
                  <c:v>71181</c:v>
                </c:pt>
                <c:pt idx="5">
                  <c:v>214110</c:v>
                </c:pt>
                <c:pt idx="6">
                  <c:v>20395</c:v>
                </c:pt>
                <c:pt idx="7">
                  <c:v>102831</c:v>
                </c:pt>
                <c:pt idx="8">
                  <c:v>24296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8-4115-917D-96885589290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'Category 23 vs 24 NN'!$C$1</c:f>
              <c:strCache>
                <c:ptCount val="1"/>
                <c:pt idx="0">
                  <c:v>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48F-4C9B-9F3C-A03858A1DD90}"/>
              </c:ext>
            </c:extLst>
          </c:dPt>
          <c:dPt>
            <c:idx val="1"/>
            <c:bubble3D val="0"/>
            <c:spPr>
              <a:solidFill>
                <a:srgbClr val="6600C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48F-4C9B-9F3C-A03858A1DD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48F-4C9B-9F3C-A03858A1DD9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48F-4C9B-9F3C-A03858A1DD9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48F-4C9B-9F3C-A03858A1DD9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48F-4C9B-9F3C-A03858A1DD9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48F-4C9B-9F3C-A03858A1DD9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48F-4C9B-9F3C-A03858A1DD9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48F-4C9B-9F3C-A03858A1DD9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'Category 23 vs 24 NN'!$A$2:$A$10</c:f>
              <c:strCache>
                <c:ptCount val="9"/>
                <c:pt idx="0">
                  <c:v>Accessories</c:v>
                </c:pt>
                <c:pt idx="1">
                  <c:v>UV Gel Polish</c:v>
                </c:pt>
                <c:pt idx="2">
                  <c:v>Nail Art</c:v>
                </c:pt>
                <c:pt idx="3">
                  <c:v>Care</c:v>
                </c:pt>
                <c:pt idx="4">
                  <c:v>Lotions and preparations</c:v>
                </c:pt>
                <c:pt idx="5">
                  <c:v>Transport</c:v>
                </c:pt>
                <c:pt idx="6">
                  <c:v>Devices</c:v>
                </c:pt>
                <c:pt idx="7">
                  <c:v>Sets</c:v>
                </c:pt>
                <c:pt idx="8">
                  <c:v>Gels and acrylics</c:v>
                </c:pt>
              </c:strCache>
            </c:strRef>
          </c:cat>
          <c:val>
            <c:numRef>
              <c:f>'Category 23 vs 24 NN'!$C$2:$C$10</c:f>
              <c:numCache>
                <c:formatCode>General</c:formatCode>
                <c:ptCount val="9"/>
                <c:pt idx="0">
                  <c:v>131032</c:v>
                </c:pt>
                <c:pt idx="1">
                  <c:v>708051</c:v>
                </c:pt>
                <c:pt idx="2">
                  <c:v>94012</c:v>
                </c:pt>
                <c:pt idx="3">
                  <c:v>8346</c:v>
                </c:pt>
                <c:pt idx="4">
                  <c:v>68168</c:v>
                </c:pt>
                <c:pt idx="5">
                  <c:v>217916</c:v>
                </c:pt>
                <c:pt idx="6">
                  <c:v>20693</c:v>
                </c:pt>
                <c:pt idx="7">
                  <c:v>70277</c:v>
                </c:pt>
                <c:pt idx="8">
                  <c:v>19400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48F-4C9B-9F3C-A03858A1DD9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'Category 23 vs 24 NMU'!$B$1</c:f>
              <c:strCache>
                <c:ptCount val="1"/>
                <c:pt idx="0">
                  <c:v>2023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F3-4BCB-88CF-C5C23DBA6F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F3-4BCB-88CF-C5C23DBA6FDA}"/>
              </c:ext>
            </c:extLst>
          </c:dPt>
          <c:dPt>
            <c:idx val="2"/>
            <c:bubble3D val="0"/>
            <c:spPr>
              <a:solidFill>
                <a:srgbClr val="6600C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AF3-4BCB-88CF-C5C23DBA6F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AF3-4BCB-88CF-C5C23DBA6F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AF3-4BCB-88CF-C5C23DBA6F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AF3-4BCB-88CF-C5C23DBA6F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AF3-4BCB-88CF-C5C23DBA6F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AF3-4BCB-88CF-C5C23DBA6FD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AF3-4BCB-88CF-C5C23DBA6FD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FAF3-4BCB-88CF-C5C23DBA6FD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FAF3-4BCB-88CF-C5C23DBA6FD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3B92-4B95-8B73-34E893D696D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3B92-4B95-8B73-34E893D696DE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3B92-4B95-8B73-34E893D696DE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3B92-4B95-8B73-34E893D696D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'Category 23 vs 24 NMU'!$A$2:$A$16</c:f>
              <c:strCache>
                <c:ptCount val="15"/>
                <c:pt idx="0">
                  <c:v>Lip balms</c:v>
                </c:pt>
                <c:pt idx="1">
                  <c:v>Beauty balms</c:v>
                </c:pt>
                <c:pt idx="2">
                  <c:v>Bases</c:v>
                </c:pt>
                <c:pt idx="3">
                  <c:v>Lip glosses</c:v>
                </c:pt>
                <c:pt idx="4">
                  <c:v>Make-up sponges</c:v>
                </c:pt>
                <c:pt idx="5">
                  <c:v>Concealers</c:v>
                </c:pt>
                <c:pt idx="6">
                  <c:v>Cosmetic bags</c:v>
                </c:pt>
                <c:pt idx="7">
                  <c:v>Lip care</c:v>
                </c:pt>
                <c:pt idx="8">
                  <c:v>Primers</c:v>
                </c:pt>
                <c:pt idx="9">
                  <c:v>Lipsticks</c:v>
                </c:pt>
                <c:pt idx="10">
                  <c:v>Powders</c:v>
                </c:pt>
                <c:pt idx="11">
                  <c:v>Brushes</c:v>
                </c:pt>
                <c:pt idx="12">
                  <c:v>Blushes / bronzers</c:v>
                </c:pt>
                <c:pt idx="13">
                  <c:v>Mascaras</c:v>
                </c:pt>
                <c:pt idx="14">
                  <c:v>Sets</c:v>
                </c:pt>
              </c:strCache>
            </c:strRef>
          </c:cat>
          <c:val>
            <c:numRef>
              <c:f>'Category 23 vs 24 NMU'!$B$2:$B$16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2101</c:v>
                </c:pt>
                <c:pt idx="3">
                  <c:v>105</c:v>
                </c:pt>
                <c:pt idx="4">
                  <c:v>19</c:v>
                </c:pt>
                <c:pt idx="5">
                  <c:v>580</c:v>
                </c:pt>
                <c:pt idx="6">
                  <c:v>9</c:v>
                </c:pt>
                <c:pt idx="7">
                  <c:v>0</c:v>
                </c:pt>
                <c:pt idx="8">
                  <c:v>796</c:v>
                </c:pt>
                <c:pt idx="9">
                  <c:v>6</c:v>
                </c:pt>
                <c:pt idx="10">
                  <c:v>761</c:v>
                </c:pt>
                <c:pt idx="11">
                  <c:v>19</c:v>
                </c:pt>
                <c:pt idx="12">
                  <c:v>0</c:v>
                </c:pt>
                <c:pt idx="13">
                  <c:v>792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AF3-4BCB-88CF-C5C23DBA6FD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'Category 23 vs 24 NMU'!$C$1</c:f>
              <c:strCache>
                <c:ptCount val="1"/>
                <c:pt idx="0">
                  <c:v>2024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722-462C-AEFF-6CC71B499A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722-462C-AEFF-6CC71B499AF7}"/>
              </c:ext>
            </c:extLst>
          </c:dPt>
          <c:dPt>
            <c:idx val="2"/>
            <c:bubble3D val="0"/>
            <c:spPr>
              <a:solidFill>
                <a:srgbClr val="6600C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722-462C-AEFF-6CC71B499AF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722-462C-AEFF-6CC71B499AF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722-462C-AEFF-6CC71B499AF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722-462C-AEFF-6CC71B499AF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722-462C-AEFF-6CC71B499AF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722-462C-AEFF-6CC71B499AF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722-462C-AEFF-6CC71B499AF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722-462C-AEFF-6CC71B499AF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722-462C-AEFF-6CC71B499AF7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E8B-41C0-9303-3356394D01E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2E8B-41C0-9303-3356394D01E4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2E8B-41C0-9303-3356394D01E4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2E8B-41C0-9303-3356394D01E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'Category 23 vs 24 NMU'!$A$2:$A$16</c:f>
              <c:strCache>
                <c:ptCount val="15"/>
                <c:pt idx="0">
                  <c:v>Lip balms</c:v>
                </c:pt>
                <c:pt idx="1">
                  <c:v>Beauty balms</c:v>
                </c:pt>
                <c:pt idx="2">
                  <c:v>Bases</c:v>
                </c:pt>
                <c:pt idx="3">
                  <c:v>Lip glosses</c:v>
                </c:pt>
                <c:pt idx="4">
                  <c:v>Make-up sponges</c:v>
                </c:pt>
                <c:pt idx="5">
                  <c:v>Concealers</c:v>
                </c:pt>
                <c:pt idx="6">
                  <c:v>Cosmetic bags</c:v>
                </c:pt>
                <c:pt idx="7">
                  <c:v>Lip care</c:v>
                </c:pt>
                <c:pt idx="8">
                  <c:v>Primers</c:v>
                </c:pt>
                <c:pt idx="9">
                  <c:v>Lipsticks</c:v>
                </c:pt>
                <c:pt idx="10">
                  <c:v>Powders</c:v>
                </c:pt>
                <c:pt idx="11">
                  <c:v>Brushes</c:v>
                </c:pt>
                <c:pt idx="12">
                  <c:v>Blushes / bronzers</c:v>
                </c:pt>
                <c:pt idx="13">
                  <c:v>Mascaras</c:v>
                </c:pt>
                <c:pt idx="14">
                  <c:v>Sets</c:v>
                </c:pt>
              </c:strCache>
            </c:strRef>
          </c:cat>
          <c:val>
            <c:numRef>
              <c:f>'Category 23 vs 24 NMU'!$C$2:$C$16</c:f>
              <c:numCache>
                <c:formatCode>General</c:formatCode>
                <c:ptCount val="15"/>
                <c:pt idx="0">
                  <c:v>477</c:v>
                </c:pt>
                <c:pt idx="1">
                  <c:v>527</c:v>
                </c:pt>
                <c:pt idx="2">
                  <c:v>1594</c:v>
                </c:pt>
                <c:pt idx="3">
                  <c:v>150</c:v>
                </c:pt>
                <c:pt idx="4">
                  <c:v>9</c:v>
                </c:pt>
                <c:pt idx="5">
                  <c:v>326</c:v>
                </c:pt>
                <c:pt idx="6">
                  <c:v>5</c:v>
                </c:pt>
                <c:pt idx="7">
                  <c:v>721</c:v>
                </c:pt>
                <c:pt idx="8">
                  <c:v>455</c:v>
                </c:pt>
                <c:pt idx="9">
                  <c:v>6</c:v>
                </c:pt>
                <c:pt idx="10">
                  <c:v>411</c:v>
                </c:pt>
                <c:pt idx="11">
                  <c:v>27</c:v>
                </c:pt>
                <c:pt idx="12">
                  <c:v>540</c:v>
                </c:pt>
                <c:pt idx="13">
                  <c:v>2158</c:v>
                </c:pt>
                <c:pt idx="1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7722-462C-AEFF-6CC71B499AF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456066861741"/>
          <c:y val="2.0841417055900948E-2"/>
          <c:w val="0.86624932609748473"/>
          <c:h val="0.61189543479973274"/>
        </c:manualLayout>
      </c:layout>
      <c:lineChart>
        <c:grouping val="standard"/>
        <c:varyColors val="0"/>
        <c:ser>
          <c:idx val="0"/>
          <c:order val="0"/>
          <c:tx>
            <c:strRef>
              <c:f>'Daily Collections'!$B$3</c:f>
              <c:strCache>
                <c:ptCount val="1"/>
                <c:pt idx="0">
                  <c:v>Muse In You 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'Daily Collections'!$C$2:$L$2</c:f>
              <c:strCache>
                <c:ptCount val="10"/>
                <c:pt idx="0">
                  <c:v>Day1</c:v>
                </c:pt>
                <c:pt idx="1">
                  <c:v>Day2</c:v>
                </c:pt>
                <c:pt idx="2">
                  <c:v>Day3</c:v>
                </c:pt>
                <c:pt idx="3">
                  <c:v>Day4</c:v>
                </c:pt>
                <c:pt idx="4">
                  <c:v>Day5</c:v>
                </c:pt>
                <c:pt idx="5">
                  <c:v>Day6</c:v>
                </c:pt>
                <c:pt idx="6">
                  <c:v>Day7</c:v>
                </c:pt>
                <c:pt idx="7">
                  <c:v>Day8</c:v>
                </c:pt>
                <c:pt idx="8">
                  <c:v>Day9</c:v>
                </c:pt>
                <c:pt idx="9">
                  <c:v>Day10</c:v>
                </c:pt>
              </c:strCache>
            </c:strRef>
          </c:cat>
          <c:val>
            <c:numRef>
              <c:f>'Daily Collections'!$C$3:$L$3</c:f>
              <c:numCache>
                <c:formatCode>General</c:formatCode>
                <c:ptCount val="10"/>
                <c:pt idx="0">
                  <c:v>615</c:v>
                </c:pt>
                <c:pt idx="1">
                  <c:v>791</c:v>
                </c:pt>
                <c:pt idx="2">
                  <c:v>892</c:v>
                </c:pt>
                <c:pt idx="3">
                  <c:v>473</c:v>
                </c:pt>
                <c:pt idx="4">
                  <c:v>614</c:v>
                </c:pt>
                <c:pt idx="5">
                  <c:v>517</c:v>
                </c:pt>
                <c:pt idx="6">
                  <c:v>190</c:v>
                </c:pt>
                <c:pt idx="7">
                  <c:v>180</c:v>
                </c:pt>
                <c:pt idx="8">
                  <c:v>294</c:v>
                </c:pt>
                <c:pt idx="9">
                  <c:v>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F3-4FDA-8CE9-7B35572F413C}"/>
            </c:ext>
          </c:extLst>
        </c:ser>
        <c:ser>
          <c:idx val="1"/>
          <c:order val="1"/>
          <c:tx>
            <c:strRef>
              <c:f>'Daily Collections'!$B$4</c:f>
              <c:strCache>
                <c:ptCount val="1"/>
                <c:pt idx="0">
                  <c:v>Born to Win 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'Daily Collections'!$C$2:$L$2</c:f>
              <c:strCache>
                <c:ptCount val="10"/>
                <c:pt idx="0">
                  <c:v>Day1</c:v>
                </c:pt>
                <c:pt idx="1">
                  <c:v>Day2</c:v>
                </c:pt>
                <c:pt idx="2">
                  <c:v>Day3</c:v>
                </c:pt>
                <c:pt idx="3">
                  <c:v>Day4</c:v>
                </c:pt>
                <c:pt idx="4">
                  <c:v>Day5</c:v>
                </c:pt>
                <c:pt idx="5">
                  <c:v>Day6</c:v>
                </c:pt>
                <c:pt idx="6">
                  <c:v>Day7</c:v>
                </c:pt>
                <c:pt idx="7">
                  <c:v>Day8</c:v>
                </c:pt>
                <c:pt idx="8">
                  <c:v>Day9</c:v>
                </c:pt>
                <c:pt idx="9">
                  <c:v>Day10</c:v>
                </c:pt>
              </c:strCache>
            </c:strRef>
          </c:cat>
          <c:val>
            <c:numRef>
              <c:f>'Daily Collections'!$C$4:$L$4</c:f>
              <c:numCache>
                <c:formatCode>General</c:formatCode>
                <c:ptCount val="10"/>
                <c:pt idx="0">
                  <c:v>573</c:v>
                </c:pt>
                <c:pt idx="1">
                  <c:v>731</c:v>
                </c:pt>
                <c:pt idx="2">
                  <c:v>584</c:v>
                </c:pt>
                <c:pt idx="3">
                  <c:v>562</c:v>
                </c:pt>
                <c:pt idx="4">
                  <c:v>917</c:v>
                </c:pt>
                <c:pt idx="5">
                  <c:v>624</c:v>
                </c:pt>
                <c:pt idx="6">
                  <c:v>367</c:v>
                </c:pt>
                <c:pt idx="7">
                  <c:v>380</c:v>
                </c:pt>
                <c:pt idx="8">
                  <c:v>185</c:v>
                </c:pt>
                <c:pt idx="9">
                  <c:v>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F3-4FDA-8CE9-7B35572F413C}"/>
            </c:ext>
          </c:extLst>
        </c:ser>
        <c:ser>
          <c:idx val="2"/>
          <c:order val="2"/>
          <c:tx>
            <c:strRef>
              <c:f>'Daily Collections'!$B$7</c:f>
              <c:strCache>
                <c:ptCount val="1"/>
                <c:pt idx="0">
                  <c:v>Color Me Up 23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'Daily Collections'!$C$2:$L$2</c:f>
              <c:strCache>
                <c:ptCount val="10"/>
                <c:pt idx="0">
                  <c:v>Day1</c:v>
                </c:pt>
                <c:pt idx="1">
                  <c:v>Day2</c:v>
                </c:pt>
                <c:pt idx="2">
                  <c:v>Day3</c:v>
                </c:pt>
                <c:pt idx="3">
                  <c:v>Day4</c:v>
                </c:pt>
                <c:pt idx="4">
                  <c:v>Day5</c:v>
                </c:pt>
                <c:pt idx="5">
                  <c:v>Day6</c:v>
                </c:pt>
                <c:pt idx="6">
                  <c:v>Day7</c:v>
                </c:pt>
                <c:pt idx="7">
                  <c:v>Day8</c:v>
                </c:pt>
                <c:pt idx="8">
                  <c:v>Day9</c:v>
                </c:pt>
                <c:pt idx="9">
                  <c:v>Day10</c:v>
                </c:pt>
              </c:strCache>
            </c:strRef>
          </c:cat>
          <c:val>
            <c:numRef>
              <c:f>'Daily Collections'!$C$7:$L$7</c:f>
              <c:numCache>
                <c:formatCode>General</c:formatCode>
                <c:ptCount val="10"/>
                <c:pt idx="0">
                  <c:v>166</c:v>
                </c:pt>
                <c:pt idx="1">
                  <c:v>192</c:v>
                </c:pt>
                <c:pt idx="2">
                  <c:v>354</c:v>
                </c:pt>
                <c:pt idx="3">
                  <c:v>118</c:v>
                </c:pt>
                <c:pt idx="4">
                  <c:v>219</c:v>
                </c:pt>
                <c:pt idx="5">
                  <c:v>130</c:v>
                </c:pt>
                <c:pt idx="6">
                  <c:v>577</c:v>
                </c:pt>
                <c:pt idx="7">
                  <c:v>271</c:v>
                </c:pt>
                <c:pt idx="8">
                  <c:v>147</c:v>
                </c:pt>
                <c:pt idx="9">
                  <c:v>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F3-4FDA-8CE9-7B35572F413C}"/>
            </c:ext>
          </c:extLst>
        </c:ser>
        <c:ser>
          <c:idx val="3"/>
          <c:order val="3"/>
          <c:tx>
            <c:strRef>
              <c:f>'Daily Collections'!$B$8</c:f>
              <c:strCache>
                <c:ptCount val="1"/>
                <c:pt idx="0">
                  <c:v>You're A goddess 23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'Daily Collections'!$C$2:$L$2</c:f>
              <c:strCache>
                <c:ptCount val="10"/>
                <c:pt idx="0">
                  <c:v>Day1</c:v>
                </c:pt>
                <c:pt idx="1">
                  <c:v>Day2</c:v>
                </c:pt>
                <c:pt idx="2">
                  <c:v>Day3</c:v>
                </c:pt>
                <c:pt idx="3">
                  <c:v>Day4</c:v>
                </c:pt>
                <c:pt idx="4">
                  <c:v>Day5</c:v>
                </c:pt>
                <c:pt idx="5">
                  <c:v>Day6</c:v>
                </c:pt>
                <c:pt idx="6">
                  <c:v>Day7</c:v>
                </c:pt>
                <c:pt idx="7">
                  <c:v>Day8</c:v>
                </c:pt>
                <c:pt idx="8">
                  <c:v>Day9</c:v>
                </c:pt>
                <c:pt idx="9">
                  <c:v>Day10</c:v>
                </c:pt>
              </c:strCache>
            </c:strRef>
          </c:cat>
          <c:val>
            <c:numRef>
              <c:f>'Daily Collections'!$C$8:$L$8</c:f>
              <c:numCache>
                <c:formatCode>General</c:formatCode>
                <c:ptCount val="10"/>
                <c:pt idx="0">
                  <c:v>209</c:v>
                </c:pt>
                <c:pt idx="1">
                  <c:v>230</c:v>
                </c:pt>
                <c:pt idx="2">
                  <c:v>413</c:v>
                </c:pt>
                <c:pt idx="3">
                  <c:v>314</c:v>
                </c:pt>
                <c:pt idx="4">
                  <c:v>229</c:v>
                </c:pt>
                <c:pt idx="5">
                  <c:v>111</c:v>
                </c:pt>
                <c:pt idx="6">
                  <c:v>121</c:v>
                </c:pt>
                <c:pt idx="7">
                  <c:v>82</c:v>
                </c:pt>
                <c:pt idx="8">
                  <c:v>211</c:v>
                </c:pt>
                <c:pt idx="9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F3-4FDA-8CE9-7B35572F413C}"/>
            </c:ext>
          </c:extLst>
        </c:ser>
        <c:ser>
          <c:idx val="4"/>
          <c:order val="4"/>
          <c:tx>
            <c:strRef>
              <c:f>'Daily Collections'!$B$5</c:f>
              <c:strCache>
                <c:ptCount val="1"/>
                <c:pt idx="0">
                  <c:v>Lets Make Memories 24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'Daily Collections'!$C$2:$L$2</c:f>
              <c:strCache>
                <c:ptCount val="10"/>
                <c:pt idx="0">
                  <c:v>Day1</c:v>
                </c:pt>
                <c:pt idx="1">
                  <c:v>Day2</c:v>
                </c:pt>
                <c:pt idx="2">
                  <c:v>Day3</c:v>
                </c:pt>
                <c:pt idx="3">
                  <c:v>Day4</c:v>
                </c:pt>
                <c:pt idx="4">
                  <c:v>Day5</c:v>
                </c:pt>
                <c:pt idx="5">
                  <c:v>Day6</c:v>
                </c:pt>
                <c:pt idx="6">
                  <c:v>Day7</c:v>
                </c:pt>
                <c:pt idx="7">
                  <c:v>Day8</c:v>
                </c:pt>
                <c:pt idx="8">
                  <c:v>Day9</c:v>
                </c:pt>
                <c:pt idx="9">
                  <c:v>Day10</c:v>
                </c:pt>
              </c:strCache>
            </c:strRef>
          </c:cat>
          <c:val>
            <c:numRef>
              <c:f>'Daily Collections'!$C$5:$L$5</c:f>
              <c:numCache>
                <c:formatCode>General</c:formatCode>
                <c:ptCount val="10"/>
                <c:pt idx="0">
                  <c:v>295</c:v>
                </c:pt>
                <c:pt idx="1">
                  <c:v>363</c:v>
                </c:pt>
                <c:pt idx="2">
                  <c:v>328</c:v>
                </c:pt>
                <c:pt idx="3">
                  <c:v>460</c:v>
                </c:pt>
                <c:pt idx="4">
                  <c:v>210</c:v>
                </c:pt>
                <c:pt idx="5">
                  <c:v>444</c:v>
                </c:pt>
                <c:pt idx="6">
                  <c:v>593</c:v>
                </c:pt>
                <c:pt idx="7">
                  <c:v>500</c:v>
                </c:pt>
                <c:pt idx="8">
                  <c:v>350</c:v>
                </c:pt>
                <c:pt idx="9">
                  <c:v>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F3-4FDA-8CE9-7B35572F413C}"/>
            </c:ext>
          </c:extLst>
        </c:ser>
        <c:ser>
          <c:idx val="5"/>
          <c:order val="5"/>
          <c:tx>
            <c:strRef>
              <c:f>'Daily Collections'!$B$9</c:f>
              <c:strCache>
                <c:ptCount val="1"/>
                <c:pt idx="0">
                  <c:v>Love Your Nature 23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'Daily Collections'!$C$2:$L$2</c:f>
              <c:strCache>
                <c:ptCount val="10"/>
                <c:pt idx="0">
                  <c:v>Day1</c:v>
                </c:pt>
                <c:pt idx="1">
                  <c:v>Day2</c:v>
                </c:pt>
                <c:pt idx="2">
                  <c:v>Day3</c:v>
                </c:pt>
                <c:pt idx="3">
                  <c:v>Day4</c:v>
                </c:pt>
                <c:pt idx="4">
                  <c:v>Day5</c:v>
                </c:pt>
                <c:pt idx="5">
                  <c:v>Day6</c:v>
                </c:pt>
                <c:pt idx="6">
                  <c:v>Day7</c:v>
                </c:pt>
                <c:pt idx="7">
                  <c:v>Day8</c:v>
                </c:pt>
                <c:pt idx="8">
                  <c:v>Day9</c:v>
                </c:pt>
                <c:pt idx="9">
                  <c:v>Day10</c:v>
                </c:pt>
              </c:strCache>
            </c:strRef>
          </c:cat>
          <c:val>
            <c:numRef>
              <c:f>'Daily Collections'!$C$9:$L$9</c:f>
              <c:numCache>
                <c:formatCode>General</c:formatCode>
                <c:ptCount val="10"/>
                <c:pt idx="0">
                  <c:v>243</c:v>
                </c:pt>
                <c:pt idx="1">
                  <c:v>194</c:v>
                </c:pt>
                <c:pt idx="2">
                  <c:v>158</c:v>
                </c:pt>
                <c:pt idx="3">
                  <c:v>109</c:v>
                </c:pt>
                <c:pt idx="4">
                  <c:v>125</c:v>
                </c:pt>
                <c:pt idx="5">
                  <c:v>298</c:v>
                </c:pt>
                <c:pt idx="6">
                  <c:v>206</c:v>
                </c:pt>
                <c:pt idx="7">
                  <c:v>260</c:v>
                </c:pt>
                <c:pt idx="8">
                  <c:v>184</c:v>
                </c:pt>
                <c:pt idx="9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F3-4FDA-8CE9-7B35572F413C}"/>
            </c:ext>
          </c:extLst>
        </c:ser>
        <c:ser>
          <c:idx val="6"/>
          <c:order val="6"/>
          <c:tx>
            <c:strRef>
              <c:f>'Daily Collections'!$B$10</c:f>
              <c:strCache>
                <c:ptCount val="1"/>
                <c:pt idx="0">
                  <c:v>Midnight Match 23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'Daily Collections'!$C$2:$L$2</c:f>
              <c:strCache>
                <c:ptCount val="10"/>
                <c:pt idx="0">
                  <c:v>Day1</c:v>
                </c:pt>
                <c:pt idx="1">
                  <c:v>Day2</c:v>
                </c:pt>
                <c:pt idx="2">
                  <c:v>Day3</c:v>
                </c:pt>
                <c:pt idx="3">
                  <c:v>Day4</c:v>
                </c:pt>
                <c:pt idx="4">
                  <c:v>Day5</c:v>
                </c:pt>
                <c:pt idx="5">
                  <c:v>Day6</c:v>
                </c:pt>
                <c:pt idx="6">
                  <c:v>Day7</c:v>
                </c:pt>
                <c:pt idx="7">
                  <c:v>Day8</c:v>
                </c:pt>
                <c:pt idx="8">
                  <c:v>Day9</c:v>
                </c:pt>
                <c:pt idx="9">
                  <c:v>Day10</c:v>
                </c:pt>
              </c:strCache>
            </c:strRef>
          </c:cat>
          <c:val>
            <c:numRef>
              <c:f>'Daily Collections'!$C$10:$L$10</c:f>
              <c:numCache>
                <c:formatCode>General</c:formatCode>
                <c:ptCount val="10"/>
                <c:pt idx="0">
                  <c:v>257</c:v>
                </c:pt>
                <c:pt idx="1">
                  <c:v>136</c:v>
                </c:pt>
                <c:pt idx="2">
                  <c:v>76</c:v>
                </c:pt>
                <c:pt idx="3">
                  <c:v>60</c:v>
                </c:pt>
                <c:pt idx="4">
                  <c:v>94</c:v>
                </c:pt>
                <c:pt idx="5">
                  <c:v>188</c:v>
                </c:pt>
                <c:pt idx="6">
                  <c:v>73</c:v>
                </c:pt>
                <c:pt idx="7">
                  <c:v>66</c:v>
                </c:pt>
                <c:pt idx="8">
                  <c:v>84</c:v>
                </c:pt>
                <c:pt idx="9">
                  <c:v>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F3-4FDA-8CE9-7B35572F413C}"/>
            </c:ext>
          </c:extLst>
        </c:ser>
        <c:ser>
          <c:idx val="7"/>
          <c:order val="7"/>
          <c:tx>
            <c:strRef>
              <c:f>'Daily Collections'!$B$6</c:f>
              <c:strCache>
                <c:ptCount val="1"/>
                <c:pt idx="0">
                  <c:v>Glacial Glow 24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'Daily Collections'!$C$2:$L$2</c:f>
              <c:strCache>
                <c:ptCount val="10"/>
                <c:pt idx="0">
                  <c:v>Day1</c:v>
                </c:pt>
                <c:pt idx="1">
                  <c:v>Day2</c:v>
                </c:pt>
                <c:pt idx="2">
                  <c:v>Day3</c:v>
                </c:pt>
                <c:pt idx="3">
                  <c:v>Day4</c:v>
                </c:pt>
                <c:pt idx="4">
                  <c:v>Day5</c:v>
                </c:pt>
                <c:pt idx="5">
                  <c:v>Day6</c:v>
                </c:pt>
                <c:pt idx="6">
                  <c:v>Day7</c:v>
                </c:pt>
                <c:pt idx="7">
                  <c:v>Day8</c:v>
                </c:pt>
                <c:pt idx="8">
                  <c:v>Day9</c:v>
                </c:pt>
                <c:pt idx="9">
                  <c:v>Day10</c:v>
                </c:pt>
              </c:strCache>
            </c:strRef>
          </c:cat>
          <c:val>
            <c:numRef>
              <c:f>'Daily Collections'!$C$6:$L$6</c:f>
              <c:numCache>
                <c:formatCode>General</c:formatCode>
                <c:ptCount val="10"/>
                <c:pt idx="0">
                  <c:v>439</c:v>
                </c:pt>
                <c:pt idx="1">
                  <c:v>870</c:v>
                </c:pt>
                <c:pt idx="2">
                  <c:v>620</c:v>
                </c:pt>
                <c:pt idx="3">
                  <c:v>475</c:v>
                </c:pt>
                <c:pt idx="4">
                  <c:v>349</c:v>
                </c:pt>
                <c:pt idx="5">
                  <c:v>231</c:v>
                </c:pt>
                <c:pt idx="6">
                  <c:v>419</c:v>
                </c:pt>
                <c:pt idx="7">
                  <c:v>526</c:v>
                </c:pt>
                <c:pt idx="8">
                  <c:v>436</c:v>
                </c:pt>
                <c:pt idx="9">
                  <c:v>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AF3-4FDA-8CE9-7B35572F4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4903664"/>
        <c:axId val="724911344"/>
      </c:lineChart>
      <c:catAx>
        <c:axId val="72490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24911344"/>
        <c:crosses val="autoZero"/>
        <c:auto val="1"/>
        <c:lblAlgn val="ctr"/>
        <c:lblOffset val="100"/>
        <c:noMultiLvlLbl val="0"/>
      </c:catAx>
      <c:valAx>
        <c:axId val="72491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7249036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Returns!$C$3</c:f>
              <c:strCache>
                <c:ptCount val="1"/>
                <c:pt idx="0">
                  <c:v>Sales 24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Returns!$D$2:$L$2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Total</c:v>
                </c:pt>
              </c:strCache>
            </c:strRef>
          </c:cat>
          <c:val>
            <c:numRef>
              <c:f>Returns!$D$3:$L$3</c:f>
              <c:numCache>
                <c:formatCode>_([$€-2]\ * #,##0.00_);_([$€-2]\ * \(#,##0.00\);_([$€-2]\ * "-"??_);_(@_)</c:formatCode>
                <c:ptCount val="9"/>
                <c:pt idx="0">
                  <c:v>702063.51</c:v>
                </c:pt>
                <c:pt idx="1">
                  <c:v>669225.55000000005</c:v>
                </c:pt>
                <c:pt idx="2">
                  <c:v>792120.73</c:v>
                </c:pt>
                <c:pt idx="3">
                  <c:v>722824.36</c:v>
                </c:pt>
                <c:pt idx="4">
                  <c:v>768736.43</c:v>
                </c:pt>
                <c:pt idx="8">
                  <c:v>3654970.58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4-4D8D-B80B-5A4645C66895}"/>
            </c:ext>
          </c:extLst>
        </c:ser>
        <c:ser>
          <c:idx val="1"/>
          <c:order val="1"/>
          <c:tx>
            <c:strRef>
              <c:f>Returns!$C$4</c:f>
              <c:strCache>
                <c:ptCount val="1"/>
                <c:pt idx="0">
                  <c:v>Returns 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Returns!$D$2:$L$2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Total</c:v>
                </c:pt>
              </c:strCache>
            </c:strRef>
          </c:cat>
          <c:val>
            <c:numRef>
              <c:f>Returns!$D$4:$L$4</c:f>
              <c:numCache>
                <c:formatCode>_([$€-2]\ * #,##0.00_);_([$€-2]\ * \(#,##0.00\);_([$€-2]\ * "-"??_);_(@_)</c:formatCode>
                <c:ptCount val="9"/>
                <c:pt idx="0">
                  <c:v>12805.31</c:v>
                </c:pt>
                <c:pt idx="1">
                  <c:v>11912.2</c:v>
                </c:pt>
                <c:pt idx="2">
                  <c:v>10059.52</c:v>
                </c:pt>
                <c:pt idx="3">
                  <c:v>12700.52</c:v>
                </c:pt>
                <c:pt idx="4">
                  <c:v>0</c:v>
                </c:pt>
                <c:pt idx="8">
                  <c:v>47477.55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84-4D8D-B80B-5A4645C66895}"/>
            </c:ext>
          </c:extLst>
        </c:ser>
        <c:ser>
          <c:idx val="2"/>
          <c:order val="2"/>
          <c:tx>
            <c:strRef>
              <c:f>Returns!$C$5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Returns!$D$2:$L$2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Total</c:v>
                </c:pt>
              </c:strCache>
            </c:strRef>
          </c:cat>
          <c:val>
            <c:numRef>
              <c:f>Returns!$D$5:$L$5</c:f>
              <c:numCache>
                <c:formatCode>_([$€-2]\ * #,##0.00_);_([$€-2]\ * \(#,##0.00\);_([$€-2]\ * "-"??_);_(@_)</c:formatCode>
                <c:ptCount val="9"/>
                <c:pt idx="0">
                  <c:v>689258.2</c:v>
                </c:pt>
                <c:pt idx="1">
                  <c:v>657313.35000000009</c:v>
                </c:pt>
                <c:pt idx="2">
                  <c:v>782061.21</c:v>
                </c:pt>
                <c:pt idx="3">
                  <c:v>710123.84</c:v>
                </c:pt>
                <c:pt idx="4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84-4D8D-B80B-5A4645C66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928502336"/>
        <c:axId val="928495616"/>
      </c:barChart>
      <c:lineChart>
        <c:grouping val="standard"/>
        <c:varyColors val="0"/>
        <c:ser>
          <c:idx val="3"/>
          <c:order val="3"/>
          <c:tx>
            <c:strRef>
              <c:f>Returns!$C$6</c:f>
              <c:strCache>
                <c:ptCount val="1"/>
                <c:pt idx="0">
                  <c:v>% Return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Returns!$D$2:$L$2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Total</c:v>
                </c:pt>
              </c:strCache>
            </c:strRef>
          </c:cat>
          <c:val>
            <c:numRef>
              <c:f>Returns!$D$6:$L$6</c:f>
              <c:numCache>
                <c:formatCode>0%</c:formatCode>
                <c:ptCount val="9"/>
                <c:pt idx="0">
                  <c:v>1.8239532204144891E-2</c:v>
                </c:pt>
                <c:pt idx="1">
                  <c:v>1.7799977899827645E-2</c:v>
                </c:pt>
                <c:pt idx="2">
                  <c:v>1.2699478272712294E-2</c:v>
                </c:pt>
                <c:pt idx="3">
                  <c:v>1.7570686189934164E-2</c:v>
                </c:pt>
                <c:pt idx="4">
                  <c:v>0</c:v>
                </c:pt>
                <c:pt idx="8">
                  <c:v>1.2989858320555894E-2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84-4D8D-B80B-5A4645C66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8545120"/>
        <c:axId val="928543200"/>
      </c:lineChart>
      <c:catAx>
        <c:axId val="92850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28495616"/>
        <c:crosses val="autoZero"/>
        <c:auto val="1"/>
        <c:lblAlgn val="ctr"/>
        <c:lblOffset val="100"/>
        <c:noMultiLvlLbl val="0"/>
      </c:catAx>
      <c:valAx>
        <c:axId val="92849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28502336"/>
        <c:crosses val="autoZero"/>
        <c:crossBetween val="between"/>
      </c:valAx>
      <c:valAx>
        <c:axId val="928543200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28545120"/>
        <c:crosses val="max"/>
        <c:crossBetween val="between"/>
      </c:valAx>
      <c:catAx>
        <c:axId val="928545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854320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Returns!$C$22</c:f>
              <c:strCache>
                <c:ptCount val="1"/>
                <c:pt idx="0">
                  <c:v>Returns 24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Returns!$D$19:$P$19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Total</c:v>
                </c:pt>
              </c:strCache>
            </c:strRef>
          </c:cat>
          <c:val>
            <c:numRef>
              <c:f>Returns!$D$22:$P$22</c:f>
              <c:numCache>
                <c:formatCode>_([$€-2]\ * #,##0.00_);_([$€-2]\ * \(#,##0.00\);_([$€-2]\ * "-"??_);_(@_)</c:formatCode>
                <c:ptCount val="13"/>
                <c:pt idx="0">
                  <c:v>12805.31</c:v>
                </c:pt>
                <c:pt idx="1">
                  <c:v>11912.2</c:v>
                </c:pt>
                <c:pt idx="2">
                  <c:v>10059.52</c:v>
                </c:pt>
                <c:pt idx="3">
                  <c:v>12700.52</c:v>
                </c:pt>
                <c:pt idx="4">
                  <c:v>9891.34</c:v>
                </c:pt>
                <c:pt idx="5">
                  <c:v>10892.63</c:v>
                </c:pt>
                <c:pt idx="6">
                  <c:v>12648.41</c:v>
                </c:pt>
                <c:pt idx="7">
                  <c:v>11168.33</c:v>
                </c:pt>
                <c:pt idx="8">
                  <c:v>8853.77</c:v>
                </c:pt>
                <c:pt idx="9">
                  <c:v>9565.7000000000007</c:v>
                </c:pt>
                <c:pt idx="10">
                  <c:v>9055.09</c:v>
                </c:pt>
                <c:pt idx="11">
                  <c:v>12167.52</c:v>
                </c:pt>
                <c:pt idx="12">
                  <c:v>131720.34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7B-41EC-813F-8902348F1166}"/>
            </c:ext>
          </c:extLst>
        </c:ser>
        <c:ser>
          <c:idx val="4"/>
          <c:order val="4"/>
          <c:tx>
            <c:strRef>
              <c:f>Returns!$C$24</c:f>
              <c:strCache>
                <c:ptCount val="1"/>
                <c:pt idx="0">
                  <c:v>Returns 23</c:v>
                </c:pt>
              </c:strCache>
            </c:strRef>
          </c:tx>
          <c:spPr>
            <a:solidFill>
              <a:srgbClr val="CC66FF"/>
            </a:solidFill>
            <a:ln>
              <a:noFill/>
            </a:ln>
            <a:effectLst/>
          </c:spPr>
          <c:invertIfNegative val="0"/>
          <c:cat>
            <c:strRef>
              <c:f>Returns!$D$19:$P$19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Total</c:v>
                </c:pt>
              </c:strCache>
            </c:strRef>
          </c:cat>
          <c:val>
            <c:numRef>
              <c:f>Returns!$D$24:$P$24</c:f>
              <c:numCache>
                <c:formatCode>_([$€-2]\ * #,##0.00_);_([$€-2]\ * \(#,##0.00\);_([$€-2]\ * "-"??_);_(@_)</c:formatCode>
                <c:ptCount val="13"/>
                <c:pt idx="0">
                  <c:v>19611.45</c:v>
                </c:pt>
                <c:pt idx="1">
                  <c:v>13727.37</c:v>
                </c:pt>
                <c:pt idx="2">
                  <c:v>13021.82</c:v>
                </c:pt>
                <c:pt idx="3">
                  <c:v>11882.71</c:v>
                </c:pt>
                <c:pt idx="4">
                  <c:v>13438.96</c:v>
                </c:pt>
                <c:pt idx="5">
                  <c:v>9483.59</c:v>
                </c:pt>
                <c:pt idx="6">
                  <c:v>12411.82</c:v>
                </c:pt>
                <c:pt idx="7">
                  <c:v>11291.88</c:v>
                </c:pt>
                <c:pt idx="8">
                  <c:v>9338.5300000000007</c:v>
                </c:pt>
                <c:pt idx="9">
                  <c:v>10946.76</c:v>
                </c:pt>
                <c:pt idx="10">
                  <c:v>11091.03</c:v>
                </c:pt>
                <c:pt idx="11">
                  <c:v>16505.939999999999</c:v>
                </c:pt>
                <c:pt idx="12">
                  <c:v>152751.86000000002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7B-41EC-813F-8902348F1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927981744"/>
        <c:axId val="92798414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Returns!$C$20</c15:sqref>
                        </c15:formulaRef>
                      </c:ext>
                    </c:extLst>
                    <c:strCache>
                      <c:ptCount val="1"/>
                      <c:pt idx="0">
                        <c:v>Sales 24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Returns!$D$19:$P$19</c15:sqref>
                        </c15:formulaRef>
                      </c:ext>
                    </c:extLst>
                    <c:strCache>
                      <c:ptCount val="13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  <c:pt idx="12">
                        <c:v>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Returns!$D$20:$P$20</c15:sqref>
                        </c15:formulaRef>
                      </c:ext>
                    </c:extLst>
                    <c:numCache>
                      <c:formatCode>_([$€-2]\ * #,##0.00_);_([$€-2]\ * \(#,##0.00\);_([$€-2]\ * "-"??_);_(@_)</c:formatCode>
                      <c:ptCount val="13"/>
                      <c:pt idx="0">
                        <c:v>702063.51</c:v>
                      </c:pt>
                      <c:pt idx="1">
                        <c:v>669225.55000000005</c:v>
                      </c:pt>
                      <c:pt idx="2">
                        <c:v>792120.73</c:v>
                      </c:pt>
                      <c:pt idx="3">
                        <c:v>722824.36</c:v>
                      </c:pt>
                      <c:pt idx="4">
                        <c:v>768736.43</c:v>
                      </c:pt>
                      <c:pt idx="5">
                        <c:v>730588.35</c:v>
                      </c:pt>
                      <c:pt idx="6">
                        <c:v>939819.06</c:v>
                      </c:pt>
                      <c:pt idx="7">
                        <c:v>620304.71</c:v>
                      </c:pt>
                      <c:pt idx="8">
                        <c:v>673218.37</c:v>
                      </c:pt>
                      <c:pt idx="9">
                        <c:v>622115.16</c:v>
                      </c:pt>
                      <c:pt idx="10">
                        <c:v>1337380.43</c:v>
                      </c:pt>
                      <c:pt idx="11">
                        <c:v>1271782.3899999999</c:v>
                      </c:pt>
                      <c:pt idx="12">
                        <c:v>9850179.0500000007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CF7B-41EC-813F-8902348F116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Returns!$C$21</c15:sqref>
                        </c15:formulaRef>
                      </c:ext>
                    </c:extLst>
                    <c:strCache>
                      <c:ptCount val="1"/>
                      <c:pt idx="0">
                        <c:v>Sales 23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Returns!$D$19:$P$19</c15:sqref>
                        </c15:formulaRef>
                      </c:ext>
                    </c:extLst>
                    <c:strCache>
                      <c:ptCount val="13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Oct</c:v>
                      </c:pt>
                      <c:pt idx="10">
                        <c:v>Nov</c:v>
                      </c:pt>
                      <c:pt idx="11">
                        <c:v>Dec</c:v>
                      </c:pt>
                      <c:pt idx="12">
                        <c:v>Total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Returns!$D$21:$P$21</c15:sqref>
                        </c15:formulaRef>
                      </c:ext>
                    </c:extLst>
                    <c:numCache>
                      <c:formatCode>_([$€-2]\ * #,##0.00_);_([$€-2]\ * \(#,##0.00\);_([$€-2]\ * "-"??_);_(@_)</c:formatCode>
                      <c:ptCount val="13"/>
                      <c:pt idx="0">
                        <c:v>898312.48</c:v>
                      </c:pt>
                      <c:pt idx="1">
                        <c:v>820814.71</c:v>
                      </c:pt>
                      <c:pt idx="2">
                        <c:v>847652.42</c:v>
                      </c:pt>
                      <c:pt idx="3">
                        <c:v>798955.42</c:v>
                      </c:pt>
                      <c:pt idx="4">
                        <c:v>860522.05</c:v>
                      </c:pt>
                      <c:pt idx="5">
                        <c:v>762178.12</c:v>
                      </c:pt>
                      <c:pt idx="6">
                        <c:v>814029.37</c:v>
                      </c:pt>
                      <c:pt idx="7">
                        <c:v>800052.87</c:v>
                      </c:pt>
                      <c:pt idx="8">
                        <c:v>766556.84</c:v>
                      </c:pt>
                      <c:pt idx="9">
                        <c:v>745094.77</c:v>
                      </c:pt>
                      <c:pt idx="10">
                        <c:v>1505167.9</c:v>
                      </c:pt>
                      <c:pt idx="11">
                        <c:v>850356.02</c:v>
                      </c:pt>
                      <c:pt idx="12">
                        <c:v>10469692.970000001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F7B-41EC-813F-8902348F1166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Returns!$C$23</c:f>
              <c:strCache>
                <c:ptCount val="1"/>
                <c:pt idx="0">
                  <c:v>% Return 24</c:v>
                </c:pt>
              </c:strCache>
            </c:strRef>
          </c:tx>
          <c:spPr>
            <a:ln w="2222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Returns!$D$19:$P$19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Total</c:v>
                </c:pt>
              </c:strCache>
            </c:strRef>
          </c:cat>
          <c:val>
            <c:numRef>
              <c:f>Returns!$D$23:$P$23</c:f>
              <c:numCache>
                <c:formatCode>0.00%</c:formatCode>
                <c:ptCount val="13"/>
                <c:pt idx="0">
                  <c:v>1.8239532204144891E-2</c:v>
                </c:pt>
                <c:pt idx="1">
                  <c:v>1.7799977899827645E-2</c:v>
                </c:pt>
                <c:pt idx="2">
                  <c:v>1.2699478272712294E-2</c:v>
                </c:pt>
                <c:pt idx="3">
                  <c:v>1.7570686189934164E-2</c:v>
                </c:pt>
                <c:pt idx="4">
                  <c:v>1.2867010868731692E-2</c:v>
                </c:pt>
                <c:pt idx="5">
                  <c:v>1.4909394599571701E-2</c:v>
                </c:pt>
                <c:pt idx="6">
                  <c:v>1.3458345907562248E-2</c:v>
                </c:pt>
                <c:pt idx="7">
                  <c:v>1.8004586810246855E-2</c:v>
                </c:pt>
                <c:pt idx="8">
                  <c:v>1.3151408806625405E-2</c:v>
                </c:pt>
                <c:pt idx="9">
                  <c:v>1.5376092104876532E-2</c:v>
                </c:pt>
                <c:pt idx="10">
                  <c:v>6.7707660414920235E-3</c:v>
                </c:pt>
                <c:pt idx="11">
                  <c:v>9.5672971222694799E-3</c:v>
                </c:pt>
                <c:pt idx="12">
                  <c:v>1.3372380271605316E-2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7B-41EC-813F-8902348F1166}"/>
            </c:ext>
          </c:extLst>
        </c:ser>
        <c:ser>
          <c:idx val="5"/>
          <c:order val="5"/>
          <c:tx>
            <c:strRef>
              <c:f>Returns!$C$25</c:f>
              <c:strCache>
                <c:ptCount val="1"/>
                <c:pt idx="0">
                  <c:v>% Return 23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Returns!$D$19:$P$19</c:f>
              <c:strCache>
                <c:ptCount val="1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Total</c:v>
                </c:pt>
              </c:strCache>
            </c:strRef>
          </c:cat>
          <c:val>
            <c:numRef>
              <c:f>Returns!$D$25:$P$25</c:f>
              <c:numCache>
                <c:formatCode>0.00%</c:formatCode>
                <c:ptCount val="13"/>
                <c:pt idx="0">
                  <c:v>2.1831434424689281E-2</c:v>
                </c:pt>
                <c:pt idx="1">
                  <c:v>1.6724078933721839E-2</c:v>
                </c:pt>
                <c:pt idx="2">
                  <c:v>1.5362216508507106E-2</c:v>
                </c:pt>
                <c:pt idx="3">
                  <c:v>1.4872807296306969E-2</c:v>
                </c:pt>
                <c:pt idx="4">
                  <c:v>1.5617217478622422E-2</c:v>
                </c:pt>
                <c:pt idx="5">
                  <c:v>1.2442747634896683E-2</c:v>
                </c:pt>
                <c:pt idx="6">
                  <c:v>1.5247385975766451E-2</c:v>
                </c:pt>
                <c:pt idx="7">
                  <c:v>1.4113917246493971E-2</c:v>
                </c:pt>
                <c:pt idx="8">
                  <c:v>1.2182436464854975E-2</c:v>
                </c:pt>
                <c:pt idx="9">
                  <c:v>1.4691768672594495E-2</c:v>
                </c:pt>
                <c:pt idx="10">
                  <c:v>7.3686330940222694E-3</c:v>
                </c:pt>
                <c:pt idx="11">
                  <c:v>1.9410622858882093E-2</c:v>
                </c:pt>
                <c:pt idx="12">
                  <c:v>1.4589908265476098E-2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7B-41EC-813F-8902348F1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7977904"/>
        <c:axId val="927979824"/>
      </c:lineChart>
      <c:catAx>
        <c:axId val="9279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27984144"/>
        <c:crosses val="autoZero"/>
        <c:auto val="1"/>
        <c:lblAlgn val="ctr"/>
        <c:lblOffset val="100"/>
        <c:noMultiLvlLbl val="0"/>
      </c:catAx>
      <c:valAx>
        <c:axId val="927984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27981744"/>
        <c:crosses val="autoZero"/>
        <c:crossBetween val="between"/>
      </c:valAx>
      <c:valAx>
        <c:axId val="927979824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27977904"/>
        <c:crosses val="max"/>
        <c:crossBetween val="between"/>
      </c:valAx>
      <c:catAx>
        <c:axId val="927977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797982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StarterSets!$I$2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StarterSets!$H$3:$H$14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StarterSets!$I$3:$I$14</c:f>
              <c:numCache>
                <c:formatCode>General</c:formatCode>
                <c:ptCount val="12"/>
                <c:pt idx="0">
                  <c:v>4656</c:v>
                </c:pt>
                <c:pt idx="1">
                  <c:v>4017</c:v>
                </c:pt>
                <c:pt idx="2">
                  <c:v>2948</c:v>
                </c:pt>
                <c:pt idx="3">
                  <c:v>3956</c:v>
                </c:pt>
                <c:pt idx="4">
                  <c:v>3911</c:v>
                </c:pt>
                <c:pt idx="5">
                  <c:v>4020</c:v>
                </c:pt>
                <c:pt idx="6">
                  <c:v>3813</c:v>
                </c:pt>
                <c:pt idx="7">
                  <c:v>2911</c:v>
                </c:pt>
                <c:pt idx="8">
                  <c:v>2453</c:v>
                </c:pt>
                <c:pt idx="9">
                  <c:v>2730</c:v>
                </c:pt>
                <c:pt idx="10">
                  <c:v>4576</c:v>
                </c:pt>
                <c:pt idx="11">
                  <c:v>4864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5A-4552-88B9-50B4925AC86C}"/>
            </c:ext>
          </c:extLst>
        </c:ser>
        <c:ser>
          <c:idx val="1"/>
          <c:order val="1"/>
          <c:tx>
            <c:strRef>
              <c:f>StarterSets!$J$2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rgbClr val="FF99CC"/>
            </a:solidFill>
            <a:ln>
              <a:noFill/>
            </a:ln>
            <a:effectLst/>
          </c:spPr>
          <c:invertIfNegative val="0"/>
          <c:cat>
            <c:strRef>
              <c:f>StarterSets!$H$3:$H$14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StarterSets!$J$3:$J$14</c:f>
              <c:numCache>
                <c:formatCode>General</c:formatCode>
                <c:ptCount val="12"/>
                <c:pt idx="0">
                  <c:v>6418</c:v>
                </c:pt>
                <c:pt idx="1">
                  <c:v>5400</c:v>
                </c:pt>
                <c:pt idx="2">
                  <c:v>6972</c:v>
                </c:pt>
                <c:pt idx="3">
                  <c:v>7261</c:v>
                </c:pt>
                <c:pt idx="4">
                  <c:v>7247</c:v>
                </c:pt>
                <c:pt idx="5">
                  <c:v>4556</c:v>
                </c:pt>
                <c:pt idx="6">
                  <c:v>4437</c:v>
                </c:pt>
                <c:pt idx="7">
                  <c:v>4835</c:v>
                </c:pt>
                <c:pt idx="8">
                  <c:v>3312</c:v>
                </c:pt>
                <c:pt idx="9">
                  <c:v>3230</c:v>
                </c:pt>
                <c:pt idx="10">
                  <c:v>6995</c:v>
                </c:pt>
                <c:pt idx="11">
                  <c:v>6225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5A-4552-88B9-50B4925A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3178528"/>
        <c:axId val="1393178048"/>
      </c:barChart>
      <c:lineChart>
        <c:grouping val="standard"/>
        <c:varyColors val="0"/>
        <c:ser>
          <c:idx val="2"/>
          <c:order val="2"/>
          <c:tx>
            <c:strRef>
              <c:f>StarterSets!$K$2</c:f>
              <c:strCache>
                <c:ptCount val="1"/>
                <c:pt idx="0">
                  <c:v>Vs 2023</c:v>
                </c:pt>
              </c:strCache>
            </c:strRef>
          </c:tx>
          <c:spPr>
            <a:ln w="31750" cap="rnd">
              <a:solidFill>
                <a:srgbClr val="6600CC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StarterSets!$H$3:$H$14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StarterSets!$K$3:$K$14</c:f>
              <c:numCache>
                <c:formatCode>0%</c:formatCode>
                <c:ptCount val="12"/>
                <c:pt idx="0">
                  <c:v>-0.27454035525085696</c:v>
                </c:pt>
                <c:pt idx="1">
                  <c:v>-0.25611111111111107</c:v>
                </c:pt>
                <c:pt idx="2">
                  <c:v>-0.57716580608146872</c:v>
                </c:pt>
                <c:pt idx="3">
                  <c:v>-0.45517146398567687</c:v>
                </c:pt>
                <c:pt idx="4">
                  <c:v>-0.4603284117565889</c:v>
                </c:pt>
                <c:pt idx="5">
                  <c:v>-0.11764705882352944</c:v>
                </c:pt>
                <c:pt idx="6">
                  <c:v>-0.14063556457065585</c:v>
                </c:pt>
                <c:pt idx="7">
                  <c:v>-0.39793174767321615</c:v>
                </c:pt>
                <c:pt idx="8">
                  <c:v>-0.2593599033816425</c:v>
                </c:pt>
                <c:pt idx="9">
                  <c:v>-0.15479876160990713</c:v>
                </c:pt>
                <c:pt idx="10">
                  <c:v>-0.34581844174410292</c:v>
                </c:pt>
                <c:pt idx="11">
                  <c:v>-0.21863453815261047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5A-4552-88B9-50B4925AC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425423"/>
        <c:axId val="393419183"/>
      </c:lineChart>
      <c:catAx>
        <c:axId val="139317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93178048"/>
        <c:crosses val="autoZero"/>
        <c:auto val="1"/>
        <c:lblAlgn val="ctr"/>
        <c:lblOffset val="100"/>
        <c:noMultiLvlLbl val="0"/>
      </c:catAx>
      <c:valAx>
        <c:axId val="139317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93178528"/>
        <c:crosses val="autoZero"/>
        <c:crossBetween val="between"/>
      </c:valAx>
      <c:valAx>
        <c:axId val="393419183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93425423"/>
        <c:crosses val="max"/>
        <c:crossBetween val="between"/>
      </c:valAx>
      <c:catAx>
        <c:axId val="3934254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9341918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Revenue!$B$5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rgbClr val="F42AD2"/>
            </a:solidFill>
            <a:ln>
              <a:noFill/>
            </a:ln>
            <a:effectLst/>
          </c:spPr>
          <c:invertIfNegative val="0"/>
          <c:cat>
            <c:strRef>
              <c:f>Revenue!$C$4:$J$4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Revenue!$C$5:$J$5</c:f>
              <c:numCache>
                <c:formatCode>_([$€-2]\ * #,##0.00_);_([$€-2]\ * \(#,##0.00\);_([$€-2]\ * "-"??_);_(@_)</c:formatCode>
                <c:ptCount val="8"/>
                <c:pt idx="0">
                  <c:v>689258.2</c:v>
                </c:pt>
                <c:pt idx="1">
                  <c:v>657313.35</c:v>
                </c:pt>
                <c:pt idx="2">
                  <c:v>782061.21</c:v>
                </c:pt>
                <c:pt idx="3">
                  <c:v>710123.84</c:v>
                </c:pt>
                <c:pt idx="4">
                  <c:v>758845.09</c:v>
                </c:pt>
                <c:pt idx="5">
                  <c:v>719695.72</c:v>
                </c:pt>
                <c:pt idx="6">
                  <c:v>927170.65</c:v>
                </c:pt>
                <c:pt idx="7">
                  <c:v>609136.38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60-4ECD-B663-0CF64AF7951A}"/>
            </c:ext>
          </c:extLst>
        </c:ser>
        <c:ser>
          <c:idx val="1"/>
          <c:order val="1"/>
          <c:tx>
            <c:strRef>
              <c:f>Revenue!$B$6</c:f>
              <c:strCache>
                <c:ptCount val="1"/>
                <c:pt idx="0">
                  <c:v>Plan 24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cat>
            <c:strRef>
              <c:f>Revenue!$C$4:$J$4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Revenue!$C$6:$J$6</c:f>
              <c:numCache>
                <c:formatCode>_([$€-2]\ * #,##0.00_);_([$€-2]\ * \(#,##0.00\);_([$€-2]\ * "-"??_);_(@_)</c:formatCode>
                <c:ptCount val="8"/>
                <c:pt idx="0">
                  <c:v>900000</c:v>
                </c:pt>
                <c:pt idx="1">
                  <c:v>830000</c:v>
                </c:pt>
                <c:pt idx="2">
                  <c:v>850000</c:v>
                </c:pt>
                <c:pt idx="3">
                  <c:v>750000</c:v>
                </c:pt>
                <c:pt idx="4">
                  <c:v>800000</c:v>
                </c:pt>
                <c:pt idx="5">
                  <c:v>800000</c:v>
                </c:pt>
                <c:pt idx="6">
                  <c:v>913626</c:v>
                </c:pt>
                <c:pt idx="7">
                  <c:v>938453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60-4ECD-B663-0CF64AF7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7"/>
        <c:axId val="1438779391"/>
        <c:axId val="1438776031"/>
      </c:barChart>
      <c:lineChart>
        <c:grouping val="standard"/>
        <c:varyColors val="0"/>
        <c:ser>
          <c:idx val="3"/>
          <c:order val="3"/>
          <c:tx>
            <c:strRef>
              <c:f>Revenue!$B$8</c:f>
              <c:strCache>
                <c:ptCount val="1"/>
                <c:pt idx="0">
                  <c:v>2023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Revenue!$C$4:$J$4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Revenue!$C$8:$J$8</c:f>
              <c:numCache>
                <c:formatCode>_-[$€-2]\ * #,##0.00_-;\-[$€-2]\ * #,##0.00_-;_-[$€-2]\ * "-"??_-;_-@_-</c:formatCode>
                <c:ptCount val="8"/>
                <c:pt idx="0">
                  <c:v>878701.03</c:v>
                </c:pt>
                <c:pt idx="1">
                  <c:v>807082.35</c:v>
                </c:pt>
                <c:pt idx="2">
                  <c:v>834630.6</c:v>
                </c:pt>
                <c:pt idx="3">
                  <c:v>787073.55</c:v>
                </c:pt>
                <c:pt idx="4">
                  <c:v>847083.09</c:v>
                </c:pt>
                <c:pt idx="5">
                  <c:v>752694.53</c:v>
                </c:pt>
                <c:pt idx="6">
                  <c:v>801617.55</c:v>
                </c:pt>
                <c:pt idx="7">
                  <c:v>788760.99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60-4ECD-B663-0CF64AF7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8779391"/>
        <c:axId val="1438776031"/>
      </c:lineChart>
      <c:lineChart>
        <c:grouping val="standard"/>
        <c:varyColors val="0"/>
        <c:ser>
          <c:idx val="2"/>
          <c:order val="2"/>
          <c:tx>
            <c:strRef>
              <c:f>Revenue!$B$7</c:f>
              <c:strCache>
                <c:ptCount val="1"/>
                <c:pt idx="0">
                  <c:v>vs Plan</c:v>
                </c:pt>
              </c:strCache>
            </c:strRef>
          </c:tx>
          <c:spPr>
            <a:ln w="222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Revenue!$C$4:$J$4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Revenue!$C$7:$J$7</c:f>
              <c:numCache>
                <c:formatCode>0.00%</c:formatCode>
                <c:ptCount val="8"/>
                <c:pt idx="0">
                  <c:v>-0.23415755555555562</c:v>
                </c:pt>
                <c:pt idx="1">
                  <c:v>-0.20805620481927711</c:v>
                </c:pt>
                <c:pt idx="2">
                  <c:v>-7.9927988235294123E-2</c:v>
                </c:pt>
                <c:pt idx="3">
                  <c:v>-5.3168213333333325E-2</c:v>
                </c:pt>
                <c:pt idx="4">
                  <c:v>-5.1443637500000028E-2</c:v>
                </c:pt>
                <c:pt idx="5">
                  <c:v>-0.10038035000000001</c:v>
                </c:pt>
                <c:pt idx="6">
                  <c:v>1.4825158215725054E-2</c:v>
                </c:pt>
                <c:pt idx="7">
                  <c:v>-0.35091434520428832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60-4ECD-B663-0CF64AF7951A}"/>
            </c:ext>
          </c:extLst>
        </c:ser>
        <c:ser>
          <c:idx val="4"/>
          <c:order val="4"/>
          <c:tx>
            <c:strRef>
              <c:f>Revenue!$B$9</c:f>
              <c:strCache>
                <c:ptCount val="1"/>
                <c:pt idx="0">
                  <c:v>vs 2023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Revenue!$C$4:$J$4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</c:strCache>
            </c:strRef>
          </c:cat>
          <c:val>
            <c:numRef>
              <c:f>Revenue!$C$9:$J$9</c:f>
              <c:numCache>
                <c:formatCode>0.00%</c:formatCode>
                <c:ptCount val="8"/>
                <c:pt idx="0">
                  <c:v>-0.21559418224421567</c:v>
                </c:pt>
                <c:pt idx="1">
                  <c:v>-0.18556842433736775</c:v>
                </c:pt>
                <c:pt idx="2">
                  <c:v>-6.2985217651976844E-2</c:v>
                </c:pt>
                <c:pt idx="3">
                  <c:v>-9.7766860543084033E-2</c:v>
                </c:pt>
                <c:pt idx="4">
                  <c:v>-0.10416687694710092</c:v>
                </c:pt>
                <c:pt idx="5">
                  <c:v>-4.3840905818725795E-2</c:v>
                </c:pt>
                <c:pt idx="6">
                  <c:v>0.15662468966653731</c:v>
                </c:pt>
                <c:pt idx="7">
                  <c:v>-0.22773008842640652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60-4ECD-B663-0CF64AF7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903215"/>
        <c:axId val="1576905135"/>
      </c:lineChart>
      <c:catAx>
        <c:axId val="143877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8776031"/>
        <c:crosses val="autoZero"/>
        <c:auto val="1"/>
        <c:lblAlgn val="ctr"/>
        <c:lblOffset val="100"/>
        <c:noMultiLvlLbl val="0"/>
      </c:catAx>
      <c:valAx>
        <c:axId val="143877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38779391"/>
        <c:crosses val="autoZero"/>
        <c:crossBetween val="between"/>
      </c:valAx>
      <c:valAx>
        <c:axId val="1576905135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76903215"/>
        <c:crosses val="max"/>
        <c:crossBetween val="between"/>
      </c:valAx>
      <c:catAx>
        <c:axId val="15769032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76905135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noFill/>
    <a:ln w="2857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Orders!$C$17</c:f>
              <c:strCache>
                <c:ptCount val="1"/>
                <c:pt idx="0">
                  <c:v>Orders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Orders!$D$16:$I$16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Total</c:v>
                </c:pt>
              </c:strCache>
            </c:strRef>
          </c:cat>
          <c:val>
            <c:numRef>
              <c:f>Orders!$D$17:$I$17</c:f>
              <c:numCache>
                <c:formatCode>General</c:formatCode>
                <c:ptCount val="6"/>
                <c:pt idx="0">
                  <c:v>15247</c:v>
                </c:pt>
                <c:pt idx="1">
                  <c:v>15448</c:v>
                </c:pt>
                <c:pt idx="2">
                  <c:v>18102</c:v>
                </c:pt>
                <c:pt idx="3">
                  <c:v>16407</c:v>
                </c:pt>
                <c:pt idx="4">
                  <c:v>18011</c:v>
                </c:pt>
                <c:pt idx="5">
                  <c:v>83215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6-4C4B-89D7-873A0DD3D697}"/>
            </c:ext>
          </c:extLst>
        </c:ser>
        <c:ser>
          <c:idx val="1"/>
          <c:order val="1"/>
          <c:tx>
            <c:strRef>
              <c:f>Orders!$C$18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Orders!$D$16:$I$16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Total</c:v>
                </c:pt>
              </c:strCache>
            </c:strRef>
          </c:cat>
          <c:val>
            <c:numRef>
              <c:f>Orders!$D$18:$I$18</c:f>
              <c:numCache>
                <c:formatCode>General</c:formatCode>
                <c:ptCount val="6"/>
                <c:pt idx="0">
                  <c:v>1976</c:v>
                </c:pt>
                <c:pt idx="1">
                  <c:v>2886</c:v>
                </c:pt>
                <c:pt idx="2">
                  <c:v>2392</c:v>
                </c:pt>
                <c:pt idx="3">
                  <c:v>2142</c:v>
                </c:pt>
                <c:pt idx="4">
                  <c:v>1374</c:v>
                </c:pt>
                <c:pt idx="5">
                  <c:v>10770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96-4C4B-89D7-873A0DD3D6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47"/>
        <c:axId val="1322182784"/>
        <c:axId val="1322187104"/>
      </c:barChart>
      <c:lineChart>
        <c:grouping val="standard"/>
        <c:varyColors val="0"/>
        <c:ser>
          <c:idx val="2"/>
          <c:order val="2"/>
          <c:tx>
            <c:strRef>
              <c:f>Orders!$C$19</c:f>
              <c:strCache>
                <c:ptCount val="1"/>
                <c:pt idx="0">
                  <c:v>Cancellation Rate</c:v>
                </c:pt>
              </c:strCache>
            </c:strRef>
          </c:tx>
          <c:spPr>
            <a:ln w="222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Orders!$D$16:$I$16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Total</c:v>
                </c:pt>
              </c:strCache>
            </c:strRef>
          </c:cat>
          <c:val>
            <c:numRef>
              <c:f>Orders!$D$19:$I$19</c:f>
              <c:numCache>
                <c:formatCode>0%</c:formatCode>
                <c:ptCount val="6"/>
                <c:pt idx="0">
                  <c:v>0.12959926542926478</c:v>
                </c:pt>
                <c:pt idx="1">
                  <c:v>0.18682030036250646</c:v>
                </c:pt>
                <c:pt idx="2">
                  <c:v>0.13214009501712518</c:v>
                </c:pt>
                <c:pt idx="3">
                  <c:v>0.13055403181568842</c:v>
                </c:pt>
                <c:pt idx="4">
                  <c:v>7.62867136749764E-2</c:v>
                </c:pt>
                <c:pt idx="5">
                  <c:v>0.12942378177011357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96-4C4B-89D7-873A0DD3D69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37996032"/>
        <c:axId val="1037996512"/>
      </c:lineChart>
      <c:catAx>
        <c:axId val="1322182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22187104"/>
        <c:crosses val="autoZero"/>
        <c:auto val="1"/>
        <c:lblAlgn val="ctr"/>
        <c:lblOffset val="100"/>
        <c:noMultiLvlLbl val="0"/>
      </c:catAx>
      <c:valAx>
        <c:axId val="132218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22182784"/>
        <c:crosses val="autoZero"/>
        <c:crossBetween val="between"/>
      </c:valAx>
      <c:valAx>
        <c:axId val="1037996512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037996032"/>
        <c:crosses val="max"/>
        <c:crossBetween val="between"/>
      </c:valAx>
      <c:catAx>
        <c:axId val="1037996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799651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noFill/>
    <a:ln w="2857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Orders!$C$41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3.3755274261603376E-3"/>
                  <c:y val="-2.086956521739130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613-4804-96A3-A6D60F95BC30}"/>
                </c:ext>
              </c:extLst>
            </c:dLbl>
            <c:dLbl>
              <c:idx val="1"/>
              <c:layout>
                <c:manualLayout>
                  <c:x val="-5.063291139240568E-3"/>
                  <c:y val="-1.04347826086957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613-4804-96A3-A6D60F95BC30}"/>
                </c:ext>
              </c:extLst>
            </c:dLbl>
            <c:dLbl>
              <c:idx val="2"/>
              <c:layout>
                <c:manualLayout>
                  <c:x val="-1.5189873417721518E-2"/>
                  <c:y val="6.376737929582187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13-4804-96A3-A6D60F95BC30}"/>
                </c:ext>
              </c:extLst>
            </c:dLbl>
            <c:dLbl>
              <c:idx val="3"/>
              <c:layout>
                <c:manualLayout>
                  <c:x val="-1.5189873417721518E-2"/>
                  <c:y val="-1.739130434782608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13-4804-96A3-A6D60F95BC30}"/>
                </c:ext>
              </c:extLst>
            </c:dLbl>
            <c:dLbl>
              <c:idx val="4"/>
              <c:layout>
                <c:manualLayout>
                  <c:x val="-2.3628691983122362E-2"/>
                  <c:y val="-1.043478260869565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613-4804-96A3-A6D60F95BC30}"/>
                </c:ext>
              </c:extLst>
            </c:dLbl>
            <c:dLbl>
              <c:idx val="8"/>
              <c:layout>
                <c:manualLayout>
                  <c:x val="-1.0126582278481136E-2"/>
                  <c:y val="-3.478260869565217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15F-40D4-860C-E68ACE6429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Orders!$D$36:$L$36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Total</c:v>
                </c:pt>
              </c:strCache>
            </c:strRef>
          </c:cat>
          <c:val>
            <c:numRef>
              <c:f>Orders!$D$41:$L$41</c:f>
              <c:numCache>
                <c:formatCode>General</c:formatCode>
                <c:ptCount val="9"/>
                <c:pt idx="0">
                  <c:v>15247</c:v>
                </c:pt>
                <c:pt idx="1">
                  <c:v>15448</c:v>
                </c:pt>
                <c:pt idx="2">
                  <c:v>18102</c:v>
                </c:pt>
                <c:pt idx="3">
                  <c:v>16407</c:v>
                </c:pt>
                <c:pt idx="4">
                  <c:v>18011</c:v>
                </c:pt>
                <c:pt idx="5">
                  <c:v>17010</c:v>
                </c:pt>
                <c:pt idx="6">
                  <c:v>21452</c:v>
                </c:pt>
                <c:pt idx="7">
                  <c:v>14447</c:v>
                </c:pt>
                <c:pt idx="8">
                  <c:v>136124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613-4804-96A3-A6D60F95BC30}"/>
            </c:ext>
          </c:extLst>
        </c:ser>
        <c:ser>
          <c:idx val="1"/>
          <c:order val="1"/>
          <c:tx>
            <c:strRef>
              <c:f>Orders!$C$42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0126582278480982E-2"/>
                  <c:y val="6.95652173913043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613-4804-96A3-A6D60F95BC30}"/>
                </c:ext>
              </c:extLst>
            </c:dLbl>
            <c:dLbl>
              <c:idx val="1"/>
              <c:layout>
                <c:manualLayout>
                  <c:x val="8.4388185654008432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613-4804-96A3-A6D60F95BC30}"/>
                </c:ext>
              </c:extLst>
            </c:dLbl>
            <c:dLbl>
              <c:idx val="2"/>
              <c:layout>
                <c:manualLayout>
                  <c:x val="6.7510548523206136E-3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613-4804-96A3-A6D60F95BC30}"/>
                </c:ext>
              </c:extLst>
            </c:dLbl>
            <c:dLbl>
              <c:idx val="3"/>
              <c:layout>
                <c:manualLayout>
                  <c:x val="8.4388185654008432E-3"/>
                  <c:y val="-1.391304347826099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613-4804-96A3-A6D60F95BC30}"/>
                </c:ext>
              </c:extLst>
            </c:dLbl>
            <c:dLbl>
              <c:idx val="4"/>
              <c:layout>
                <c:manualLayout>
                  <c:x val="1.012658227848089E-2"/>
                  <c:y val="-1.043478260869565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613-4804-96A3-A6D60F95BC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Orders!$D$36:$L$36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Total</c:v>
                </c:pt>
              </c:strCache>
            </c:strRef>
          </c:cat>
          <c:val>
            <c:numRef>
              <c:f>Orders!$D$42:$L$42</c:f>
              <c:numCache>
                <c:formatCode>General</c:formatCode>
                <c:ptCount val="9"/>
                <c:pt idx="0">
                  <c:v>18334</c:v>
                </c:pt>
                <c:pt idx="1">
                  <c:v>16905</c:v>
                </c:pt>
                <c:pt idx="2">
                  <c:v>17571</c:v>
                </c:pt>
                <c:pt idx="3">
                  <c:v>16381</c:v>
                </c:pt>
                <c:pt idx="4">
                  <c:v>17930</c:v>
                </c:pt>
                <c:pt idx="5">
                  <c:v>15852</c:v>
                </c:pt>
                <c:pt idx="6">
                  <c:v>17346</c:v>
                </c:pt>
                <c:pt idx="7">
                  <c:v>17143</c:v>
                </c:pt>
                <c:pt idx="8">
                  <c:v>137462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613-4804-96A3-A6D60F95BC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47"/>
        <c:overlap val="-27"/>
        <c:axId val="1324457312"/>
        <c:axId val="1324451072"/>
      </c:barChart>
      <c:lineChart>
        <c:grouping val="standard"/>
        <c:varyColors val="0"/>
        <c:ser>
          <c:idx val="2"/>
          <c:order val="2"/>
          <c:tx>
            <c:strRef>
              <c:f>Orders!$C$43</c:f>
              <c:strCache>
                <c:ptCount val="1"/>
                <c:pt idx="0">
                  <c:v>diff vs 2023</c:v>
                </c:pt>
              </c:strCache>
            </c:strRef>
          </c:tx>
          <c:spPr>
            <a:ln w="2222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1508467900748328E-2"/>
                  <c:y val="-0.1356521739130435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613-4804-96A3-A6D60F95BC30}"/>
                </c:ext>
              </c:extLst>
            </c:dLbl>
            <c:dLbl>
              <c:idx val="2"/>
              <c:layout>
                <c:manualLayout>
                  <c:x val="1.103665746945205E-2"/>
                  <c:y val="-2.08877284595300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613-4804-96A3-A6D60F95BC30}"/>
                </c:ext>
              </c:extLst>
            </c:dLbl>
            <c:dLbl>
              <c:idx val="3"/>
              <c:layout>
                <c:manualLayout>
                  <c:x val="1.6877637130801688E-3"/>
                  <c:y val="-2.0869565217391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613-4804-96A3-A6D60F95BC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Orders!$D$36:$L$36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Total</c:v>
                </c:pt>
              </c:strCache>
            </c:strRef>
          </c:cat>
          <c:val>
            <c:numRef>
              <c:f>Orders!$D$43:$L$43</c:f>
              <c:numCache>
                <c:formatCode>0%</c:formatCode>
                <c:ptCount val="9"/>
                <c:pt idx="0">
                  <c:v>-0.16837569542925712</c:v>
                </c:pt>
                <c:pt idx="1">
                  <c:v>-8.618751848565509E-2</c:v>
                </c:pt>
                <c:pt idx="2">
                  <c:v>3.0220249274372613E-2</c:v>
                </c:pt>
                <c:pt idx="3">
                  <c:v>1.58720468835849E-3</c:v>
                </c:pt>
                <c:pt idx="4">
                  <c:v>4.5175683212492768E-3</c:v>
                </c:pt>
                <c:pt idx="5">
                  <c:v>7.3050719152157439E-2</c:v>
                </c:pt>
                <c:pt idx="6">
                  <c:v>0.23671163380606486</c:v>
                </c:pt>
                <c:pt idx="7">
                  <c:v>-0.1572653561220323</c:v>
                </c:pt>
                <c:pt idx="8">
                  <c:v>-9.7335991037522662E-3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613-4804-96A3-A6D60F95BC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4454912"/>
        <c:axId val="1324453952"/>
      </c:lineChart>
      <c:catAx>
        <c:axId val="13244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24451072"/>
        <c:crosses val="autoZero"/>
        <c:auto val="1"/>
        <c:lblAlgn val="ctr"/>
        <c:lblOffset val="100"/>
        <c:noMultiLvlLbl val="0"/>
      </c:catAx>
      <c:valAx>
        <c:axId val="132445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24457312"/>
        <c:crosses val="autoZero"/>
        <c:crossBetween val="between"/>
      </c:valAx>
      <c:valAx>
        <c:axId val="1324453952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24454912"/>
        <c:crosses val="max"/>
        <c:crossBetween val="between"/>
      </c:valAx>
      <c:catAx>
        <c:axId val="132445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2445395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noFill/>
    <a:ln w="2857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099525039778609E-2"/>
          <c:y val="4.1060097051138486E-2"/>
          <c:w val="0.86377395280867419"/>
          <c:h val="0.74601934556612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Orders!$C$37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Orders!$D$36:$L$36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Total</c:v>
                </c:pt>
              </c:strCache>
            </c:strRef>
          </c:cat>
          <c:val>
            <c:numRef>
              <c:f>Orders!$D$37:$L$37</c:f>
              <c:numCache>
                <c:formatCode>_([$€-2]\ * #,##0.00_);_([$€-2]\ * \(#,##0.00\);_([$€-2]\ * "-"??_);_(@_)</c:formatCode>
                <c:ptCount val="9"/>
                <c:pt idx="0">
                  <c:v>45.206152029907521</c:v>
                </c:pt>
                <c:pt idx="1">
                  <c:v>42.550061496633866</c:v>
                </c:pt>
                <c:pt idx="2">
                  <c:v>43.203027842227378</c:v>
                </c:pt>
                <c:pt idx="3">
                  <c:v>43.281760224294509</c:v>
                </c:pt>
                <c:pt idx="4">
                  <c:v>42.132313030925545</c:v>
                </c:pt>
                <c:pt idx="5">
                  <c:v>42.310154027042913</c:v>
                </c:pt>
                <c:pt idx="6">
                  <c:v>43.220709024799554</c:v>
                </c:pt>
                <c:pt idx="7">
                  <c:v>42.163520454073513</c:v>
                </c:pt>
                <c:pt idx="8">
                  <c:v>43.002001410478677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98-448E-AC06-6C2AEB48CA5A}"/>
            </c:ext>
          </c:extLst>
        </c:ser>
        <c:ser>
          <c:idx val="1"/>
          <c:order val="1"/>
          <c:tx>
            <c:strRef>
              <c:f>Orders!$C$38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Orders!$D$36:$L$36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Total</c:v>
                </c:pt>
              </c:strCache>
            </c:strRef>
          </c:cat>
          <c:val>
            <c:numRef>
              <c:f>Orders!$D$38:$L$38</c:f>
              <c:numCache>
                <c:formatCode>_([$€-2]\ * #,##0.00_);_([$€-2]\ * \(#,##0.00\);_([$€-2]\ * "-"??_);_(@_)</c:formatCode>
                <c:ptCount val="9"/>
                <c:pt idx="0">
                  <c:v>47.927404276208136</c:v>
                </c:pt>
                <c:pt idx="1">
                  <c:v>47.742227151730255</c:v>
                </c:pt>
                <c:pt idx="2">
                  <c:v>47.500460986853334</c:v>
                </c:pt>
                <c:pt idx="3">
                  <c:v>48.047954947805387</c:v>
                </c:pt>
                <c:pt idx="4">
                  <c:v>47.243897936419408</c:v>
                </c:pt>
                <c:pt idx="5">
                  <c:v>47.482622382033817</c:v>
                </c:pt>
                <c:pt idx="6">
                  <c:v>46.21339501902456</c:v>
                </c:pt>
                <c:pt idx="7">
                  <c:v>46.010674327713936</c:v>
                </c:pt>
                <c:pt idx="8">
                  <c:v>47.268653809780162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98-448E-AC06-6C2AEB48CA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47"/>
        <c:overlap val="-27"/>
        <c:axId val="1324457312"/>
        <c:axId val="1324451072"/>
      </c:barChart>
      <c:lineChart>
        <c:grouping val="standard"/>
        <c:varyColors val="0"/>
        <c:ser>
          <c:idx val="2"/>
          <c:order val="2"/>
          <c:tx>
            <c:strRef>
              <c:f>Orders!$C$39</c:f>
              <c:strCache>
                <c:ptCount val="1"/>
                <c:pt idx="0">
                  <c:v>diff vs 2023</c:v>
                </c:pt>
              </c:strCache>
            </c:strRef>
          </c:tx>
          <c:spPr>
            <a:ln w="2222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1.9456304383072994E-2"/>
                  <c:y val="-1.86636804777902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398-448E-AC06-6C2AEB48CA5A}"/>
                </c:ext>
              </c:extLst>
            </c:dLbl>
            <c:dLbl>
              <c:idx val="1"/>
              <c:layout>
                <c:manualLayout>
                  <c:x val="1.4051775387774955E-2"/>
                  <c:y val="-0.130645763344531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398-448E-AC06-6C2AEB48CA5A}"/>
                </c:ext>
              </c:extLst>
            </c:dLbl>
            <c:dLbl>
              <c:idx val="2"/>
              <c:layout>
                <c:manualLayout>
                  <c:x val="2.4860833378371076E-2"/>
                  <c:y val="-7.83874580067189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398-448E-AC06-6C2AEB48CA5A}"/>
                </c:ext>
              </c:extLst>
            </c:dLbl>
            <c:dLbl>
              <c:idx val="3"/>
              <c:layout>
                <c:manualLayout>
                  <c:x val="1.9456304383073015E-2"/>
                  <c:y val="-7.09219858156028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398-448E-AC06-6C2AEB48CA5A}"/>
                </c:ext>
              </c:extLst>
            </c:dLbl>
            <c:dLbl>
              <c:idx val="4"/>
              <c:layout>
                <c:manualLayout>
                  <c:x val="1.1889963789655731E-2"/>
                  <c:y val="-0.1119820828667414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398-448E-AC06-6C2AEB48CA5A}"/>
                </c:ext>
              </c:extLst>
            </c:dLbl>
            <c:dLbl>
              <c:idx val="5"/>
              <c:layout>
                <c:manualLayout>
                  <c:x val="2.2699021780251852E-2"/>
                  <c:y val="-6.71892497200447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398-448E-AC06-6C2AEB48CA5A}"/>
                </c:ext>
              </c:extLst>
            </c:dLbl>
            <c:dLbl>
              <c:idx val="6"/>
              <c:layout>
                <c:manualLayout>
                  <c:x val="2.2699021780251852E-2"/>
                  <c:y val="-4.479283314669652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398-448E-AC06-6C2AEB48CA5A}"/>
                </c:ext>
              </c:extLst>
            </c:dLbl>
            <c:dLbl>
              <c:idx val="7"/>
              <c:layout>
                <c:manualLayout>
                  <c:x val="1.9456304383073015E-2"/>
                  <c:y val="-6.34565136244867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398-448E-AC06-6C2AEB48CA5A}"/>
                </c:ext>
              </c:extLst>
            </c:dLbl>
            <c:dLbl>
              <c:idx val="8"/>
              <c:layout>
                <c:manualLayout>
                  <c:x val="1.4051775387774797E-2"/>
                  <c:y val="-0.1455767077267637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398-448E-AC06-6C2AEB48CA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Orders!$D$36:$L$36</c:f>
              <c:strCache>
                <c:ptCount val="9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Total</c:v>
                </c:pt>
              </c:strCache>
            </c:strRef>
          </c:cat>
          <c:val>
            <c:numRef>
              <c:f>Orders!$D$39:$L$39</c:f>
              <c:numCache>
                <c:formatCode>0.00%</c:formatCode>
                <c:ptCount val="9"/>
                <c:pt idx="0">
                  <c:v>-5.6778627747455235E-2</c:v>
                </c:pt>
                <c:pt idx="1">
                  <c:v>-0.10875415674671174</c:v>
                </c:pt>
                <c:pt idx="2">
                  <c:v>-9.0471398705274764E-2</c:v>
                </c:pt>
                <c:pt idx="3">
                  <c:v>-9.9196619891281701E-2</c:v>
                </c:pt>
                <c:pt idx="4">
                  <c:v>-0.10819566396432845</c:v>
                </c:pt>
                <c:pt idx="5">
                  <c:v>-0.10893392351783904</c:v>
                </c:pt>
                <c:pt idx="6">
                  <c:v>-6.4757977486679219E-2</c:v>
                </c:pt>
                <c:pt idx="7">
                  <c:v>-8.3614377095167614E-2</c:v>
                </c:pt>
                <c:pt idx="8">
                  <c:v>-9.0263886432464635E-2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98-448E-AC06-6C2AEB48CA5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24454912"/>
        <c:axId val="1324453952"/>
      </c:lineChart>
      <c:catAx>
        <c:axId val="1324457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24451072"/>
        <c:crosses val="autoZero"/>
        <c:auto val="1"/>
        <c:lblAlgn val="ctr"/>
        <c:lblOffset val="100"/>
        <c:noMultiLvlLbl val="0"/>
      </c:catAx>
      <c:valAx>
        <c:axId val="132445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€-2]\ * #,##0.00_);_([$€-2]\ * \(#,##0.00\);_([$€-2]\ 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24457312"/>
        <c:crosses val="autoZero"/>
        <c:crossBetween val="between"/>
      </c:valAx>
      <c:valAx>
        <c:axId val="1324453952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24454912"/>
        <c:crosses val="max"/>
        <c:crossBetween val="between"/>
      </c:valAx>
      <c:catAx>
        <c:axId val="1324454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2445395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</c:dTable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showDLblsOverMax val="0"/>
  </c:chart>
  <c:spPr>
    <a:noFill/>
    <a:ln w="2857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r>
              <a:rPr lang="en-DE"/>
              <a:t>Neonail.de</a:t>
            </a:r>
            <a:endParaRPr lang="en-US"/>
          </a:p>
        </c:rich>
      </c:tx>
      <c:layout>
        <c:manualLayout>
          <c:xMode val="edge"/>
          <c:yMode val="edge"/>
          <c:x val="0.39653374265537106"/>
          <c:y val="1.03761348897535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7649400967736"/>
          <c:y val="3.4302370807007841E-2"/>
          <c:w val="0.79025236131197885"/>
          <c:h val="0.804224755615865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'NN.de 21-24'!$F$16</c:f>
              <c:strCache>
                <c:ptCount val="1"/>
                <c:pt idx="0">
                  <c:v>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3.7086770253852597E-2"/>
                  <c:y val="-5.584641619915447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821-47A0-84F2-D5E5F0F96C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'NN.de 21-24'!$G$15:$M$15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strCache>
            </c:strRef>
          </c:cat>
          <c:val>
            <c:numRef>
              <c:f>'NN.de 21-24'!$G$16:$M$16</c:f>
              <c:numCache>
                <c:formatCode>_-[$€-2]\ * #,##0_-;\-[$€-2]\ * #,##0_-;_-[$€-2]\ * "-"??_-;_-@_-</c:formatCode>
                <c:ptCount val="7"/>
                <c:pt idx="0">
                  <c:v>983993.77209139208</c:v>
                </c:pt>
                <c:pt idx="1">
                  <c:v>3064327.1953406655</c:v>
                </c:pt>
                <c:pt idx="2">
                  <c:v>9978253.7813751549</c:v>
                </c:pt>
                <c:pt idx="3">
                  <c:v>13185543.424463047</c:v>
                </c:pt>
                <c:pt idx="4">
                  <c:v>12664585.275255801</c:v>
                </c:pt>
                <c:pt idx="5">
                  <c:v>11488726.100418603</c:v>
                </c:pt>
                <c:pt idx="6">
                  <c:v>5853604.4400000004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38-49EA-AC1F-7583DA29D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376207"/>
        <c:axId val="918570015"/>
      </c:barChart>
      <c:lineChart>
        <c:grouping val="standard"/>
        <c:varyColors val="0"/>
        <c:ser>
          <c:idx val="1"/>
          <c:order val="1"/>
          <c:tx>
            <c:strRef>
              <c:f>'NN.de 21-24'!$F$17</c:f>
              <c:strCache>
                <c:ptCount val="1"/>
                <c:pt idx="0">
                  <c:v>% change vs PY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1.0315562432597247E-2"/>
                  <c:y val="5.196154845414298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B67-4A71-8A77-36DBC0F34855}"/>
                </c:ext>
              </c:extLst>
            </c:dLbl>
            <c:dLbl>
              <c:idx val="4"/>
              <c:layout>
                <c:manualLayout>
                  <c:x val="2.1568903268157736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B67-4A71-8A77-36DBC0F34855}"/>
                </c:ext>
              </c:extLst>
            </c:dLbl>
            <c:dLbl>
              <c:idx val="5"/>
              <c:layout>
                <c:manualLayout>
                  <c:x val="1.9693346462230976E-2"/>
                  <c:y val="-5.196154845414393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B67-4A71-8A77-36DBC0F34855}"/>
                </c:ext>
              </c:extLst>
            </c:dLbl>
            <c:dLbl>
              <c:idx val="6"/>
              <c:layout>
                <c:manualLayout>
                  <c:x val="1.031556243259704E-2"/>
                  <c:y val="9.526173836086666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B67-4A71-8A77-36DBC0F348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'NN.de 21-24'!$G$15:$M$15</c:f>
              <c:strCache>
                <c:ptCount val="7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</c:strCache>
            </c:strRef>
          </c:cat>
          <c:val>
            <c:numRef>
              <c:f>'NN.de 21-24'!$G$17:$M$17</c:f>
              <c:numCache>
                <c:formatCode>0%</c:formatCode>
                <c:ptCount val="7"/>
                <c:pt idx="1">
                  <c:v>2.114173363950981</c:v>
                </c:pt>
                <c:pt idx="2">
                  <c:v>2.2562625154869789</c:v>
                </c:pt>
                <c:pt idx="3">
                  <c:v>0.32142794855292589</c:v>
                </c:pt>
                <c:pt idx="4">
                  <c:v>-3.950979739224969E-2</c:v>
                </c:pt>
                <c:pt idx="5">
                  <c:v>-9.284624401673891E-2</c:v>
                </c:pt>
                <c:pt idx="6">
                  <c:v>-0.49049142708809823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38-49EA-AC1F-7583DA29D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601903"/>
        <c:axId val="932600943"/>
      </c:lineChart>
      <c:catAx>
        <c:axId val="640376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DE"/>
          </a:p>
        </c:txPr>
        <c:crossAx val="918570015"/>
        <c:crosses val="autoZero"/>
        <c:auto val="1"/>
        <c:lblAlgn val="ctr"/>
        <c:lblOffset val="100"/>
        <c:noMultiLvlLbl val="0"/>
      </c:catAx>
      <c:valAx>
        <c:axId val="91857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_-;\-[$€-2]\ * #,##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DE"/>
          </a:p>
        </c:txPr>
        <c:crossAx val="640376207"/>
        <c:crosses val="autoZero"/>
        <c:crossBetween val="between"/>
      </c:valAx>
      <c:valAx>
        <c:axId val="932600943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n-DE"/>
          </a:p>
        </c:txPr>
        <c:crossAx val="932601903"/>
        <c:crosses val="max"/>
        <c:crossBetween val="between"/>
      </c:valAx>
      <c:catAx>
        <c:axId val="9326019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326009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tos" panose="020B0004020202020204" pitchFamily="34" charset="0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latin typeface="Aptos" panose="020B0004020202020204" pitchFamily="34" charset="0"/>
        </a:defRPr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57A-4591-9BE5-4E83826628C7}"/>
                </c:ext>
              </c:extLst>
            </c:dLbl>
            <c:dLbl>
              <c:idx val="27"/>
              <c:layout>
                <c:manualLayout>
                  <c:x val="-1.4262671808341137E-3"/>
                  <c:y val="-3.2000604735838113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57A-4591-9BE5-4E83826628C7}"/>
                </c:ext>
              </c:extLst>
            </c:dLbl>
            <c:dLbl>
              <c:idx val="5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7A-4591-9BE5-4E83826628C7}"/>
                </c:ext>
              </c:extLst>
            </c:dLbl>
            <c:dLbl>
              <c:idx val="6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57A-4591-9BE5-4E83826628C7}"/>
                </c:ext>
              </c:extLst>
            </c:dLbl>
            <c:dLbl>
              <c:idx val="8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57A-4591-9BE5-4E83826628C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'2024-Jan-Apr'!$C$3:$C$92</c:f>
              <c:strCache>
                <c:ptCount val="90"/>
                <c:pt idx="0">
                  <c:v>Jan-3</c:v>
                </c:pt>
                <c:pt idx="1">
                  <c:v>Jan-4</c:v>
                </c:pt>
                <c:pt idx="2">
                  <c:v>Jan-5</c:v>
                </c:pt>
                <c:pt idx="3">
                  <c:v>Jan-7</c:v>
                </c:pt>
                <c:pt idx="4">
                  <c:v>Jan-10</c:v>
                </c:pt>
                <c:pt idx="5">
                  <c:v>Jan-11</c:v>
                </c:pt>
                <c:pt idx="6">
                  <c:v>Jan-12</c:v>
                </c:pt>
                <c:pt idx="7">
                  <c:v>Jan-14</c:v>
                </c:pt>
                <c:pt idx="8">
                  <c:v>Jan-15</c:v>
                </c:pt>
                <c:pt idx="9">
                  <c:v>Jan-16</c:v>
                </c:pt>
                <c:pt idx="10">
                  <c:v>Jan-17</c:v>
                </c:pt>
                <c:pt idx="11">
                  <c:v>Jan-18</c:v>
                </c:pt>
                <c:pt idx="12">
                  <c:v>Jan-19</c:v>
                </c:pt>
                <c:pt idx="13">
                  <c:v>Jan-2</c:v>
                </c:pt>
                <c:pt idx="14">
                  <c:v>Jan-20</c:v>
                </c:pt>
                <c:pt idx="15">
                  <c:v>Jan-21</c:v>
                </c:pt>
                <c:pt idx="16">
                  <c:v>Jan-22</c:v>
                </c:pt>
                <c:pt idx="17">
                  <c:v>Jan-23</c:v>
                </c:pt>
                <c:pt idx="18">
                  <c:v>Jan-24</c:v>
                </c:pt>
                <c:pt idx="19">
                  <c:v>Jan-25</c:v>
                </c:pt>
                <c:pt idx="20">
                  <c:v>Jan-26</c:v>
                </c:pt>
                <c:pt idx="21">
                  <c:v>Jan-29</c:v>
                </c:pt>
                <c:pt idx="22">
                  <c:v>Jan-30</c:v>
                </c:pt>
                <c:pt idx="23">
                  <c:v>Jan-31</c:v>
                </c:pt>
                <c:pt idx="24">
                  <c:v>Jan-8</c:v>
                </c:pt>
                <c:pt idx="25">
                  <c:v>Jan-9</c:v>
                </c:pt>
                <c:pt idx="26">
                  <c:v>Feb-1</c:v>
                </c:pt>
                <c:pt idx="27">
                  <c:v>Feb-5</c:v>
                </c:pt>
                <c:pt idx="28">
                  <c:v>Feb-6</c:v>
                </c:pt>
                <c:pt idx="29">
                  <c:v>Feb-7</c:v>
                </c:pt>
                <c:pt idx="30">
                  <c:v>Feb-12</c:v>
                </c:pt>
                <c:pt idx="31">
                  <c:v>Feb-13</c:v>
                </c:pt>
                <c:pt idx="32">
                  <c:v>Feb-14</c:v>
                </c:pt>
                <c:pt idx="33">
                  <c:v>Feb-15</c:v>
                </c:pt>
                <c:pt idx="34">
                  <c:v>Feb-16</c:v>
                </c:pt>
                <c:pt idx="35">
                  <c:v>Feb-19</c:v>
                </c:pt>
                <c:pt idx="36">
                  <c:v>Feb-2</c:v>
                </c:pt>
                <c:pt idx="37">
                  <c:v>Feb-20</c:v>
                </c:pt>
                <c:pt idx="38">
                  <c:v>Feb-21</c:v>
                </c:pt>
                <c:pt idx="39">
                  <c:v>Feb-22</c:v>
                </c:pt>
                <c:pt idx="40">
                  <c:v>Feb-23</c:v>
                </c:pt>
                <c:pt idx="41">
                  <c:v>Feb-26</c:v>
                </c:pt>
                <c:pt idx="42">
                  <c:v>Feb-27</c:v>
                </c:pt>
                <c:pt idx="43">
                  <c:v>Feb-28</c:v>
                </c:pt>
                <c:pt idx="44">
                  <c:v>Feb-29</c:v>
                </c:pt>
                <c:pt idx="45">
                  <c:v>Feb-8</c:v>
                </c:pt>
                <c:pt idx="46">
                  <c:v>Feb-9</c:v>
                </c:pt>
                <c:pt idx="47">
                  <c:v>Mar-1</c:v>
                </c:pt>
                <c:pt idx="48">
                  <c:v>Mar-4</c:v>
                </c:pt>
                <c:pt idx="49">
                  <c:v>Mar-5</c:v>
                </c:pt>
                <c:pt idx="50">
                  <c:v>Mar-6</c:v>
                </c:pt>
                <c:pt idx="51">
                  <c:v>Mar-7</c:v>
                </c:pt>
                <c:pt idx="52">
                  <c:v>Mar-11</c:v>
                </c:pt>
                <c:pt idx="53">
                  <c:v>Mar-12</c:v>
                </c:pt>
                <c:pt idx="54">
                  <c:v>Mar-13</c:v>
                </c:pt>
                <c:pt idx="55">
                  <c:v>Mar-14</c:v>
                </c:pt>
                <c:pt idx="56">
                  <c:v>Mar-15</c:v>
                </c:pt>
                <c:pt idx="57">
                  <c:v>Mar-18</c:v>
                </c:pt>
                <c:pt idx="58">
                  <c:v>Mar-19</c:v>
                </c:pt>
                <c:pt idx="59">
                  <c:v>Mar-20</c:v>
                </c:pt>
                <c:pt idx="60">
                  <c:v>Mar-21</c:v>
                </c:pt>
                <c:pt idx="61">
                  <c:v>Mar-22</c:v>
                </c:pt>
                <c:pt idx="62">
                  <c:v>Mar-24</c:v>
                </c:pt>
                <c:pt idx="63">
                  <c:v>Mar-25</c:v>
                </c:pt>
                <c:pt idx="64">
                  <c:v>Mar-26</c:v>
                </c:pt>
                <c:pt idx="65">
                  <c:v>Mar-27</c:v>
                </c:pt>
                <c:pt idx="66">
                  <c:v>Mar-28</c:v>
                </c:pt>
                <c:pt idx="67">
                  <c:v>Mar-29</c:v>
                </c:pt>
                <c:pt idx="68">
                  <c:v>Mar-8</c:v>
                </c:pt>
                <c:pt idx="69">
                  <c:v>Apr-3</c:v>
                </c:pt>
                <c:pt idx="70">
                  <c:v>Apr-4</c:v>
                </c:pt>
                <c:pt idx="71">
                  <c:v>Apr-5</c:v>
                </c:pt>
                <c:pt idx="72">
                  <c:v>Apr-10</c:v>
                </c:pt>
                <c:pt idx="73">
                  <c:v>Apr-11</c:v>
                </c:pt>
                <c:pt idx="74">
                  <c:v>Apr-12</c:v>
                </c:pt>
                <c:pt idx="75">
                  <c:v>Apr-15</c:v>
                </c:pt>
                <c:pt idx="76">
                  <c:v>Apr-16</c:v>
                </c:pt>
                <c:pt idx="77">
                  <c:v>Apr-17</c:v>
                </c:pt>
                <c:pt idx="78">
                  <c:v>Apr-18</c:v>
                </c:pt>
                <c:pt idx="79">
                  <c:v>Apr-19</c:v>
                </c:pt>
                <c:pt idx="80">
                  <c:v>Apr-2</c:v>
                </c:pt>
                <c:pt idx="81">
                  <c:v>Apr-22</c:v>
                </c:pt>
                <c:pt idx="82">
                  <c:v>Apr-23</c:v>
                </c:pt>
                <c:pt idx="83">
                  <c:v>Apr-24</c:v>
                </c:pt>
                <c:pt idx="84">
                  <c:v>Apr-25</c:v>
                </c:pt>
                <c:pt idx="85">
                  <c:v>Apr-26</c:v>
                </c:pt>
                <c:pt idx="86">
                  <c:v>Apr-29</c:v>
                </c:pt>
                <c:pt idx="87">
                  <c:v>Apr-30</c:v>
                </c:pt>
                <c:pt idx="88">
                  <c:v>Apr-8</c:v>
                </c:pt>
                <c:pt idx="89">
                  <c:v>Apr-9</c:v>
                </c:pt>
              </c:strCache>
            </c:strRef>
          </c:cat>
          <c:val>
            <c:numRef>
              <c:f>'2024-Jan-Apr'!$D$3:$D$92</c:f>
              <c:numCache>
                <c:formatCode>_-[$€-2]\ * #,##0.00_-;\-[$€-2]\ * #,##0.00_-;_-[$€-2]\ * "-"??_-;_-@_-</c:formatCode>
                <c:ptCount val="90"/>
                <c:pt idx="0">
                  <c:v>34409.67</c:v>
                </c:pt>
                <c:pt idx="1">
                  <c:v>20234.990000000002</c:v>
                </c:pt>
                <c:pt idx="2">
                  <c:v>19180.39</c:v>
                </c:pt>
                <c:pt idx="3">
                  <c:v>12475.6</c:v>
                </c:pt>
                <c:pt idx="4">
                  <c:v>24063.73</c:v>
                </c:pt>
                <c:pt idx="5">
                  <c:v>18095.52</c:v>
                </c:pt>
                <c:pt idx="6">
                  <c:v>12684.57</c:v>
                </c:pt>
                <c:pt idx="7">
                  <c:v>31386.09</c:v>
                </c:pt>
                <c:pt idx="8">
                  <c:v>56621.31</c:v>
                </c:pt>
                <c:pt idx="9">
                  <c:v>32865.39</c:v>
                </c:pt>
                <c:pt idx="10">
                  <c:v>28626.799999999999</c:v>
                </c:pt>
                <c:pt idx="11">
                  <c:v>21566.39</c:v>
                </c:pt>
                <c:pt idx="12">
                  <c:v>18562.060000000001</c:v>
                </c:pt>
                <c:pt idx="13">
                  <c:v>42061.58</c:v>
                </c:pt>
                <c:pt idx="14">
                  <c:v>-2688.06</c:v>
                </c:pt>
                <c:pt idx="15">
                  <c:v>-688.78</c:v>
                </c:pt>
                <c:pt idx="16">
                  <c:v>52260.07</c:v>
                </c:pt>
                <c:pt idx="17">
                  <c:v>14803.31</c:v>
                </c:pt>
                <c:pt idx="18">
                  <c:v>15862.84</c:v>
                </c:pt>
                <c:pt idx="19">
                  <c:v>18449.12</c:v>
                </c:pt>
                <c:pt idx="20">
                  <c:v>19566.330000000002</c:v>
                </c:pt>
                <c:pt idx="21">
                  <c:v>68155.38</c:v>
                </c:pt>
                <c:pt idx="22">
                  <c:v>21581.17</c:v>
                </c:pt>
                <c:pt idx="23">
                  <c:v>19254.849999999999</c:v>
                </c:pt>
                <c:pt idx="24">
                  <c:v>29196.14</c:v>
                </c:pt>
                <c:pt idx="25">
                  <c:v>60671.74</c:v>
                </c:pt>
                <c:pt idx="26">
                  <c:v>21988.2</c:v>
                </c:pt>
                <c:pt idx="27">
                  <c:v>60765.81</c:v>
                </c:pt>
                <c:pt idx="28">
                  <c:v>20301.37</c:v>
                </c:pt>
                <c:pt idx="29">
                  <c:v>59867.14</c:v>
                </c:pt>
                <c:pt idx="30">
                  <c:v>38277.58</c:v>
                </c:pt>
                <c:pt idx="31">
                  <c:v>19279.32</c:v>
                </c:pt>
                <c:pt idx="32">
                  <c:v>29758.2</c:v>
                </c:pt>
                <c:pt idx="33">
                  <c:v>26983.14</c:v>
                </c:pt>
                <c:pt idx="34">
                  <c:v>23068.36</c:v>
                </c:pt>
                <c:pt idx="35">
                  <c:v>53791.6</c:v>
                </c:pt>
                <c:pt idx="36">
                  <c:v>22870.02</c:v>
                </c:pt>
                <c:pt idx="37">
                  <c:v>45039.86</c:v>
                </c:pt>
                <c:pt idx="38">
                  <c:v>20625.32</c:v>
                </c:pt>
                <c:pt idx="39">
                  <c:v>21924.69</c:v>
                </c:pt>
                <c:pt idx="40">
                  <c:v>23093.29</c:v>
                </c:pt>
                <c:pt idx="41">
                  <c:v>57502.06</c:v>
                </c:pt>
                <c:pt idx="42">
                  <c:v>32029.67</c:v>
                </c:pt>
                <c:pt idx="43">
                  <c:v>30647.88</c:v>
                </c:pt>
                <c:pt idx="44">
                  <c:v>19568.669999999998</c:v>
                </c:pt>
                <c:pt idx="45">
                  <c:v>20884.2</c:v>
                </c:pt>
                <c:pt idx="46">
                  <c:v>9046.9699999999993</c:v>
                </c:pt>
                <c:pt idx="47">
                  <c:v>18557.79</c:v>
                </c:pt>
                <c:pt idx="48">
                  <c:v>44044.2</c:v>
                </c:pt>
                <c:pt idx="49">
                  <c:v>26786.99</c:v>
                </c:pt>
                <c:pt idx="50">
                  <c:v>34075.69</c:v>
                </c:pt>
                <c:pt idx="51">
                  <c:v>41538.83</c:v>
                </c:pt>
                <c:pt idx="52">
                  <c:v>45396.28</c:v>
                </c:pt>
                <c:pt idx="53">
                  <c:v>47783.65</c:v>
                </c:pt>
                <c:pt idx="54">
                  <c:v>19868.060000000001</c:v>
                </c:pt>
                <c:pt idx="55">
                  <c:v>20275.73</c:v>
                </c:pt>
                <c:pt idx="56">
                  <c:v>33247.42</c:v>
                </c:pt>
                <c:pt idx="57">
                  <c:v>84585.31</c:v>
                </c:pt>
                <c:pt idx="58">
                  <c:v>27184.880000000001</c:v>
                </c:pt>
                <c:pt idx="59">
                  <c:v>14093.34</c:v>
                </c:pt>
                <c:pt idx="60">
                  <c:v>10530.54</c:v>
                </c:pt>
                <c:pt idx="61">
                  <c:v>37303.230000000003</c:v>
                </c:pt>
                <c:pt idx="62">
                  <c:v>39485</c:v>
                </c:pt>
                <c:pt idx="63">
                  <c:v>108599.31</c:v>
                </c:pt>
                <c:pt idx="64">
                  <c:v>40771.480000000003</c:v>
                </c:pt>
                <c:pt idx="65">
                  <c:v>26892.29</c:v>
                </c:pt>
                <c:pt idx="66">
                  <c:v>19615.330000000002</c:v>
                </c:pt>
                <c:pt idx="67">
                  <c:v>17623.759999999998</c:v>
                </c:pt>
                <c:pt idx="68">
                  <c:v>23802.1</c:v>
                </c:pt>
                <c:pt idx="69">
                  <c:v>27324.63</c:v>
                </c:pt>
                <c:pt idx="70">
                  <c:v>30058.32</c:v>
                </c:pt>
                <c:pt idx="71">
                  <c:v>17905.2</c:v>
                </c:pt>
                <c:pt idx="72">
                  <c:v>42932.05</c:v>
                </c:pt>
                <c:pt idx="73">
                  <c:v>36522.120000000003</c:v>
                </c:pt>
                <c:pt idx="74">
                  <c:v>26860.86</c:v>
                </c:pt>
                <c:pt idx="75">
                  <c:v>40045.339999999997</c:v>
                </c:pt>
                <c:pt idx="76">
                  <c:v>34502.449999999997</c:v>
                </c:pt>
                <c:pt idx="77">
                  <c:v>32455.93</c:v>
                </c:pt>
                <c:pt idx="78">
                  <c:v>38801.870000000003</c:v>
                </c:pt>
                <c:pt idx="79">
                  <c:v>30146.32</c:v>
                </c:pt>
                <c:pt idx="80">
                  <c:v>72672.69</c:v>
                </c:pt>
                <c:pt idx="81">
                  <c:v>50965.74</c:v>
                </c:pt>
                <c:pt idx="82">
                  <c:v>18995.21</c:v>
                </c:pt>
                <c:pt idx="83">
                  <c:v>22420.44</c:v>
                </c:pt>
                <c:pt idx="84">
                  <c:v>20057.39</c:v>
                </c:pt>
                <c:pt idx="85">
                  <c:v>13367.75</c:v>
                </c:pt>
                <c:pt idx="86">
                  <c:v>52898.71</c:v>
                </c:pt>
                <c:pt idx="87">
                  <c:v>24711.64</c:v>
                </c:pt>
                <c:pt idx="88">
                  <c:v>50465.7</c:v>
                </c:pt>
                <c:pt idx="89">
                  <c:v>26013.48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497-4634-80B0-A9A8D36D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36194143"/>
        <c:axId val="936195583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'2024-Jan-Apr'!$C$3:$C$92</c:f>
              <c:strCache>
                <c:ptCount val="90"/>
                <c:pt idx="0">
                  <c:v>Jan-3</c:v>
                </c:pt>
                <c:pt idx="1">
                  <c:v>Jan-4</c:v>
                </c:pt>
                <c:pt idx="2">
                  <c:v>Jan-5</c:v>
                </c:pt>
                <c:pt idx="3">
                  <c:v>Jan-7</c:v>
                </c:pt>
                <c:pt idx="4">
                  <c:v>Jan-10</c:v>
                </c:pt>
                <c:pt idx="5">
                  <c:v>Jan-11</c:v>
                </c:pt>
                <c:pt idx="6">
                  <c:v>Jan-12</c:v>
                </c:pt>
                <c:pt idx="7">
                  <c:v>Jan-14</c:v>
                </c:pt>
                <c:pt idx="8">
                  <c:v>Jan-15</c:v>
                </c:pt>
                <c:pt idx="9">
                  <c:v>Jan-16</c:v>
                </c:pt>
                <c:pt idx="10">
                  <c:v>Jan-17</c:v>
                </c:pt>
                <c:pt idx="11">
                  <c:v>Jan-18</c:v>
                </c:pt>
                <c:pt idx="12">
                  <c:v>Jan-19</c:v>
                </c:pt>
                <c:pt idx="13">
                  <c:v>Jan-2</c:v>
                </c:pt>
                <c:pt idx="14">
                  <c:v>Jan-20</c:v>
                </c:pt>
                <c:pt idx="15">
                  <c:v>Jan-21</c:v>
                </c:pt>
                <c:pt idx="16">
                  <c:v>Jan-22</c:v>
                </c:pt>
                <c:pt idx="17">
                  <c:v>Jan-23</c:v>
                </c:pt>
                <c:pt idx="18">
                  <c:v>Jan-24</c:v>
                </c:pt>
                <c:pt idx="19">
                  <c:v>Jan-25</c:v>
                </c:pt>
                <c:pt idx="20">
                  <c:v>Jan-26</c:v>
                </c:pt>
                <c:pt idx="21">
                  <c:v>Jan-29</c:v>
                </c:pt>
                <c:pt idx="22">
                  <c:v>Jan-30</c:v>
                </c:pt>
                <c:pt idx="23">
                  <c:v>Jan-31</c:v>
                </c:pt>
                <c:pt idx="24">
                  <c:v>Jan-8</c:v>
                </c:pt>
                <c:pt idx="25">
                  <c:v>Jan-9</c:v>
                </c:pt>
                <c:pt idx="26">
                  <c:v>Feb-1</c:v>
                </c:pt>
                <c:pt idx="27">
                  <c:v>Feb-5</c:v>
                </c:pt>
                <c:pt idx="28">
                  <c:v>Feb-6</c:v>
                </c:pt>
                <c:pt idx="29">
                  <c:v>Feb-7</c:v>
                </c:pt>
                <c:pt idx="30">
                  <c:v>Feb-12</c:v>
                </c:pt>
                <c:pt idx="31">
                  <c:v>Feb-13</c:v>
                </c:pt>
                <c:pt idx="32">
                  <c:v>Feb-14</c:v>
                </c:pt>
                <c:pt idx="33">
                  <c:v>Feb-15</c:v>
                </c:pt>
                <c:pt idx="34">
                  <c:v>Feb-16</c:v>
                </c:pt>
                <c:pt idx="35">
                  <c:v>Feb-19</c:v>
                </c:pt>
                <c:pt idx="36">
                  <c:v>Feb-2</c:v>
                </c:pt>
                <c:pt idx="37">
                  <c:v>Feb-20</c:v>
                </c:pt>
                <c:pt idx="38">
                  <c:v>Feb-21</c:v>
                </c:pt>
                <c:pt idx="39">
                  <c:v>Feb-22</c:v>
                </c:pt>
                <c:pt idx="40">
                  <c:v>Feb-23</c:v>
                </c:pt>
                <c:pt idx="41">
                  <c:v>Feb-26</c:v>
                </c:pt>
                <c:pt idx="42">
                  <c:v>Feb-27</c:v>
                </c:pt>
                <c:pt idx="43">
                  <c:v>Feb-28</c:v>
                </c:pt>
                <c:pt idx="44">
                  <c:v>Feb-29</c:v>
                </c:pt>
                <c:pt idx="45">
                  <c:v>Feb-8</c:v>
                </c:pt>
                <c:pt idx="46">
                  <c:v>Feb-9</c:v>
                </c:pt>
                <c:pt idx="47">
                  <c:v>Mar-1</c:v>
                </c:pt>
                <c:pt idx="48">
                  <c:v>Mar-4</c:v>
                </c:pt>
                <c:pt idx="49">
                  <c:v>Mar-5</c:v>
                </c:pt>
                <c:pt idx="50">
                  <c:v>Mar-6</c:v>
                </c:pt>
                <c:pt idx="51">
                  <c:v>Mar-7</c:v>
                </c:pt>
                <c:pt idx="52">
                  <c:v>Mar-11</c:v>
                </c:pt>
                <c:pt idx="53">
                  <c:v>Mar-12</c:v>
                </c:pt>
                <c:pt idx="54">
                  <c:v>Mar-13</c:v>
                </c:pt>
                <c:pt idx="55">
                  <c:v>Mar-14</c:v>
                </c:pt>
                <c:pt idx="56">
                  <c:v>Mar-15</c:v>
                </c:pt>
                <c:pt idx="57">
                  <c:v>Mar-18</c:v>
                </c:pt>
                <c:pt idx="58">
                  <c:v>Mar-19</c:v>
                </c:pt>
                <c:pt idx="59">
                  <c:v>Mar-20</c:v>
                </c:pt>
                <c:pt idx="60">
                  <c:v>Mar-21</c:v>
                </c:pt>
                <c:pt idx="61">
                  <c:v>Mar-22</c:v>
                </c:pt>
                <c:pt idx="62">
                  <c:v>Mar-24</c:v>
                </c:pt>
                <c:pt idx="63">
                  <c:v>Mar-25</c:v>
                </c:pt>
                <c:pt idx="64">
                  <c:v>Mar-26</c:v>
                </c:pt>
                <c:pt idx="65">
                  <c:v>Mar-27</c:v>
                </c:pt>
                <c:pt idx="66">
                  <c:v>Mar-28</c:v>
                </c:pt>
                <c:pt idx="67">
                  <c:v>Mar-29</c:v>
                </c:pt>
                <c:pt idx="68">
                  <c:v>Mar-8</c:v>
                </c:pt>
                <c:pt idx="69">
                  <c:v>Apr-3</c:v>
                </c:pt>
                <c:pt idx="70">
                  <c:v>Apr-4</c:v>
                </c:pt>
                <c:pt idx="71">
                  <c:v>Apr-5</c:v>
                </c:pt>
                <c:pt idx="72">
                  <c:v>Apr-10</c:v>
                </c:pt>
                <c:pt idx="73">
                  <c:v>Apr-11</c:v>
                </c:pt>
                <c:pt idx="74">
                  <c:v>Apr-12</c:v>
                </c:pt>
                <c:pt idx="75">
                  <c:v>Apr-15</c:v>
                </c:pt>
                <c:pt idx="76">
                  <c:v>Apr-16</c:v>
                </c:pt>
                <c:pt idx="77">
                  <c:v>Apr-17</c:v>
                </c:pt>
                <c:pt idx="78">
                  <c:v>Apr-18</c:v>
                </c:pt>
                <c:pt idx="79">
                  <c:v>Apr-19</c:v>
                </c:pt>
                <c:pt idx="80">
                  <c:v>Apr-2</c:v>
                </c:pt>
                <c:pt idx="81">
                  <c:v>Apr-22</c:v>
                </c:pt>
                <c:pt idx="82">
                  <c:v>Apr-23</c:v>
                </c:pt>
                <c:pt idx="83">
                  <c:v>Apr-24</c:v>
                </c:pt>
                <c:pt idx="84">
                  <c:v>Apr-25</c:v>
                </c:pt>
                <c:pt idx="85">
                  <c:v>Apr-26</c:v>
                </c:pt>
                <c:pt idx="86">
                  <c:v>Apr-29</c:v>
                </c:pt>
                <c:pt idx="87">
                  <c:v>Apr-30</c:v>
                </c:pt>
                <c:pt idx="88">
                  <c:v>Apr-8</c:v>
                </c:pt>
                <c:pt idx="89">
                  <c:v>Apr-9</c:v>
                </c:pt>
              </c:strCache>
            </c:strRef>
          </c:cat>
          <c:val>
            <c:numRef>
              <c:f>'2024-Jan-Apr'!$E$3:$E$92</c:f>
              <c:numCache>
                <c:formatCode>#,##0</c:formatCode>
                <c:ptCount val="90"/>
                <c:pt idx="0">
                  <c:v>4038</c:v>
                </c:pt>
                <c:pt idx="1">
                  <c:v>2303</c:v>
                </c:pt>
                <c:pt idx="2">
                  <c:v>2440</c:v>
                </c:pt>
                <c:pt idx="3">
                  <c:v>1414</c:v>
                </c:pt>
                <c:pt idx="4">
                  <c:v>3168</c:v>
                </c:pt>
                <c:pt idx="5">
                  <c:v>2354</c:v>
                </c:pt>
                <c:pt idx="6">
                  <c:v>1583</c:v>
                </c:pt>
                <c:pt idx="7">
                  <c:v>3873</c:v>
                </c:pt>
                <c:pt idx="8">
                  <c:v>7135</c:v>
                </c:pt>
                <c:pt idx="9">
                  <c:v>4151</c:v>
                </c:pt>
                <c:pt idx="10">
                  <c:v>3492</c:v>
                </c:pt>
                <c:pt idx="11">
                  <c:v>2902</c:v>
                </c:pt>
                <c:pt idx="12">
                  <c:v>2610</c:v>
                </c:pt>
                <c:pt idx="13">
                  <c:v>4892</c:v>
                </c:pt>
                <c:pt idx="14">
                  <c:v>-180</c:v>
                </c:pt>
                <c:pt idx="15">
                  <c:v>-67</c:v>
                </c:pt>
                <c:pt idx="16">
                  <c:v>7202</c:v>
                </c:pt>
                <c:pt idx="17">
                  <c:v>1815</c:v>
                </c:pt>
                <c:pt idx="18">
                  <c:v>1842</c:v>
                </c:pt>
                <c:pt idx="19">
                  <c:v>2202</c:v>
                </c:pt>
                <c:pt idx="20">
                  <c:v>2323</c:v>
                </c:pt>
                <c:pt idx="21">
                  <c:v>8874</c:v>
                </c:pt>
                <c:pt idx="22">
                  <c:v>2386</c:v>
                </c:pt>
                <c:pt idx="23">
                  <c:v>2111</c:v>
                </c:pt>
                <c:pt idx="24">
                  <c:v>3536</c:v>
                </c:pt>
                <c:pt idx="25">
                  <c:v>7670</c:v>
                </c:pt>
                <c:pt idx="26">
                  <c:v>2576</c:v>
                </c:pt>
                <c:pt idx="27">
                  <c:v>7611</c:v>
                </c:pt>
                <c:pt idx="28">
                  <c:v>2768</c:v>
                </c:pt>
                <c:pt idx="29">
                  <c:v>8402</c:v>
                </c:pt>
                <c:pt idx="30">
                  <c:v>4090</c:v>
                </c:pt>
                <c:pt idx="31">
                  <c:v>2386</c:v>
                </c:pt>
                <c:pt idx="32">
                  <c:v>3714</c:v>
                </c:pt>
                <c:pt idx="33">
                  <c:v>3748</c:v>
                </c:pt>
                <c:pt idx="34">
                  <c:v>3259</c:v>
                </c:pt>
                <c:pt idx="35">
                  <c:v>7654</c:v>
                </c:pt>
                <c:pt idx="36">
                  <c:v>2730</c:v>
                </c:pt>
                <c:pt idx="37">
                  <c:v>6616</c:v>
                </c:pt>
                <c:pt idx="38">
                  <c:v>3135</c:v>
                </c:pt>
                <c:pt idx="39">
                  <c:v>3366</c:v>
                </c:pt>
                <c:pt idx="40">
                  <c:v>3848</c:v>
                </c:pt>
                <c:pt idx="41">
                  <c:v>9158</c:v>
                </c:pt>
                <c:pt idx="42">
                  <c:v>4657</c:v>
                </c:pt>
                <c:pt idx="43">
                  <c:v>4058</c:v>
                </c:pt>
                <c:pt idx="44">
                  <c:v>2552</c:v>
                </c:pt>
                <c:pt idx="45">
                  <c:v>2535</c:v>
                </c:pt>
                <c:pt idx="46">
                  <c:v>1042</c:v>
                </c:pt>
                <c:pt idx="47">
                  <c:v>2347</c:v>
                </c:pt>
                <c:pt idx="48">
                  <c:v>5593</c:v>
                </c:pt>
                <c:pt idx="49">
                  <c:v>3545</c:v>
                </c:pt>
                <c:pt idx="50">
                  <c:v>5605</c:v>
                </c:pt>
                <c:pt idx="51">
                  <c:v>7260</c:v>
                </c:pt>
                <c:pt idx="52">
                  <c:v>7675</c:v>
                </c:pt>
                <c:pt idx="53">
                  <c:v>7011</c:v>
                </c:pt>
                <c:pt idx="54">
                  <c:v>2685</c:v>
                </c:pt>
                <c:pt idx="55">
                  <c:v>2563</c:v>
                </c:pt>
                <c:pt idx="56">
                  <c:v>4603</c:v>
                </c:pt>
                <c:pt idx="57">
                  <c:v>11537</c:v>
                </c:pt>
                <c:pt idx="58">
                  <c:v>3480</c:v>
                </c:pt>
                <c:pt idx="59">
                  <c:v>1730</c:v>
                </c:pt>
                <c:pt idx="60">
                  <c:v>1322</c:v>
                </c:pt>
                <c:pt idx="61">
                  <c:v>5402</c:v>
                </c:pt>
                <c:pt idx="62">
                  <c:v>5813</c:v>
                </c:pt>
                <c:pt idx="63">
                  <c:v>15820</c:v>
                </c:pt>
                <c:pt idx="64">
                  <c:v>5761</c:v>
                </c:pt>
                <c:pt idx="65">
                  <c:v>3837</c:v>
                </c:pt>
                <c:pt idx="66">
                  <c:v>2839</c:v>
                </c:pt>
                <c:pt idx="67">
                  <c:v>2529</c:v>
                </c:pt>
                <c:pt idx="68">
                  <c:v>4247</c:v>
                </c:pt>
                <c:pt idx="69">
                  <c:v>3395</c:v>
                </c:pt>
                <c:pt idx="70">
                  <c:v>4063</c:v>
                </c:pt>
                <c:pt idx="71">
                  <c:v>2575</c:v>
                </c:pt>
                <c:pt idx="72">
                  <c:v>6891</c:v>
                </c:pt>
                <c:pt idx="73">
                  <c:v>6026</c:v>
                </c:pt>
                <c:pt idx="74">
                  <c:v>4523</c:v>
                </c:pt>
                <c:pt idx="75">
                  <c:v>6571</c:v>
                </c:pt>
                <c:pt idx="76">
                  <c:v>5712</c:v>
                </c:pt>
                <c:pt idx="77">
                  <c:v>4782</c:v>
                </c:pt>
                <c:pt idx="78">
                  <c:v>5198</c:v>
                </c:pt>
                <c:pt idx="79">
                  <c:v>3957</c:v>
                </c:pt>
                <c:pt idx="80">
                  <c:v>9990</c:v>
                </c:pt>
                <c:pt idx="81">
                  <c:v>5976</c:v>
                </c:pt>
                <c:pt idx="82">
                  <c:v>2164</c:v>
                </c:pt>
                <c:pt idx="83">
                  <c:v>2617</c:v>
                </c:pt>
                <c:pt idx="84">
                  <c:v>2530</c:v>
                </c:pt>
                <c:pt idx="85">
                  <c:v>1593</c:v>
                </c:pt>
                <c:pt idx="86">
                  <c:v>6551</c:v>
                </c:pt>
                <c:pt idx="87">
                  <c:v>3172</c:v>
                </c:pt>
                <c:pt idx="88">
                  <c:v>6590</c:v>
                </c:pt>
                <c:pt idx="89">
                  <c:v>3275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6497-4634-80B0-A9A8D36D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2108160"/>
        <c:axId val="1532107200"/>
      </c:barChart>
      <c:lineChart>
        <c:grouping val="standard"/>
        <c:varyColors val="0"/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'2024-Jan-Apr'!$C$3:$C$92</c:f>
              <c:strCache>
                <c:ptCount val="90"/>
                <c:pt idx="0">
                  <c:v>Jan-3</c:v>
                </c:pt>
                <c:pt idx="1">
                  <c:v>Jan-4</c:v>
                </c:pt>
                <c:pt idx="2">
                  <c:v>Jan-5</c:v>
                </c:pt>
                <c:pt idx="3">
                  <c:v>Jan-7</c:v>
                </c:pt>
                <c:pt idx="4">
                  <c:v>Jan-10</c:v>
                </c:pt>
                <c:pt idx="5">
                  <c:v>Jan-11</c:v>
                </c:pt>
                <c:pt idx="6">
                  <c:v>Jan-12</c:v>
                </c:pt>
                <c:pt idx="7">
                  <c:v>Jan-14</c:v>
                </c:pt>
                <c:pt idx="8">
                  <c:v>Jan-15</c:v>
                </c:pt>
                <c:pt idx="9">
                  <c:v>Jan-16</c:v>
                </c:pt>
                <c:pt idx="10">
                  <c:v>Jan-17</c:v>
                </c:pt>
                <c:pt idx="11">
                  <c:v>Jan-18</c:v>
                </c:pt>
                <c:pt idx="12">
                  <c:v>Jan-19</c:v>
                </c:pt>
                <c:pt idx="13">
                  <c:v>Jan-2</c:v>
                </c:pt>
                <c:pt idx="14">
                  <c:v>Jan-20</c:v>
                </c:pt>
                <c:pt idx="15">
                  <c:v>Jan-21</c:v>
                </c:pt>
                <c:pt idx="16">
                  <c:v>Jan-22</c:v>
                </c:pt>
                <c:pt idx="17">
                  <c:v>Jan-23</c:v>
                </c:pt>
                <c:pt idx="18">
                  <c:v>Jan-24</c:v>
                </c:pt>
                <c:pt idx="19">
                  <c:v>Jan-25</c:v>
                </c:pt>
                <c:pt idx="20">
                  <c:v>Jan-26</c:v>
                </c:pt>
                <c:pt idx="21">
                  <c:v>Jan-29</c:v>
                </c:pt>
                <c:pt idx="22">
                  <c:v>Jan-30</c:v>
                </c:pt>
                <c:pt idx="23">
                  <c:v>Jan-31</c:v>
                </c:pt>
                <c:pt idx="24">
                  <c:v>Jan-8</c:v>
                </c:pt>
                <c:pt idx="25">
                  <c:v>Jan-9</c:v>
                </c:pt>
                <c:pt idx="26">
                  <c:v>Feb-1</c:v>
                </c:pt>
                <c:pt idx="27">
                  <c:v>Feb-5</c:v>
                </c:pt>
                <c:pt idx="28">
                  <c:v>Feb-6</c:v>
                </c:pt>
                <c:pt idx="29">
                  <c:v>Feb-7</c:v>
                </c:pt>
                <c:pt idx="30">
                  <c:v>Feb-12</c:v>
                </c:pt>
                <c:pt idx="31">
                  <c:v>Feb-13</c:v>
                </c:pt>
                <c:pt idx="32">
                  <c:v>Feb-14</c:v>
                </c:pt>
                <c:pt idx="33">
                  <c:v>Feb-15</c:v>
                </c:pt>
                <c:pt idx="34">
                  <c:v>Feb-16</c:v>
                </c:pt>
                <c:pt idx="35">
                  <c:v>Feb-19</c:v>
                </c:pt>
                <c:pt idx="36">
                  <c:v>Feb-2</c:v>
                </c:pt>
                <c:pt idx="37">
                  <c:v>Feb-20</c:v>
                </c:pt>
                <c:pt idx="38">
                  <c:v>Feb-21</c:v>
                </c:pt>
                <c:pt idx="39">
                  <c:v>Feb-22</c:v>
                </c:pt>
                <c:pt idx="40">
                  <c:v>Feb-23</c:v>
                </c:pt>
                <c:pt idx="41">
                  <c:v>Feb-26</c:v>
                </c:pt>
                <c:pt idx="42">
                  <c:v>Feb-27</c:v>
                </c:pt>
                <c:pt idx="43">
                  <c:v>Feb-28</c:v>
                </c:pt>
                <c:pt idx="44">
                  <c:v>Feb-29</c:v>
                </c:pt>
                <c:pt idx="45">
                  <c:v>Feb-8</c:v>
                </c:pt>
                <c:pt idx="46">
                  <c:v>Feb-9</c:v>
                </c:pt>
                <c:pt idx="47">
                  <c:v>Mar-1</c:v>
                </c:pt>
                <c:pt idx="48">
                  <c:v>Mar-4</c:v>
                </c:pt>
                <c:pt idx="49">
                  <c:v>Mar-5</c:v>
                </c:pt>
                <c:pt idx="50">
                  <c:v>Mar-6</c:v>
                </c:pt>
                <c:pt idx="51">
                  <c:v>Mar-7</c:v>
                </c:pt>
                <c:pt idx="52">
                  <c:v>Mar-11</c:v>
                </c:pt>
                <c:pt idx="53">
                  <c:v>Mar-12</c:v>
                </c:pt>
                <c:pt idx="54">
                  <c:v>Mar-13</c:v>
                </c:pt>
                <c:pt idx="55">
                  <c:v>Mar-14</c:v>
                </c:pt>
                <c:pt idx="56">
                  <c:v>Mar-15</c:v>
                </c:pt>
                <c:pt idx="57">
                  <c:v>Mar-18</c:v>
                </c:pt>
                <c:pt idx="58">
                  <c:v>Mar-19</c:v>
                </c:pt>
                <c:pt idx="59">
                  <c:v>Mar-20</c:v>
                </c:pt>
                <c:pt idx="60">
                  <c:v>Mar-21</c:v>
                </c:pt>
                <c:pt idx="61">
                  <c:v>Mar-22</c:v>
                </c:pt>
                <c:pt idx="62">
                  <c:v>Mar-24</c:v>
                </c:pt>
                <c:pt idx="63">
                  <c:v>Mar-25</c:v>
                </c:pt>
                <c:pt idx="64">
                  <c:v>Mar-26</c:v>
                </c:pt>
                <c:pt idx="65">
                  <c:v>Mar-27</c:v>
                </c:pt>
                <c:pt idx="66">
                  <c:v>Mar-28</c:v>
                </c:pt>
                <c:pt idx="67">
                  <c:v>Mar-29</c:v>
                </c:pt>
                <c:pt idx="68">
                  <c:v>Mar-8</c:v>
                </c:pt>
                <c:pt idx="69">
                  <c:v>Apr-3</c:v>
                </c:pt>
                <c:pt idx="70">
                  <c:v>Apr-4</c:v>
                </c:pt>
                <c:pt idx="71">
                  <c:v>Apr-5</c:v>
                </c:pt>
                <c:pt idx="72">
                  <c:v>Apr-10</c:v>
                </c:pt>
                <c:pt idx="73">
                  <c:v>Apr-11</c:v>
                </c:pt>
                <c:pt idx="74">
                  <c:v>Apr-12</c:v>
                </c:pt>
                <c:pt idx="75">
                  <c:v>Apr-15</c:v>
                </c:pt>
                <c:pt idx="76">
                  <c:v>Apr-16</c:v>
                </c:pt>
                <c:pt idx="77">
                  <c:v>Apr-17</c:v>
                </c:pt>
                <c:pt idx="78">
                  <c:v>Apr-18</c:v>
                </c:pt>
                <c:pt idx="79">
                  <c:v>Apr-19</c:v>
                </c:pt>
                <c:pt idx="80">
                  <c:v>Apr-2</c:v>
                </c:pt>
                <c:pt idx="81">
                  <c:v>Apr-22</c:v>
                </c:pt>
                <c:pt idx="82">
                  <c:v>Apr-23</c:v>
                </c:pt>
                <c:pt idx="83">
                  <c:v>Apr-24</c:v>
                </c:pt>
                <c:pt idx="84">
                  <c:v>Apr-25</c:v>
                </c:pt>
                <c:pt idx="85">
                  <c:v>Apr-26</c:v>
                </c:pt>
                <c:pt idx="86">
                  <c:v>Apr-29</c:v>
                </c:pt>
                <c:pt idx="87">
                  <c:v>Apr-30</c:v>
                </c:pt>
                <c:pt idx="88">
                  <c:v>Apr-8</c:v>
                </c:pt>
                <c:pt idx="89">
                  <c:v>Apr-9</c:v>
                </c:pt>
              </c:strCache>
            </c:strRef>
          </c:cat>
          <c:val>
            <c:numRef>
              <c:f>'2024-Jan-Apr'!$F$3:$F$92</c:f>
              <c:numCache>
                <c:formatCode>#,##0</c:formatCode>
                <c:ptCount val="90"/>
                <c:pt idx="0">
                  <c:v>772</c:v>
                </c:pt>
                <c:pt idx="1">
                  <c:v>463</c:v>
                </c:pt>
                <c:pt idx="2">
                  <c:v>468</c:v>
                </c:pt>
                <c:pt idx="3">
                  <c:v>276</c:v>
                </c:pt>
                <c:pt idx="4">
                  <c:v>568</c:v>
                </c:pt>
                <c:pt idx="5">
                  <c:v>396</c:v>
                </c:pt>
                <c:pt idx="6">
                  <c:v>254</c:v>
                </c:pt>
                <c:pt idx="7">
                  <c:v>669</c:v>
                </c:pt>
                <c:pt idx="8">
                  <c:v>1122</c:v>
                </c:pt>
                <c:pt idx="9">
                  <c:v>649</c:v>
                </c:pt>
                <c:pt idx="10">
                  <c:v>565</c:v>
                </c:pt>
                <c:pt idx="11">
                  <c:v>470</c:v>
                </c:pt>
                <c:pt idx="12">
                  <c:v>400</c:v>
                </c:pt>
                <c:pt idx="13">
                  <c:v>860</c:v>
                </c:pt>
                <c:pt idx="14">
                  <c:v>61</c:v>
                </c:pt>
                <c:pt idx="15">
                  <c:v>16</c:v>
                </c:pt>
                <c:pt idx="16">
                  <c:v>1187</c:v>
                </c:pt>
                <c:pt idx="17">
                  <c:v>369</c:v>
                </c:pt>
                <c:pt idx="18">
                  <c:v>391</c:v>
                </c:pt>
                <c:pt idx="19">
                  <c:v>414</c:v>
                </c:pt>
                <c:pt idx="20">
                  <c:v>399</c:v>
                </c:pt>
                <c:pt idx="21">
                  <c:v>1601</c:v>
                </c:pt>
                <c:pt idx="22">
                  <c:v>453</c:v>
                </c:pt>
                <c:pt idx="23">
                  <c:v>402</c:v>
                </c:pt>
                <c:pt idx="24">
                  <c:v>733</c:v>
                </c:pt>
                <c:pt idx="25">
                  <c:v>1466</c:v>
                </c:pt>
                <c:pt idx="26">
                  <c:v>422</c:v>
                </c:pt>
                <c:pt idx="27">
                  <c:v>1498</c:v>
                </c:pt>
                <c:pt idx="28">
                  <c:v>591</c:v>
                </c:pt>
                <c:pt idx="29">
                  <c:v>1438</c:v>
                </c:pt>
                <c:pt idx="30">
                  <c:v>816</c:v>
                </c:pt>
                <c:pt idx="31">
                  <c:v>449</c:v>
                </c:pt>
                <c:pt idx="32">
                  <c:v>553</c:v>
                </c:pt>
                <c:pt idx="33">
                  <c:v>642</c:v>
                </c:pt>
                <c:pt idx="34">
                  <c:v>570</c:v>
                </c:pt>
                <c:pt idx="35">
                  <c:v>1379</c:v>
                </c:pt>
                <c:pt idx="36">
                  <c:v>429</c:v>
                </c:pt>
                <c:pt idx="37">
                  <c:v>1057</c:v>
                </c:pt>
                <c:pt idx="38">
                  <c:v>492</c:v>
                </c:pt>
                <c:pt idx="39">
                  <c:v>530</c:v>
                </c:pt>
                <c:pt idx="40">
                  <c:v>611</c:v>
                </c:pt>
                <c:pt idx="41">
                  <c:v>1492</c:v>
                </c:pt>
                <c:pt idx="42">
                  <c:v>779</c:v>
                </c:pt>
                <c:pt idx="43">
                  <c:v>706</c:v>
                </c:pt>
                <c:pt idx="44">
                  <c:v>423</c:v>
                </c:pt>
                <c:pt idx="45">
                  <c:v>432</c:v>
                </c:pt>
                <c:pt idx="46">
                  <c:v>242</c:v>
                </c:pt>
                <c:pt idx="47">
                  <c:v>380</c:v>
                </c:pt>
                <c:pt idx="48">
                  <c:v>926</c:v>
                </c:pt>
                <c:pt idx="49">
                  <c:v>589</c:v>
                </c:pt>
                <c:pt idx="50">
                  <c:v>881</c:v>
                </c:pt>
                <c:pt idx="51">
                  <c:v>1100</c:v>
                </c:pt>
                <c:pt idx="52">
                  <c:v>1128</c:v>
                </c:pt>
                <c:pt idx="53">
                  <c:v>1159</c:v>
                </c:pt>
                <c:pt idx="54">
                  <c:v>523</c:v>
                </c:pt>
                <c:pt idx="55">
                  <c:v>427</c:v>
                </c:pt>
                <c:pt idx="56">
                  <c:v>733</c:v>
                </c:pt>
                <c:pt idx="57">
                  <c:v>1906</c:v>
                </c:pt>
                <c:pt idx="58">
                  <c:v>593</c:v>
                </c:pt>
                <c:pt idx="59">
                  <c:v>313</c:v>
                </c:pt>
                <c:pt idx="60">
                  <c:v>253</c:v>
                </c:pt>
                <c:pt idx="61">
                  <c:v>809</c:v>
                </c:pt>
                <c:pt idx="62">
                  <c:v>908</c:v>
                </c:pt>
                <c:pt idx="63">
                  <c:v>2345</c:v>
                </c:pt>
                <c:pt idx="64">
                  <c:v>949</c:v>
                </c:pt>
                <c:pt idx="65">
                  <c:v>687</c:v>
                </c:pt>
                <c:pt idx="66">
                  <c:v>508</c:v>
                </c:pt>
                <c:pt idx="67">
                  <c:v>422</c:v>
                </c:pt>
                <c:pt idx="68">
                  <c:v>647</c:v>
                </c:pt>
                <c:pt idx="69">
                  <c:v>663</c:v>
                </c:pt>
                <c:pt idx="70">
                  <c:v>647</c:v>
                </c:pt>
                <c:pt idx="71">
                  <c:v>405</c:v>
                </c:pt>
                <c:pt idx="72">
                  <c:v>1112</c:v>
                </c:pt>
                <c:pt idx="73">
                  <c:v>960</c:v>
                </c:pt>
                <c:pt idx="74">
                  <c:v>722</c:v>
                </c:pt>
                <c:pt idx="75">
                  <c:v>1030</c:v>
                </c:pt>
                <c:pt idx="76">
                  <c:v>938</c:v>
                </c:pt>
                <c:pt idx="77">
                  <c:v>757</c:v>
                </c:pt>
                <c:pt idx="78">
                  <c:v>845</c:v>
                </c:pt>
                <c:pt idx="79">
                  <c:v>646</c:v>
                </c:pt>
                <c:pt idx="80">
                  <c:v>1755</c:v>
                </c:pt>
                <c:pt idx="81">
                  <c:v>1150</c:v>
                </c:pt>
                <c:pt idx="82">
                  <c:v>396</c:v>
                </c:pt>
                <c:pt idx="83">
                  <c:v>452</c:v>
                </c:pt>
                <c:pt idx="84">
                  <c:v>455</c:v>
                </c:pt>
                <c:pt idx="85">
                  <c:v>284</c:v>
                </c:pt>
                <c:pt idx="86">
                  <c:v>1064</c:v>
                </c:pt>
                <c:pt idx="87">
                  <c:v>577</c:v>
                </c:pt>
                <c:pt idx="88">
                  <c:v>1124</c:v>
                </c:pt>
                <c:pt idx="89">
                  <c:v>573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6497-4634-80B0-A9A8D36D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2108160"/>
        <c:axId val="1532107200"/>
      </c:lineChart>
      <c:catAx>
        <c:axId val="93619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36195583"/>
        <c:crosses val="autoZero"/>
        <c:auto val="1"/>
        <c:lblAlgn val="ctr"/>
        <c:lblOffset val="100"/>
        <c:noMultiLvlLbl val="0"/>
      </c:catAx>
      <c:valAx>
        <c:axId val="93619558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.00_-;\-[$€-2]\ * #,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36194143"/>
        <c:crosses val="autoZero"/>
        <c:crossBetween val="between"/>
      </c:valAx>
      <c:valAx>
        <c:axId val="1532107200"/>
        <c:scaling>
          <c:orientation val="minMax"/>
          <c:min val="0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32108160"/>
        <c:crosses val="max"/>
        <c:crossBetween val="between"/>
      </c:valAx>
      <c:catAx>
        <c:axId val="1532108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32107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'2024-May-Aug'!$D$1</c:f>
              <c:strCache>
                <c:ptCount val="1"/>
                <c:pt idx="0">
                  <c:v>Sales 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D8B-4032-ACE5-AE9464C8AE4C}"/>
                </c:ext>
              </c:extLst>
            </c:dLbl>
            <c:dLbl>
              <c:idx val="1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D8B-4032-ACE5-AE9464C8AE4C}"/>
                </c:ext>
              </c:extLst>
            </c:dLbl>
            <c:dLbl>
              <c:idx val="4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D8B-4032-ACE5-AE9464C8AE4C}"/>
                </c:ext>
              </c:extLst>
            </c:dLbl>
            <c:dLbl>
              <c:idx val="5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D8B-4032-ACE5-AE9464C8AE4C}"/>
                </c:ext>
              </c:extLst>
            </c:dLbl>
            <c:dLbl>
              <c:idx val="78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D8B-4032-ACE5-AE9464C8AE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'2024-May-Aug'!$C$3:$C$93</c:f>
              <c:strCache>
                <c:ptCount val="91"/>
                <c:pt idx="0">
                  <c:v>May-2</c:v>
                </c:pt>
                <c:pt idx="1">
                  <c:v>May-4</c:v>
                </c:pt>
                <c:pt idx="2">
                  <c:v>May-6</c:v>
                </c:pt>
                <c:pt idx="3">
                  <c:v>May-7</c:v>
                </c:pt>
                <c:pt idx="4">
                  <c:v>May-8</c:v>
                </c:pt>
                <c:pt idx="5">
                  <c:v>May-9</c:v>
                </c:pt>
                <c:pt idx="6">
                  <c:v>May-10</c:v>
                </c:pt>
                <c:pt idx="7">
                  <c:v>May-13</c:v>
                </c:pt>
                <c:pt idx="8">
                  <c:v>May-14</c:v>
                </c:pt>
                <c:pt idx="9">
                  <c:v>May-15</c:v>
                </c:pt>
                <c:pt idx="10">
                  <c:v>May-16</c:v>
                </c:pt>
                <c:pt idx="11">
                  <c:v>May-17</c:v>
                </c:pt>
                <c:pt idx="12">
                  <c:v>May-20</c:v>
                </c:pt>
                <c:pt idx="13">
                  <c:v>May-21</c:v>
                </c:pt>
                <c:pt idx="14">
                  <c:v>May-22</c:v>
                </c:pt>
                <c:pt idx="15">
                  <c:v>May-23</c:v>
                </c:pt>
                <c:pt idx="16">
                  <c:v>May-24</c:v>
                </c:pt>
                <c:pt idx="17">
                  <c:v>May-27</c:v>
                </c:pt>
                <c:pt idx="18">
                  <c:v>May-28</c:v>
                </c:pt>
                <c:pt idx="19">
                  <c:v>May-29</c:v>
                </c:pt>
                <c:pt idx="20">
                  <c:v>May-31</c:v>
                </c:pt>
                <c:pt idx="21">
                  <c:v>Jun-1</c:v>
                </c:pt>
                <c:pt idx="22">
                  <c:v>Jun-3</c:v>
                </c:pt>
                <c:pt idx="23">
                  <c:v>Jun-4</c:v>
                </c:pt>
                <c:pt idx="24">
                  <c:v>Jun-5</c:v>
                </c:pt>
                <c:pt idx="25">
                  <c:v>Jun-6</c:v>
                </c:pt>
                <c:pt idx="26">
                  <c:v>Jun-7</c:v>
                </c:pt>
                <c:pt idx="27">
                  <c:v>Jun-10</c:v>
                </c:pt>
                <c:pt idx="28">
                  <c:v>Jun-11</c:v>
                </c:pt>
                <c:pt idx="29">
                  <c:v>Jun-12</c:v>
                </c:pt>
                <c:pt idx="30">
                  <c:v>Jun-13</c:v>
                </c:pt>
                <c:pt idx="31">
                  <c:v>Jun-14</c:v>
                </c:pt>
                <c:pt idx="32">
                  <c:v>Jun-15</c:v>
                </c:pt>
                <c:pt idx="33">
                  <c:v>Jun-17</c:v>
                </c:pt>
                <c:pt idx="34">
                  <c:v>Jun-18</c:v>
                </c:pt>
                <c:pt idx="35">
                  <c:v>Jun-19</c:v>
                </c:pt>
                <c:pt idx="36">
                  <c:v>Jun-20</c:v>
                </c:pt>
                <c:pt idx="37">
                  <c:v>Jun-21</c:v>
                </c:pt>
                <c:pt idx="38">
                  <c:v>Jun-23</c:v>
                </c:pt>
                <c:pt idx="39">
                  <c:v>Jun-24</c:v>
                </c:pt>
                <c:pt idx="40">
                  <c:v>Jun-25</c:v>
                </c:pt>
                <c:pt idx="41">
                  <c:v>Jun-26</c:v>
                </c:pt>
                <c:pt idx="42">
                  <c:v>Jun-27</c:v>
                </c:pt>
                <c:pt idx="43">
                  <c:v>Jun-28</c:v>
                </c:pt>
                <c:pt idx="44">
                  <c:v>Jul-1</c:v>
                </c:pt>
                <c:pt idx="45">
                  <c:v>Jul-2</c:v>
                </c:pt>
                <c:pt idx="46">
                  <c:v>Jul-3</c:v>
                </c:pt>
                <c:pt idx="47">
                  <c:v>Jul-4</c:v>
                </c:pt>
                <c:pt idx="48">
                  <c:v>Jul-5</c:v>
                </c:pt>
                <c:pt idx="49">
                  <c:v>Jul-8</c:v>
                </c:pt>
                <c:pt idx="50">
                  <c:v>Jul-9</c:v>
                </c:pt>
                <c:pt idx="51">
                  <c:v>Jul-10</c:v>
                </c:pt>
                <c:pt idx="52">
                  <c:v>Jul-11</c:v>
                </c:pt>
                <c:pt idx="53">
                  <c:v>Jul-12</c:v>
                </c:pt>
                <c:pt idx="54">
                  <c:v>Jul-14</c:v>
                </c:pt>
                <c:pt idx="55">
                  <c:v>Jul-15</c:v>
                </c:pt>
                <c:pt idx="56">
                  <c:v>Jul-16</c:v>
                </c:pt>
                <c:pt idx="57">
                  <c:v>Jul-17</c:v>
                </c:pt>
                <c:pt idx="58">
                  <c:v>Jul-18</c:v>
                </c:pt>
                <c:pt idx="59">
                  <c:v>Jul-19</c:v>
                </c:pt>
                <c:pt idx="60">
                  <c:v>Jul-20</c:v>
                </c:pt>
                <c:pt idx="61">
                  <c:v>Jul-22</c:v>
                </c:pt>
                <c:pt idx="62">
                  <c:v>Jul-23</c:v>
                </c:pt>
                <c:pt idx="63">
                  <c:v>Jul-24</c:v>
                </c:pt>
                <c:pt idx="64">
                  <c:v>Jul-25</c:v>
                </c:pt>
                <c:pt idx="65">
                  <c:v>Jul-26</c:v>
                </c:pt>
                <c:pt idx="66">
                  <c:v>Jul-29</c:v>
                </c:pt>
                <c:pt idx="67">
                  <c:v>Jul-30</c:v>
                </c:pt>
                <c:pt idx="68">
                  <c:v>Jul-31</c:v>
                </c:pt>
                <c:pt idx="69">
                  <c:v>Aug-1</c:v>
                </c:pt>
                <c:pt idx="70">
                  <c:v>Aug-2</c:v>
                </c:pt>
                <c:pt idx="71">
                  <c:v>Aug-5</c:v>
                </c:pt>
                <c:pt idx="72">
                  <c:v>Aug-6</c:v>
                </c:pt>
                <c:pt idx="73">
                  <c:v>Aug-7</c:v>
                </c:pt>
                <c:pt idx="74">
                  <c:v>Aug-8</c:v>
                </c:pt>
                <c:pt idx="75">
                  <c:v>Aug-9</c:v>
                </c:pt>
                <c:pt idx="76">
                  <c:v>Aug-10</c:v>
                </c:pt>
                <c:pt idx="77">
                  <c:v>Aug-12</c:v>
                </c:pt>
                <c:pt idx="78">
                  <c:v>Aug-13</c:v>
                </c:pt>
                <c:pt idx="79">
                  <c:v>Aug-14</c:v>
                </c:pt>
                <c:pt idx="80">
                  <c:v>Aug-16</c:v>
                </c:pt>
                <c:pt idx="81">
                  <c:v>Aug-19</c:v>
                </c:pt>
                <c:pt idx="82">
                  <c:v>Aug-20</c:v>
                </c:pt>
                <c:pt idx="83">
                  <c:v>Aug-21</c:v>
                </c:pt>
                <c:pt idx="84">
                  <c:v>Aug-22</c:v>
                </c:pt>
                <c:pt idx="85">
                  <c:v>Aug-23</c:v>
                </c:pt>
                <c:pt idx="86">
                  <c:v>Aug-26</c:v>
                </c:pt>
                <c:pt idx="87">
                  <c:v>Aug-27</c:v>
                </c:pt>
                <c:pt idx="88">
                  <c:v>Aug-28</c:v>
                </c:pt>
                <c:pt idx="89">
                  <c:v>Aug-29</c:v>
                </c:pt>
                <c:pt idx="90">
                  <c:v>Aug-30</c:v>
                </c:pt>
              </c:strCache>
            </c:strRef>
          </c:cat>
          <c:val>
            <c:numRef>
              <c:f>'2024-May-Aug'!$D$3:$D$93</c:f>
              <c:numCache>
                <c:formatCode>_-[$€-2]\ * #,##0.00_-;\-[$€-2]\ * #,##0.00_-;_-[$€-2]\ * "-"??_-;_-@_-</c:formatCode>
                <c:ptCount val="91"/>
                <c:pt idx="0">
                  <c:v>4399.5600000000004</c:v>
                </c:pt>
                <c:pt idx="1">
                  <c:v>57527.46</c:v>
                </c:pt>
                <c:pt idx="2">
                  <c:v>32160.52</c:v>
                </c:pt>
                <c:pt idx="3">
                  <c:v>14418.35</c:v>
                </c:pt>
                <c:pt idx="4">
                  <c:v>34149.72</c:v>
                </c:pt>
                <c:pt idx="5">
                  <c:v>44079.29</c:v>
                </c:pt>
                <c:pt idx="6">
                  <c:v>25163.19</c:v>
                </c:pt>
                <c:pt idx="7">
                  <c:v>23860.99</c:v>
                </c:pt>
                <c:pt idx="8">
                  <c:v>26936.32</c:v>
                </c:pt>
                <c:pt idx="9">
                  <c:v>36885.25</c:v>
                </c:pt>
                <c:pt idx="10">
                  <c:v>69671.41</c:v>
                </c:pt>
                <c:pt idx="11">
                  <c:v>43413.73</c:v>
                </c:pt>
                <c:pt idx="12">
                  <c:v>34553.51</c:v>
                </c:pt>
                <c:pt idx="13">
                  <c:v>31486.68</c:v>
                </c:pt>
                <c:pt idx="14">
                  <c:v>26321.15</c:v>
                </c:pt>
                <c:pt idx="15">
                  <c:v>56243.360000000001</c:v>
                </c:pt>
                <c:pt idx="16">
                  <c:v>66713.320000000007</c:v>
                </c:pt>
                <c:pt idx="17">
                  <c:v>46593.25</c:v>
                </c:pt>
                <c:pt idx="18">
                  <c:v>40648.46</c:v>
                </c:pt>
                <c:pt idx="19">
                  <c:v>22179.32</c:v>
                </c:pt>
                <c:pt idx="20">
                  <c:v>21440.25</c:v>
                </c:pt>
                <c:pt idx="21">
                  <c:v>18128.48</c:v>
                </c:pt>
                <c:pt idx="22">
                  <c:v>42545.2</c:v>
                </c:pt>
                <c:pt idx="23">
                  <c:v>56280.62</c:v>
                </c:pt>
                <c:pt idx="24">
                  <c:v>34533.4</c:v>
                </c:pt>
                <c:pt idx="25">
                  <c:v>28103.86</c:v>
                </c:pt>
                <c:pt idx="26">
                  <c:v>25773.360000000001</c:v>
                </c:pt>
                <c:pt idx="27">
                  <c:v>59340.34</c:v>
                </c:pt>
                <c:pt idx="28">
                  <c:v>32227.54</c:v>
                </c:pt>
                <c:pt idx="29">
                  <c:v>22103.33</c:v>
                </c:pt>
                <c:pt idx="30">
                  <c:v>26552.16</c:v>
                </c:pt>
                <c:pt idx="31">
                  <c:v>24381.03</c:v>
                </c:pt>
                <c:pt idx="32">
                  <c:v>-857.87</c:v>
                </c:pt>
                <c:pt idx="33">
                  <c:v>60102.07</c:v>
                </c:pt>
                <c:pt idx="34">
                  <c:v>34048.33</c:v>
                </c:pt>
                <c:pt idx="35">
                  <c:v>25014.89</c:v>
                </c:pt>
                <c:pt idx="36">
                  <c:v>25273.74</c:v>
                </c:pt>
                <c:pt idx="37">
                  <c:v>20795.580000000002</c:v>
                </c:pt>
                <c:pt idx="38">
                  <c:v>-9.82</c:v>
                </c:pt>
                <c:pt idx="39">
                  <c:v>59273.94</c:v>
                </c:pt>
                <c:pt idx="40">
                  <c:v>36681.699999999997</c:v>
                </c:pt>
                <c:pt idx="41">
                  <c:v>33101.440000000002</c:v>
                </c:pt>
                <c:pt idx="42">
                  <c:v>37116.25</c:v>
                </c:pt>
                <c:pt idx="43">
                  <c:v>19186.150000000001</c:v>
                </c:pt>
                <c:pt idx="44">
                  <c:v>71850.42</c:v>
                </c:pt>
                <c:pt idx="45">
                  <c:v>32565.25</c:v>
                </c:pt>
                <c:pt idx="46">
                  <c:v>33012.14</c:v>
                </c:pt>
                <c:pt idx="47">
                  <c:v>24976.3</c:v>
                </c:pt>
                <c:pt idx="48">
                  <c:v>31603.46</c:v>
                </c:pt>
                <c:pt idx="49">
                  <c:v>26503.89</c:v>
                </c:pt>
                <c:pt idx="50">
                  <c:v>39436.44</c:v>
                </c:pt>
                <c:pt idx="51">
                  <c:v>17668.650000000001</c:v>
                </c:pt>
                <c:pt idx="52">
                  <c:v>62172.41</c:v>
                </c:pt>
                <c:pt idx="53">
                  <c:v>58633.31</c:v>
                </c:pt>
                <c:pt idx="54">
                  <c:v>92358.34</c:v>
                </c:pt>
                <c:pt idx="55">
                  <c:v>16537.12</c:v>
                </c:pt>
                <c:pt idx="56">
                  <c:v>42818.48</c:v>
                </c:pt>
                <c:pt idx="57">
                  <c:v>39503.1</c:v>
                </c:pt>
                <c:pt idx="58">
                  <c:v>11710.52</c:v>
                </c:pt>
                <c:pt idx="59">
                  <c:v>45724.46</c:v>
                </c:pt>
                <c:pt idx="60">
                  <c:v>40589.51</c:v>
                </c:pt>
                <c:pt idx="61">
                  <c:v>20855.87</c:v>
                </c:pt>
                <c:pt idx="62">
                  <c:v>18662.509999999998</c:v>
                </c:pt>
                <c:pt idx="63">
                  <c:v>12104.16</c:v>
                </c:pt>
                <c:pt idx="64">
                  <c:v>33732.44</c:v>
                </c:pt>
                <c:pt idx="65">
                  <c:v>38163.35</c:v>
                </c:pt>
                <c:pt idx="66">
                  <c:v>25408.78</c:v>
                </c:pt>
                <c:pt idx="67">
                  <c:v>29048.89</c:v>
                </c:pt>
                <c:pt idx="68">
                  <c:v>61530.85</c:v>
                </c:pt>
                <c:pt idx="69">
                  <c:v>26756.2</c:v>
                </c:pt>
                <c:pt idx="70">
                  <c:v>39257.82</c:v>
                </c:pt>
                <c:pt idx="71">
                  <c:v>58599.72</c:v>
                </c:pt>
                <c:pt idx="72">
                  <c:v>28198.82</c:v>
                </c:pt>
                <c:pt idx="73">
                  <c:v>7350.87</c:v>
                </c:pt>
                <c:pt idx="74">
                  <c:v>28600.34</c:v>
                </c:pt>
                <c:pt idx="75">
                  <c:v>29056.720000000001</c:v>
                </c:pt>
                <c:pt idx="76">
                  <c:v>31396.06</c:v>
                </c:pt>
                <c:pt idx="77">
                  <c:v>29262.49</c:v>
                </c:pt>
                <c:pt idx="78">
                  <c:v>62982.79</c:v>
                </c:pt>
                <c:pt idx="79">
                  <c:v>27096.58</c:v>
                </c:pt>
                <c:pt idx="80">
                  <c:v>34494.019999999997</c:v>
                </c:pt>
                <c:pt idx="81">
                  <c:v>19052.04</c:v>
                </c:pt>
                <c:pt idx="82">
                  <c:v>16990.689999999999</c:v>
                </c:pt>
                <c:pt idx="83">
                  <c:v>11978.06</c:v>
                </c:pt>
                <c:pt idx="84">
                  <c:v>41727.82</c:v>
                </c:pt>
                <c:pt idx="85">
                  <c:v>20605.189999999999</c:v>
                </c:pt>
                <c:pt idx="86">
                  <c:v>17481.79</c:v>
                </c:pt>
                <c:pt idx="87">
                  <c:v>19184.46</c:v>
                </c:pt>
                <c:pt idx="88">
                  <c:v>13609.93</c:v>
                </c:pt>
                <c:pt idx="89">
                  <c:v>29238.71</c:v>
                </c:pt>
                <c:pt idx="90">
                  <c:v>16215.26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1F-49E7-AA97-B85FBB70C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8620831"/>
        <c:axId val="578618911"/>
      </c:barChart>
      <c:barChart>
        <c:barDir val="col"/>
        <c:grouping val="clustered"/>
        <c:varyColors val="0"/>
        <c:ser>
          <c:idx val="1"/>
          <c:order val="1"/>
          <c:tx>
            <c:strRef>
              <c:f>'2024-May-Aug'!$E$1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'2024-May-Aug'!$C$3:$C$93</c:f>
              <c:strCache>
                <c:ptCount val="91"/>
                <c:pt idx="0">
                  <c:v>May-2</c:v>
                </c:pt>
                <c:pt idx="1">
                  <c:v>May-4</c:v>
                </c:pt>
                <c:pt idx="2">
                  <c:v>May-6</c:v>
                </c:pt>
                <c:pt idx="3">
                  <c:v>May-7</c:v>
                </c:pt>
                <c:pt idx="4">
                  <c:v>May-8</c:v>
                </c:pt>
                <c:pt idx="5">
                  <c:v>May-9</c:v>
                </c:pt>
                <c:pt idx="6">
                  <c:v>May-10</c:v>
                </c:pt>
                <c:pt idx="7">
                  <c:v>May-13</c:v>
                </c:pt>
                <c:pt idx="8">
                  <c:v>May-14</c:v>
                </c:pt>
                <c:pt idx="9">
                  <c:v>May-15</c:v>
                </c:pt>
                <c:pt idx="10">
                  <c:v>May-16</c:v>
                </c:pt>
                <c:pt idx="11">
                  <c:v>May-17</c:v>
                </c:pt>
                <c:pt idx="12">
                  <c:v>May-20</c:v>
                </c:pt>
                <c:pt idx="13">
                  <c:v>May-21</c:v>
                </c:pt>
                <c:pt idx="14">
                  <c:v>May-22</c:v>
                </c:pt>
                <c:pt idx="15">
                  <c:v>May-23</c:v>
                </c:pt>
                <c:pt idx="16">
                  <c:v>May-24</c:v>
                </c:pt>
                <c:pt idx="17">
                  <c:v>May-27</c:v>
                </c:pt>
                <c:pt idx="18">
                  <c:v>May-28</c:v>
                </c:pt>
                <c:pt idx="19">
                  <c:v>May-29</c:v>
                </c:pt>
                <c:pt idx="20">
                  <c:v>May-31</c:v>
                </c:pt>
                <c:pt idx="21">
                  <c:v>Jun-1</c:v>
                </c:pt>
                <c:pt idx="22">
                  <c:v>Jun-3</c:v>
                </c:pt>
                <c:pt idx="23">
                  <c:v>Jun-4</c:v>
                </c:pt>
                <c:pt idx="24">
                  <c:v>Jun-5</c:v>
                </c:pt>
                <c:pt idx="25">
                  <c:v>Jun-6</c:v>
                </c:pt>
                <c:pt idx="26">
                  <c:v>Jun-7</c:v>
                </c:pt>
                <c:pt idx="27">
                  <c:v>Jun-10</c:v>
                </c:pt>
                <c:pt idx="28">
                  <c:v>Jun-11</c:v>
                </c:pt>
                <c:pt idx="29">
                  <c:v>Jun-12</c:v>
                </c:pt>
                <c:pt idx="30">
                  <c:v>Jun-13</c:v>
                </c:pt>
                <c:pt idx="31">
                  <c:v>Jun-14</c:v>
                </c:pt>
                <c:pt idx="32">
                  <c:v>Jun-15</c:v>
                </c:pt>
                <c:pt idx="33">
                  <c:v>Jun-17</c:v>
                </c:pt>
                <c:pt idx="34">
                  <c:v>Jun-18</c:v>
                </c:pt>
                <c:pt idx="35">
                  <c:v>Jun-19</c:v>
                </c:pt>
                <c:pt idx="36">
                  <c:v>Jun-20</c:v>
                </c:pt>
                <c:pt idx="37">
                  <c:v>Jun-21</c:v>
                </c:pt>
                <c:pt idx="38">
                  <c:v>Jun-23</c:v>
                </c:pt>
                <c:pt idx="39">
                  <c:v>Jun-24</c:v>
                </c:pt>
                <c:pt idx="40">
                  <c:v>Jun-25</c:v>
                </c:pt>
                <c:pt idx="41">
                  <c:v>Jun-26</c:v>
                </c:pt>
                <c:pt idx="42">
                  <c:v>Jun-27</c:v>
                </c:pt>
                <c:pt idx="43">
                  <c:v>Jun-28</c:v>
                </c:pt>
                <c:pt idx="44">
                  <c:v>Jul-1</c:v>
                </c:pt>
                <c:pt idx="45">
                  <c:v>Jul-2</c:v>
                </c:pt>
                <c:pt idx="46">
                  <c:v>Jul-3</c:v>
                </c:pt>
                <c:pt idx="47">
                  <c:v>Jul-4</c:v>
                </c:pt>
                <c:pt idx="48">
                  <c:v>Jul-5</c:v>
                </c:pt>
                <c:pt idx="49">
                  <c:v>Jul-8</c:v>
                </c:pt>
                <c:pt idx="50">
                  <c:v>Jul-9</c:v>
                </c:pt>
                <c:pt idx="51">
                  <c:v>Jul-10</c:v>
                </c:pt>
                <c:pt idx="52">
                  <c:v>Jul-11</c:v>
                </c:pt>
                <c:pt idx="53">
                  <c:v>Jul-12</c:v>
                </c:pt>
                <c:pt idx="54">
                  <c:v>Jul-14</c:v>
                </c:pt>
                <c:pt idx="55">
                  <c:v>Jul-15</c:v>
                </c:pt>
                <c:pt idx="56">
                  <c:v>Jul-16</c:v>
                </c:pt>
                <c:pt idx="57">
                  <c:v>Jul-17</c:v>
                </c:pt>
                <c:pt idx="58">
                  <c:v>Jul-18</c:v>
                </c:pt>
                <c:pt idx="59">
                  <c:v>Jul-19</c:v>
                </c:pt>
                <c:pt idx="60">
                  <c:v>Jul-20</c:v>
                </c:pt>
                <c:pt idx="61">
                  <c:v>Jul-22</c:v>
                </c:pt>
                <c:pt idx="62">
                  <c:v>Jul-23</c:v>
                </c:pt>
                <c:pt idx="63">
                  <c:v>Jul-24</c:v>
                </c:pt>
                <c:pt idx="64">
                  <c:v>Jul-25</c:v>
                </c:pt>
                <c:pt idx="65">
                  <c:v>Jul-26</c:v>
                </c:pt>
                <c:pt idx="66">
                  <c:v>Jul-29</c:v>
                </c:pt>
                <c:pt idx="67">
                  <c:v>Jul-30</c:v>
                </c:pt>
                <c:pt idx="68">
                  <c:v>Jul-31</c:v>
                </c:pt>
                <c:pt idx="69">
                  <c:v>Aug-1</c:v>
                </c:pt>
                <c:pt idx="70">
                  <c:v>Aug-2</c:v>
                </c:pt>
                <c:pt idx="71">
                  <c:v>Aug-5</c:v>
                </c:pt>
                <c:pt idx="72">
                  <c:v>Aug-6</c:v>
                </c:pt>
                <c:pt idx="73">
                  <c:v>Aug-7</c:v>
                </c:pt>
                <c:pt idx="74">
                  <c:v>Aug-8</c:v>
                </c:pt>
                <c:pt idx="75">
                  <c:v>Aug-9</c:v>
                </c:pt>
                <c:pt idx="76">
                  <c:v>Aug-10</c:v>
                </c:pt>
                <c:pt idx="77">
                  <c:v>Aug-12</c:v>
                </c:pt>
                <c:pt idx="78">
                  <c:v>Aug-13</c:v>
                </c:pt>
                <c:pt idx="79">
                  <c:v>Aug-14</c:v>
                </c:pt>
                <c:pt idx="80">
                  <c:v>Aug-16</c:v>
                </c:pt>
                <c:pt idx="81">
                  <c:v>Aug-19</c:v>
                </c:pt>
                <c:pt idx="82">
                  <c:v>Aug-20</c:v>
                </c:pt>
                <c:pt idx="83">
                  <c:v>Aug-21</c:v>
                </c:pt>
                <c:pt idx="84">
                  <c:v>Aug-22</c:v>
                </c:pt>
                <c:pt idx="85">
                  <c:v>Aug-23</c:v>
                </c:pt>
                <c:pt idx="86">
                  <c:v>Aug-26</c:v>
                </c:pt>
                <c:pt idx="87">
                  <c:v>Aug-27</c:v>
                </c:pt>
                <c:pt idx="88">
                  <c:v>Aug-28</c:v>
                </c:pt>
                <c:pt idx="89">
                  <c:v>Aug-29</c:v>
                </c:pt>
                <c:pt idx="90">
                  <c:v>Aug-30</c:v>
                </c:pt>
              </c:strCache>
            </c:strRef>
          </c:cat>
          <c:val>
            <c:numRef>
              <c:f>'2024-May-Aug'!$E$3:$E$93</c:f>
              <c:numCache>
                <c:formatCode>#,##0</c:formatCode>
                <c:ptCount val="91"/>
                <c:pt idx="0">
                  <c:v>521</c:v>
                </c:pt>
                <c:pt idx="1">
                  <c:v>7761</c:v>
                </c:pt>
                <c:pt idx="2">
                  <c:v>3873</c:v>
                </c:pt>
                <c:pt idx="3">
                  <c:v>2137</c:v>
                </c:pt>
                <c:pt idx="4">
                  <c:v>5161</c:v>
                </c:pt>
                <c:pt idx="5">
                  <c:v>6222</c:v>
                </c:pt>
                <c:pt idx="6">
                  <c:v>3367</c:v>
                </c:pt>
                <c:pt idx="7">
                  <c:v>3073</c:v>
                </c:pt>
                <c:pt idx="8">
                  <c:v>3770</c:v>
                </c:pt>
                <c:pt idx="9">
                  <c:v>4910</c:v>
                </c:pt>
                <c:pt idx="10">
                  <c:v>9536</c:v>
                </c:pt>
                <c:pt idx="11">
                  <c:v>6082</c:v>
                </c:pt>
                <c:pt idx="12">
                  <c:v>5166</c:v>
                </c:pt>
                <c:pt idx="13">
                  <c:v>4730</c:v>
                </c:pt>
                <c:pt idx="14">
                  <c:v>4157</c:v>
                </c:pt>
                <c:pt idx="15">
                  <c:v>8253</c:v>
                </c:pt>
                <c:pt idx="16">
                  <c:v>9334</c:v>
                </c:pt>
                <c:pt idx="17">
                  <c:v>6484</c:v>
                </c:pt>
                <c:pt idx="18">
                  <c:v>5525</c:v>
                </c:pt>
                <c:pt idx="19">
                  <c:v>3288</c:v>
                </c:pt>
                <c:pt idx="20">
                  <c:v>3370</c:v>
                </c:pt>
                <c:pt idx="21">
                  <c:v>2541</c:v>
                </c:pt>
                <c:pt idx="22">
                  <c:v>5921</c:v>
                </c:pt>
                <c:pt idx="23">
                  <c:v>7900</c:v>
                </c:pt>
                <c:pt idx="24">
                  <c:v>4298</c:v>
                </c:pt>
                <c:pt idx="25">
                  <c:v>3732</c:v>
                </c:pt>
                <c:pt idx="26">
                  <c:v>3453</c:v>
                </c:pt>
                <c:pt idx="27">
                  <c:v>7906</c:v>
                </c:pt>
                <c:pt idx="28">
                  <c:v>4302</c:v>
                </c:pt>
                <c:pt idx="29">
                  <c:v>2963</c:v>
                </c:pt>
                <c:pt idx="30">
                  <c:v>3456</c:v>
                </c:pt>
                <c:pt idx="31">
                  <c:v>2999</c:v>
                </c:pt>
                <c:pt idx="32">
                  <c:v>-87</c:v>
                </c:pt>
                <c:pt idx="33">
                  <c:v>7674</c:v>
                </c:pt>
                <c:pt idx="34">
                  <c:v>4113</c:v>
                </c:pt>
                <c:pt idx="35">
                  <c:v>3111</c:v>
                </c:pt>
                <c:pt idx="36">
                  <c:v>3582</c:v>
                </c:pt>
                <c:pt idx="37">
                  <c:v>2965</c:v>
                </c:pt>
                <c:pt idx="38">
                  <c:v>-1</c:v>
                </c:pt>
                <c:pt idx="39">
                  <c:v>8295</c:v>
                </c:pt>
                <c:pt idx="40">
                  <c:v>5340</c:v>
                </c:pt>
                <c:pt idx="41">
                  <c:v>4705</c:v>
                </c:pt>
                <c:pt idx="42">
                  <c:v>5353</c:v>
                </c:pt>
                <c:pt idx="43">
                  <c:v>2344</c:v>
                </c:pt>
                <c:pt idx="44">
                  <c:v>8761</c:v>
                </c:pt>
                <c:pt idx="45">
                  <c:v>3972</c:v>
                </c:pt>
                <c:pt idx="46">
                  <c:v>3990</c:v>
                </c:pt>
                <c:pt idx="47">
                  <c:v>3555</c:v>
                </c:pt>
                <c:pt idx="48">
                  <c:v>4531</c:v>
                </c:pt>
                <c:pt idx="49">
                  <c:v>3685</c:v>
                </c:pt>
                <c:pt idx="50">
                  <c:v>7713</c:v>
                </c:pt>
                <c:pt idx="51">
                  <c:v>3513</c:v>
                </c:pt>
                <c:pt idx="52">
                  <c:v>13726</c:v>
                </c:pt>
                <c:pt idx="53">
                  <c:v>13245</c:v>
                </c:pt>
                <c:pt idx="54">
                  <c:v>20149</c:v>
                </c:pt>
                <c:pt idx="55">
                  <c:v>3527</c:v>
                </c:pt>
                <c:pt idx="56">
                  <c:v>6192</c:v>
                </c:pt>
                <c:pt idx="57">
                  <c:v>4854</c:v>
                </c:pt>
                <c:pt idx="58">
                  <c:v>1360</c:v>
                </c:pt>
                <c:pt idx="59">
                  <c:v>6185</c:v>
                </c:pt>
                <c:pt idx="60">
                  <c:v>5606</c:v>
                </c:pt>
                <c:pt idx="61">
                  <c:v>2998</c:v>
                </c:pt>
                <c:pt idx="62">
                  <c:v>2678</c:v>
                </c:pt>
                <c:pt idx="63">
                  <c:v>1817</c:v>
                </c:pt>
                <c:pt idx="64">
                  <c:v>4623</c:v>
                </c:pt>
                <c:pt idx="65">
                  <c:v>5387</c:v>
                </c:pt>
                <c:pt idx="66">
                  <c:v>3679</c:v>
                </c:pt>
                <c:pt idx="67">
                  <c:v>4386</c:v>
                </c:pt>
                <c:pt idx="68">
                  <c:v>9083</c:v>
                </c:pt>
                <c:pt idx="69">
                  <c:v>3724</c:v>
                </c:pt>
                <c:pt idx="70">
                  <c:v>5532</c:v>
                </c:pt>
                <c:pt idx="71">
                  <c:v>8759</c:v>
                </c:pt>
                <c:pt idx="72">
                  <c:v>4558</c:v>
                </c:pt>
                <c:pt idx="73">
                  <c:v>1272</c:v>
                </c:pt>
                <c:pt idx="74">
                  <c:v>4828</c:v>
                </c:pt>
                <c:pt idx="75">
                  <c:v>4355</c:v>
                </c:pt>
                <c:pt idx="76">
                  <c:v>4487</c:v>
                </c:pt>
                <c:pt idx="77">
                  <c:v>4168</c:v>
                </c:pt>
                <c:pt idx="78">
                  <c:v>8219</c:v>
                </c:pt>
                <c:pt idx="79">
                  <c:v>3855</c:v>
                </c:pt>
                <c:pt idx="80">
                  <c:v>4273</c:v>
                </c:pt>
                <c:pt idx="81">
                  <c:v>2524</c:v>
                </c:pt>
                <c:pt idx="82">
                  <c:v>2261</c:v>
                </c:pt>
                <c:pt idx="83">
                  <c:v>1556</c:v>
                </c:pt>
                <c:pt idx="84">
                  <c:v>5277</c:v>
                </c:pt>
                <c:pt idx="85">
                  <c:v>2847</c:v>
                </c:pt>
                <c:pt idx="86">
                  <c:v>2272</c:v>
                </c:pt>
                <c:pt idx="87">
                  <c:v>2360</c:v>
                </c:pt>
                <c:pt idx="88">
                  <c:v>1739</c:v>
                </c:pt>
                <c:pt idx="89">
                  <c:v>4927</c:v>
                </c:pt>
                <c:pt idx="90">
                  <c:v>2723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1F-49E7-AA97-B85FBB70C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730863"/>
        <c:axId val="50732303"/>
      </c:barChart>
      <c:lineChart>
        <c:grouping val="standard"/>
        <c:varyColors val="0"/>
        <c:ser>
          <c:idx val="2"/>
          <c:order val="2"/>
          <c:tx>
            <c:strRef>
              <c:f>'2024-May-Aug'!$F$1</c:f>
              <c:strCache>
                <c:ptCount val="1"/>
                <c:pt idx="0">
                  <c:v>Orders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'2024-May-Aug'!$C$3:$C$93</c:f>
              <c:strCache>
                <c:ptCount val="91"/>
                <c:pt idx="0">
                  <c:v>May-2</c:v>
                </c:pt>
                <c:pt idx="1">
                  <c:v>May-4</c:v>
                </c:pt>
                <c:pt idx="2">
                  <c:v>May-6</c:v>
                </c:pt>
                <c:pt idx="3">
                  <c:v>May-7</c:v>
                </c:pt>
                <c:pt idx="4">
                  <c:v>May-8</c:v>
                </c:pt>
                <c:pt idx="5">
                  <c:v>May-9</c:v>
                </c:pt>
                <c:pt idx="6">
                  <c:v>May-10</c:v>
                </c:pt>
                <c:pt idx="7">
                  <c:v>May-13</c:v>
                </c:pt>
                <c:pt idx="8">
                  <c:v>May-14</c:v>
                </c:pt>
                <c:pt idx="9">
                  <c:v>May-15</c:v>
                </c:pt>
                <c:pt idx="10">
                  <c:v>May-16</c:v>
                </c:pt>
                <c:pt idx="11">
                  <c:v>May-17</c:v>
                </c:pt>
                <c:pt idx="12">
                  <c:v>May-20</c:v>
                </c:pt>
                <c:pt idx="13">
                  <c:v>May-21</c:v>
                </c:pt>
                <c:pt idx="14">
                  <c:v>May-22</c:v>
                </c:pt>
                <c:pt idx="15">
                  <c:v>May-23</c:v>
                </c:pt>
                <c:pt idx="16">
                  <c:v>May-24</c:v>
                </c:pt>
                <c:pt idx="17">
                  <c:v>May-27</c:v>
                </c:pt>
                <c:pt idx="18">
                  <c:v>May-28</c:v>
                </c:pt>
                <c:pt idx="19">
                  <c:v>May-29</c:v>
                </c:pt>
                <c:pt idx="20">
                  <c:v>May-31</c:v>
                </c:pt>
                <c:pt idx="21">
                  <c:v>Jun-1</c:v>
                </c:pt>
                <c:pt idx="22">
                  <c:v>Jun-3</c:v>
                </c:pt>
                <c:pt idx="23">
                  <c:v>Jun-4</c:v>
                </c:pt>
                <c:pt idx="24">
                  <c:v>Jun-5</c:v>
                </c:pt>
                <c:pt idx="25">
                  <c:v>Jun-6</c:v>
                </c:pt>
                <c:pt idx="26">
                  <c:v>Jun-7</c:v>
                </c:pt>
                <c:pt idx="27">
                  <c:v>Jun-10</c:v>
                </c:pt>
                <c:pt idx="28">
                  <c:v>Jun-11</c:v>
                </c:pt>
                <c:pt idx="29">
                  <c:v>Jun-12</c:v>
                </c:pt>
                <c:pt idx="30">
                  <c:v>Jun-13</c:v>
                </c:pt>
                <c:pt idx="31">
                  <c:v>Jun-14</c:v>
                </c:pt>
                <c:pt idx="32">
                  <c:v>Jun-15</c:v>
                </c:pt>
                <c:pt idx="33">
                  <c:v>Jun-17</c:v>
                </c:pt>
                <c:pt idx="34">
                  <c:v>Jun-18</c:v>
                </c:pt>
                <c:pt idx="35">
                  <c:v>Jun-19</c:v>
                </c:pt>
                <c:pt idx="36">
                  <c:v>Jun-20</c:v>
                </c:pt>
                <c:pt idx="37">
                  <c:v>Jun-21</c:v>
                </c:pt>
                <c:pt idx="38">
                  <c:v>Jun-23</c:v>
                </c:pt>
                <c:pt idx="39">
                  <c:v>Jun-24</c:v>
                </c:pt>
                <c:pt idx="40">
                  <c:v>Jun-25</c:v>
                </c:pt>
                <c:pt idx="41">
                  <c:v>Jun-26</c:v>
                </c:pt>
                <c:pt idx="42">
                  <c:v>Jun-27</c:v>
                </c:pt>
                <c:pt idx="43">
                  <c:v>Jun-28</c:v>
                </c:pt>
                <c:pt idx="44">
                  <c:v>Jul-1</c:v>
                </c:pt>
                <c:pt idx="45">
                  <c:v>Jul-2</c:v>
                </c:pt>
                <c:pt idx="46">
                  <c:v>Jul-3</c:v>
                </c:pt>
                <c:pt idx="47">
                  <c:v>Jul-4</c:v>
                </c:pt>
                <c:pt idx="48">
                  <c:v>Jul-5</c:v>
                </c:pt>
                <c:pt idx="49">
                  <c:v>Jul-8</c:v>
                </c:pt>
                <c:pt idx="50">
                  <c:v>Jul-9</c:v>
                </c:pt>
                <c:pt idx="51">
                  <c:v>Jul-10</c:v>
                </c:pt>
                <c:pt idx="52">
                  <c:v>Jul-11</c:v>
                </c:pt>
                <c:pt idx="53">
                  <c:v>Jul-12</c:v>
                </c:pt>
                <c:pt idx="54">
                  <c:v>Jul-14</c:v>
                </c:pt>
                <c:pt idx="55">
                  <c:v>Jul-15</c:v>
                </c:pt>
                <c:pt idx="56">
                  <c:v>Jul-16</c:v>
                </c:pt>
                <c:pt idx="57">
                  <c:v>Jul-17</c:v>
                </c:pt>
                <c:pt idx="58">
                  <c:v>Jul-18</c:v>
                </c:pt>
                <c:pt idx="59">
                  <c:v>Jul-19</c:v>
                </c:pt>
                <c:pt idx="60">
                  <c:v>Jul-20</c:v>
                </c:pt>
                <c:pt idx="61">
                  <c:v>Jul-22</c:v>
                </c:pt>
                <c:pt idx="62">
                  <c:v>Jul-23</c:v>
                </c:pt>
                <c:pt idx="63">
                  <c:v>Jul-24</c:v>
                </c:pt>
                <c:pt idx="64">
                  <c:v>Jul-25</c:v>
                </c:pt>
                <c:pt idx="65">
                  <c:v>Jul-26</c:v>
                </c:pt>
                <c:pt idx="66">
                  <c:v>Jul-29</c:v>
                </c:pt>
                <c:pt idx="67">
                  <c:v>Jul-30</c:v>
                </c:pt>
                <c:pt idx="68">
                  <c:v>Jul-31</c:v>
                </c:pt>
                <c:pt idx="69">
                  <c:v>Aug-1</c:v>
                </c:pt>
                <c:pt idx="70">
                  <c:v>Aug-2</c:v>
                </c:pt>
                <c:pt idx="71">
                  <c:v>Aug-5</c:v>
                </c:pt>
                <c:pt idx="72">
                  <c:v>Aug-6</c:v>
                </c:pt>
                <c:pt idx="73">
                  <c:v>Aug-7</c:v>
                </c:pt>
                <c:pt idx="74">
                  <c:v>Aug-8</c:v>
                </c:pt>
                <c:pt idx="75">
                  <c:v>Aug-9</c:v>
                </c:pt>
                <c:pt idx="76">
                  <c:v>Aug-10</c:v>
                </c:pt>
                <c:pt idx="77">
                  <c:v>Aug-12</c:v>
                </c:pt>
                <c:pt idx="78">
                  <c:v>Aug-13</c:v>
                </c:pt>
                <c:pt idx="79">
                  <c:v>Aug-14</c:v>
                </c:pt>
                <c:pt idx="80">
                  <c:v>Aug-16</c:v>
                </c:pt>
                <c:pt idx="81">
                  <c:v>Aug-19</c:v>
                </c:pt>
                <c:pt idx="82">
                  <c:v>Aug-20</c:v>
                </c:pt>
                <c:pt idx="83">
                  <c:v>Aug-21</c:v>
                </c:pt>
                <c:pt idx="84">
                  <c:v>Aug-22</c:v>
                </c:pt>
                <c:pt idx="85">
                  <c:v>Aug-23</c:v>
                </c:pt>
                <c:pt idx="86">
                  <c:v>Aug-26</c:v>
                </c:pt>
                <c:pt idx="87">
                  <c:v>Aug-27</c:v>
                </c:pt>
                <c:pt idx="88">
                  <c:v>Aug-28</c:v>
                </c:pt>
                <c:pt idx="89">
                  <c:v>Aug-29</c:v>
                </c:pt>
                <c:pt idx="90">
                  <c:v>Aug-30</c:v>
                </c:pt>
              </c:strCache>
            </c:strRef>
          </c:cat>
          <c:val>
            <c:numRef>
              <c:f>'2024-May-Aug'!$F$3:$F$93</c:f>
              <c:numCache>
                <c:formatCode>#,##0</c:formatCode>
                <c:ptCount val="91"/>
                <c:pt idx="0">
                  <c:v>112</c:v>
                </c:pt>
                <c:pt idx="1">
                  <c:v>1482</c:v>
                </c:pt>
                <c:pt idx="2">
                  <c:v>779</c:v>
                </c:pt>
                <c:pt idx="3">
                  <c:v>392</c:v>
                </c:pt>
                <c:pt idx="4">
                  <c:v>937</c:v>
                </c:pt>
                <c:pt idx="5">
                  <c:v>994</c:v>
                </c:pt>
                <c:pt idx="6">
                  <c:v>526</c:v>
                </c:pt>
                <c:pt idx="7">
                  <c:v>548</c:v>
                </c:pt>
                <c:pt idx="8">
                  <c:v>613</c:v>
                </c:pt>
                <c:pt idx="9">
                  <c:v>916</c:v>
                </c:pt>
                <c:pt idx="10">
                  <c:v>1572</c:v>
                </c:pt>
                <c:pt idx="11">
                  <c:v>918</c:v>
                </c:pt>
                <c:pt idx="12">
                  <c:v>844</c:v>
                </c:pt>
                <c:pt idx="13">
                  <c:v>708</c:v>
                </c:pt>
                <c:pt idx="14">
                  <c:v>619</c:v>
                </c:pt>
                <c:pt idx="15">
                  <c:v>1291</c:v>
                </c:pt>
                <c:pt idx="16">
                  <c:v>1561</c:v>
                </c:pt>
                <c:pt idx="17">
                  <c:v>1070</c:v>
                </c:pt>
                <c:pt idx="18">
                  <c:v>956</c:v>
                </c:pt>
                <c:pt idx="19">
                  <c:v>644</c:v>
                </c:pt>
                <c:pt idx="20">
                  <c:v>626</c:v>
                </c:pt>
                <c:pt idx="21">
                  <c:v>500</c:v>
                </c:pt>
                <c:pt idx="22">
                  <c:v>951</c:v>
                </c:pt>
                <c:pt idx="23">
                  <c:v>1430</c:v>
                </c:pt>
                <c:pt idx="24">
                  <c:v>748</c:v>
                </c:pt>
                <c:pt idx="25">
                  <c:v>688</c:v>
                </c:pt>
                <c:pt idx="26">
                  <c:v>617</c:v>
                </c:pt>
                <c:pt idx="27">
                  <c:v>1547</c:v>
                </c:pt>
                <c:pt idx="28">
                  <c:v>814</c:v>
                </c:pt>
                <c:pt idx="29">
                  <c:v>541</c:v>
                </c:pt>
                <c:pt idx="30">
                  <c:v>591</c:v>
                </c:pt>
                <c:pt idx="31">
                  <c:v>539</c:v>
                </c:pt>
                <c:pt idx="32">
                  <c:v>20</c:v>
                </c:pt>
                <c:pt idx="33">
                  <c:v>1290</c:v>
                </c:pt>
                <c:pt idx="34">
                  <c:v>667</c:v>
                </c:pt>
                <c:pt idx="35">
                  <c:v>543</c:v>
                </c:pt>
                <c:pt idx="36">
                  <c:v>668</c:v>
                </c:pt>
                <c:pt idx="37">
                  <c:v>543</c:v>
                </c:pt>
                <c:pt idx="38">
                  <c:v>1</c:v>
                </c:pt>
                <c:pt idx="39">
                  <c:v>1502</c:v>
                </c:pt>
                <c:pt idx="40">
                  <c:v>851</c:v>
                </c:pt>
                <c:pt idx="41">
                  <c:v>774</c:v>
                </c:pt>
                <c:pt idx="42">
                  <c:v>846</c:v>
                </c:pt>
                <c:pt idx="43">
                  <c:v>463</c:v>
                </c:pt>
                <c:pt idx="44">
                  <c:v>1595</c:v>
                </c:pt>
                <c:pt idx="45">
                  <c:v>647</c:v>
                </c:pt>
                <c:pt idx="46">
                  <c:v>704</c:v>
                </c:pt>
                <c:pt idx="47">
                  <c:v>626</c:v>
                </c:pt>
                <c:pt idx="48">
                  <c:v>757</c:v>
                </c:pt>
                <c:pt idx="49">
                  <c:v>667</c:v>
                </c:pt>
                <c:pt idx="50">
                  <c:v>923</c:v>
                </c:pt>
                <c:pt idx="51">
                  <c:v>409</c:v>
                </c:pt>
                <c:pt idx="52">
                  <c:v>1370</c:v>
                </c:pt>
                <c:pt idx="53">
                  <c:v>1424</c:v>
                </c:pt>
                <c:pt idx="54">
                  <c:v>2222</c:v>
                </c:pt>
                <c:pt idx="55">
                  <c:v>403</c:v>
                </c:pt>
                <c:pt idx="56">
                  <c:v>1009</c:v>
                </c:pt>
                <c:pt idx="57">
                  <c:v>789</c:v>
                </c:pt>
                <c:pt idx="58">
                  <c:v>312</c:v>
                </c:pt>
                <c:pt idx="59">
                  <c:v>953</c:v>
                </c:pt>
                <c:pt idx="60">
                  <c:v>932</c:v>
                </c:pt>
                <c:pt idx="61">
                  <c:v>496</c:v>
                </c:pt>
                <c:pt idx="62">
                  <c:v>453</c:v>
                </c:pt>
                <c:pt idx="63">
                  <c:v>300</c:v>
                </c:pt>
                <c:pt idx="64">
                  <c:v>793</c:v>
                </c:pt>
                <c:pt idx="65">
                  <c:v>947</c:v>
                </c:pt>
                <c:pt idx="66">
                  <c:v>721</c:v>
                </c:pt>
                <c:pt idx="67">
                  <c:v>715</c:v>
                </c:pt>
                <c:pt idx="68">
                  <c:v>1482</c:v>
                </c:pt>
                <c:pt idx="69">
                  <c:v>682</c:v>
                </c:pt>
                <c:pt idx="70">
                  <c:v>1021</c:v>
                </c:pt>
                <c:pt idx="71">
                  <c:v>1568</c:v>
                </c:pt>
                <c:pt idx="72">
                  <c:v>743</c:v>
                </c:pt>
                <c:pt idx="73">
                  <c:v>165</c:v>
                </c:pt>
                <c:pt idx="74">
                  <c:v>721</c:v>
                </c:pt>
                <c:pt idx="75">
                  <c:v>738</c:v>
                </c:pt>
                <c:pt idx="76">
                  <c:v>719</c:v>
                </c:pt>
                <c:pt idx="77">
                  <c:v>711</c:v>
                </c:pt>
                <c:pt idx="78">
                  <c:v>1294</c:v>
                </c:pt>
                <c:pt idx="79">
                  <c:v>682</c:v>
                </c:pt>
                <c:pt idx="80">
                  <c:v>731</c:v>
                </c:pt>
                <c:pt idx="81">
                  <c:v>425</c:v>
                </c:pt>
                <c:pt idx="82">
                  <c:v>403</c:v>
                </c:pt>
                <c:pt idx="83">
                  <c:v>250</c:v>
                </c:pt>
                <c:pt idx="84">
                  <c:v>940</c:v>
                </c:pt>
                <c:pt idx="85">
                  <c:v>464</c:v>
                </c:pt>
                <c:pt idx="86">
                  <c:v>381</c:v>
                </c:pt>
                <c:pt idx="87">
                  <c:v>408</c:v>
                </c:pt>
                <c:pt idx="88">
                  <c:v>313</c:v>
                </c:pt>
                <c:pt idx="89">
                  <c:v>777</c:v>
                </c:pt>
                <c:pt idx="90">
                  <c:v>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1F-49E7-AA97-B85FBB70C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730863"/>
        <c:axId val="50732303"/>
      </c:lineChart>
      <c:catAx>
        <c:axId val="57862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78618911"/>
        <c:crosses val="autoZero"/>
        <c:auto val="1"/>
        <c:lblAlgn val="ctr"/>
        <c:lblOffset val="100"/>
        <c:noMultiLvlLbl val="0"/>
      </c:catAx>
      <c:valAx>
        <c:axId val="57861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.00_-;\-[$€-2]\ * #,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78620831"/>
        <c:crosses val="autoZero"/>
        <c:crossBetween val="between"/>
      </c:valAx>
      <c:valAx>
        <c:axId val="50732303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0730863"/>
        <c:crosses val="max"/>
        <c:crossBetween val="between"/>
      </c:valAx>
      <c:catAx>
        <c:axId val="507308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7323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E"/>
              <a:t>NN.de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Category24vs23!$B$1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Category24vs23!$A$2:$A$6</c:f>
              <c:strCache>
                <c:ptCount val="5"/>
                <c:pt idx="0">
                  <c:v>UV Gel Polish</c:v>
                </c:pt>
                <c:pt idx="1">
                  <c:v>Accessories</c:v>
                </c:pt>
                <c:pt idx="2">
                  <c:v>Nail Art</c:v>
                </c:pt>
                <c:pt idx="3">
                  <c:v>Lotions and preparations</c:v>
                </c:pt>
                <c:pt idx="4">
                  <c:v>Starter Sets</c:v>
                </c:pt>
              </c:strCache>
            </c:strRef>
          </c:cat>
          <c:val>
            <c:numRef>
              <c:f>Category24vs23!$B$2:$B$6</c:f>
              <c:numCache>
                <c:formatCode>#,##0</c:formatCode>
                <c:ptCount val="5"/>
                <c:pt idx="0">
                  <c:v>750245</c:v>
                </c:pt>
                <c:pt idx="1">
                  <c:v>169446</c:v>
                </c:pt>
                <c:pt idx="2">
                  <c:v>66893</c:v>
                </c:pt>
                <c:pt idx="3">
                  <c:v>87519</c:v>
                </c:pt>
                <c:pt idx="4">
                  <c:v>116837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D-4433-A0B9-E91ACD757C05}"/>
            </c:ext>
          </c:extLst>
        </c:ser>
        <c:ser>
          <c:idx val="1"/>
          <c:order val="1"/>
          <c:tx>
            <c:strRef>
              <c:f>Category24vs23!$C$1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Category24vs23!$A$2:$A$6</c:f>
              <c:strCache>
                <c:ptCount val="5"/>
                <c:pt idx="0">
                  <c:v>UV Gel Polish</c:v>
                </c:pt>
                <c:pt idx="1">
                  <c:v>Accessories</c:v>
                </c:pt>
                <c:pt idx="2">
                  <c:v>Nail Art</c:v>
                </c:pt>
                <c:pt idx="3">
                  <c:v>Lotions and preparations</c:v>
                </c:pt>
                <c:pt idx="4">
                  <c:v>Starter Sets</c:v>
                </c:pt>
              </c:strCache>
            </c:strRef>
          </c:cat>
          <c:val>
            <c:numRef>
              <c:f>Category24vs23!$C$2:$C$6</c:f>
              <c:numCache>
                <c:formatCode>#,##0</c:formatCode>
                <c:ptCount val="5"/>
                <c:pt idx="0">
                  <c:v>599657</c:v>
                </c:pt>
                <c:pt idx="1">
                  <c:v>141040</c:v>
                </c:pt>
                <c:pt idx="2">
                  <c:v>95576</c:v>
                </c:pt>
                <c:pt idx="3">
                  <c:v>71181</c:v>
                </c:pt>
                <c:pt idx="4">
                  <c:v>102831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5D-4433-A0B9-E91ACD757C05}"/>
            </c:ext>
          </c:extLst>
        </c:ser>
        <c:ser>
          <c:idx val="2"/>
          <c:order val="2"/>
          <c:tx>
            <c:strRef>
              <c:f>Category24vs23!$D$1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Category24vs23!$A$2:$A$6</c:f>
              <c:strCache>
                <c:ptCount val="5"/>
                <c:pt idx="0">
                  <c:v>UV Gel Polish</c:v>
                </c:pt>
                <c:pt idx="1">
                  <c:v>Accessories</c:v>
                </c:pt>
                <c:pt idx="2">
                  <c:v>Nail Art</c:v>
                </c:pt>
                <c:pt idx="3">
                  <c:v>Lotions and preparations</c:v>
                </c:pt>
                <c:pt idx="4">
                  <c:v>Starter Sets</c:v>
                </c:pt>
              </c:strCache>
            </c:strRef>
          </c:cat>
          <c:val>
            <c:numRef>
              <c:f>Category24vs23!$D$2:$D$6</c:f>
              <c:numCache>
                <c:formatCode>#,##0</c:formatCode>
                <c:ptCount val="5"/>
                <c:pt idx="0">
                  <c:v>423726</c:v>
                </c:pt>
                <c:pt idx="1">
                  <c:v>83784</c:v>
                </c:pt>
                <c:pt idx="2">
                  <c:v>63107</c:v>
                </c:pt>
                <c:pt idx="3">
                  <c:v>45162</c:v>
                </c:pt>
                <c:pt idx="4">
                  <c:v>41792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5D-4433-A0B9-E91ACD757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42884511"/>
        <c:axId val="942865311"/>
      </c:barChart>
      <c:catAx>
        <c:axId val="94288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42865311"/>
        <c:crosses val="autoZero"/>
        <c:auto val="1"/>
        <c:lblAlgn val="ctr"/>
        <c:lblOffset val="100"/>
        <c:noMultiLvlLbl val="0"/>
      </c:catAx>
      <c:valAx>
        <c:axId val="94286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4288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E"/>
              <a:t>DM.de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Category24vs23!$B$44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Category24vs23!$A$45:$A$56</c:f>
              <c:strCache>
                <c:ptCount val="12"/>
                <c:pt idx="0">
                  <c:v>UV Gel Polish</c:v>
                </c:pt>
                <c:pt idx="1">
                  <c:v>Accessories</c:v>
                </c:pt>
                <c:pt idx="2">
                  <c:v>Lotions and preparations</c:v>
                </c:pt>
                <c:pt idx="3">
                  <c:v>Starter Sets</c:v>
                </c:pt>
                <c:pt idx="4">
                  <c:v>Nail Art</c:v>
                </c:pt>
                <c:pt idx="5">
                  <c:v>Care</c:v>
                </c:pt>
                <c:pt idx="6">
                  <c:v>Pakiety</c:v>
                </c:pt>
                <c:pt idx="7">
                  <c:v>Intense Serum Line</c:v>
                </c:pt>
                <c:pt idx="8">
                  <c:v>Gels &amp; Acrylics</c:v>
                </c:pt>
                <c:pt idx="9">
                  <c:v>Materiały reklamowe</c:v>
                </c:pt>
                <c:pt idx="10">
                  <c:v>Devices</c:v>
                </c:pt>
                <c:pt idx="11">
                  <c:v>Classic gel Polish</c:v>
                </c:pt>
              </c:strCache>
            </c:strRef>
          </c:cat>
          <c:val>
            <c:numRef>
              <c:f>Category24vs23!$B$45:$B$56</c:f>
              <c:numCache>
                <c:formatCode>General</c:formatCode>
                <c:ptCount val="12"/>
                <c:pt idx="0">
                  <c:v>1699331</c:v>
                </c:pt>
                <c:pt idx="1">
                  <c:v>338983</c:v>
                </c:pt>
                <c:pt idx="2">
                  <c:v>262543</c:v>
                </c:pt>
                <c:pt idx="3">
                  <c:v>128573</c:v>
                </c:pt>
                <c:pt idx="4">
                  <c:v>0</c:v>
                </c:pt>
                <c:pt idx="5">
                  <c:v>46108</c:v>
                </c:pt>
                <c:pt idx="6">
                  <c:v>2387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489</c:v>
                </c:pt>
                <c:pt idx="11">
                  <c:v>64404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E-4AFB-883D-752D03645C85}"/>
            </c:ext>
          </c:extLst>
        </c:ser>
        <c:ser>
          <c:idx val="1"/>
          <c:order val="1"/>
          <c:tx>
            <c:strRef>
              <c:f>Category24vs23!$C$44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Category24vs23!$A$45:$A$56</c:f>
              <c:strCache>
                <c:ptCount val="12"/>
                <c:pt idx="0">
                  <c:v>UV Gel Polish</c:v>
                </c:pt>
                <c:pt idx="1">
                  <c:v>Accessories</c:v>
                </c:pt>
                <c:pt idx="2">
                  <c:v>Lotions and preparations</c:v>
                </c:pt>
                <c:pt idx="3">
                  <c:v>Starter Sets</c:v>
                </c:pt>
                <c:pt idx="4">
                  <c:v>Nail Art</c:v>
                </c:pt>
                <c:pt idx="5">
                  <c:v>Care</c:v>
                </c:pt>
                <c:pt idx="6">
                  <c:v>Pakiety</c:v>
                </c:pt>
                <c:pt idx="7">
                  <c:v>Intense Serum Line</c:v>
                </c:pt>
                <c:pt idx="8">
                  <c:v>Gels &amp; Acrylics</c:v>
                </c:pt>
                <c:pt idx="9">
                  <c:v>Materiały reklamowe</c:v>
                </c:pt>
                <c:pt idx="10">
                  <c:v>Devices</c:v>
                </c:pt>
                <c:pt idx="11">
                  <c:v>Classic gel Polish</c:v>
                </c:pt>
              </c:strCache>
            </c:strRef>
          </c:cat>
          <c:val>
            <c:numRef>
              <c:f>Category24vs23!$C$45:$C$56</c:f>
              <c:numCache>
                <c:formatCode>General</c:formatCode>
                <c:ptCount val="12"/>
                <c:pt idx="0">
                  <c:v>3473483</c:v>
                </c:pt>
                <c:pt idx="1">
                  <c:v>850498</c:v>
                </c:pt>
                <c:pt idx="2">
                  <c:v>705914</c:v>
                </c:pt>
                <c:pt idx="3">
                  <c:v>175334</c:v>
                </c:pt>
                <c:pt idx="4">
                  <c:v>38600</c:v>
                </c:pt>
                <c:pt idx="5">
                  <c:v>84639</c:v>
                </c:pt>
                <c:pt idx="6">
                  <c:v>13499</c:v>
                </c:pt>
                <c:pt idx="7">
                  <c:v>46995</c:v>
                </c:pt>
                <c:pt idx="8">
                  <c:v>0</c:v>
                </c:pt>
                <c:pt idx="9">
                  <c:v>21280</c:v>
                </c:pt>
                <c:pt idx="10">
                  <c:v>1611</c:v>
                </c:pt>
                <c:pt idx="11">
                  <c:v>-16922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0E-4AFB-883D-752D03645C85}"/>
            </c:ext>
          </c:extLst>
        </c:ser>
        <c:ser>
          <c:idx val="2"/>
          <c:order val="2"/>
          <c:tx>
            <c:strRef>
              <c:f>Category24vs23!$D$44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Category24vs23!$A$45:$A$56</c:f>
              <c:strCache>
                <c:ptCount val="12"/>
                <c:pt idx="0">
                  <c:v>UV Gel Polish</c:v>
                </c:pt>
                <c:pt idx="1">
                  <c:v>Accessories</c:v>
                </c:pt>
                <c:pt idx="2">
                  <c:v>Lotions and preparations</c:v>
                </c:pt>
                <c:pt idx="3">
                  <c:v>Starter Sets</c:v>
                </c:pt>
                <c:pt idx="4">
                  <c:v>Nail Art</c:v>
                </c:pt>
                <c:pt idx="5">
                  <c:v>Care</c:v>
                </c:pt>
                <c:pt idx="6">
                  <c:v>Pakiety</c:v>
                </c:pt>
                <c:pt idx="7">
                  <c:v>Intense Serum Line</c:v>
                </c:pt>
                <c:pt idx="8">
                  <c:v>Gels &amp; Acrylics</c:v>
                </c:pt>
                <c:pt idx="9">
                  <c:v>Materiały reklamowe</c:v>
                </c:pt>
                <c:pt idx="10">
                  <c:v>Devices</c:v>
                </c:pt>
                <c:pt idx="11">
                  <c:v>Classic gel Polish</c:v>
                </c:pt>
              </c:strCache>
            </c:strRef>
          </c:cat>
          <c:val>
            <c:numRef>
              <c:f>Category24vs23!$D$45:$D$56</c:f>
              <c:numCache>
                <c:formatCode>General</c:formatCode>
                <c:ptCount val="12"/>
                <c:pt idx="0">
                  <c:v>1952503</c:v>
                </c:pt>
                <c:pt idx="1">
                  <c:v>613936</c:v>
                </c:pt>
                <c:pt idx="2">
                  <c:v>485588</c:v>
                </c:pt>
                <c:pt idx="3">
                  <c:v>144150</c:v>
                </c:pt>
                <c:pt idx="4">
                  <c:v>108293</c:v>
                </c:pt>
                <c:pt idx="5">
                  <c:v>55452</c:v>
                </c:pt>
                <c:pt idx="6">
                  <c:v>13366</c:v>
                </c:pt>
                <c:pt idx="7">
                  <c:v>8765</c:v>
                </c:pt>
                <c:pt idx="8">
                  <c:v>8184</c:v>
                </c:pt>
                <c:pt idx="9">
                  <c:v>2095</c:v>
                </c:pt>
                <c:pt idx="10">
                  <c:v>1662</c:v>
                </c:pt>
                <c:pt idx="11">
                  <c:v>-22002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0E-4AFB-883D-752D03645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094831"/>
        <c:axId val="397093391"/>
      </c:barChart>
      <c:catAx>
        <c:axId val="39709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97093391"/>
        <c:crosses val="autoZero"/>
        <c:auto val="1"/>
        <c:lblAlgn val="ctr"/>
        <c:lblOffset val="100"/>
        <c:noMultiLvlLbl val="0"/>
      </c:catAx>
      <c:valAx>
        <c:axId val="39709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9709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E"/>
              <a:t>Douglas.de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Category24vs23!$B$44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Category24vs23!$A$67:$A$76</c:f>
              <c:strCache>
                <c:ptCount val="10"/>
                <c:pt idx="0">
                  <c:v>UV Gel Polish</c:v>
                </c:pt>
                <c:pt idx="1">
                  <c:v>Care</c:v>
                </c:pt>
                <c:pt idx="2">
                  <c:v>Accessories</c:v>
                </c:pt>
                <c:pt idx="3">
                  <c:v>Lotions and preparations</c:v>
                </c:pt>
                <c:pt idx="4">
                  <c:v>Starter Sets</c:v>
                </c:pt>
                <c:pt idx="5">
                  <c:v>Nail Art</c:v>
                </c:pt>
                <c:pt idx="6">
                  <c:v>Devices</c:v>
                </c:pt>
                <c:pt idx="7">
                  <c:v>Pakiety</c:v>
                </c:pt>
                <c:pt idx="8">
                  <c:v>Gels &amp; Acrylics</c:v>
                </c:pt>
                <c:pt idx="9">
                  <c:v>Classic gel Polish</c:v>
                </c:pt>
              </c:strCache>
            </c:strRef>
          </c:cat>
          <c:val>
            <c:numRef>
              <c:f>Category24vs23!$B$67:$B$76</c:f>
              <c:numCache>
                <c:formatCode>General</c:formatCode>
                <c:ptCount val="10"/>
                <c:pt idx="0">
                  <c:v>913677</c:v>
                </c:pt>
                <c:pt idx="1">
                  <c:v>5957</c:v>
                </c:pt>
                <c:pt idx="2">
                  <c:v>232854</c:v>
                </c:pt>
                <c:pt idx="3">
                  <c:v>161193</c:v>
                </c:pt>
                <c:pt idx="4">
                  <c:v>91347</c:v>
                </c:pt>
                <c:pt idx="5">
                  <c:v>20885</c:v>
                </c:pt>
                <c:pt idx="6">
                  <c:v>4578</c:v>
                </c:pt>
                <c:pt idx="7">
                  <c:v>0</c:v>
                </c:pt>
                <c:pt idx="8">
                  <c:v>131</c:v>
                </c:pt>
                <c:pt idx="9">
                  <c:v>9794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0-46E4-83B4-DA4756E3C3F0}"/>
            </c:ext>
          </c:extLst>
        </c:ser>
        <c:ser>
          <c:idx val="1"/>
          <c:order val="1"/>
          <c:tx>
            <c:strRef>
              <c:f>Category24vs23!$C$44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Category24vs23!$A$67:$A$76</c:f>
              <c:strCache>
                <c:ptCount val="10"/>
                <c:pt idx="0">
                  <c:v>UV Gel Polish</c:v>
                </c:pt>
                <c:pt idx="1">
                  <c:v>Care</c:v>
                </c:pt>
                <c:pt idx="2">
                  <c:v>Accessories</c:v>
                </c:pt>
                <c:pt idx="3">
                  <c:v>Lotions and preparations</c:v>
                </c:pt>
                <c:pt idx="4">
                  <c:v>Starter Sets</c:v>
                </c:pt>
                <c:pt idx="5">
                  <c:v>Nail Art</c:v>
                </c:pt>
                <c:pt idx="6">
                  <c:v>Devices</c:v>
                </c:pt>
                <c:pt idx="7">
                  <c:v>Pakiety</c:v>
                </c:pt>
                <c:pt idx="8">
                  <c:v>Gels &amp; Acrylics</c:v>
                </c:pt>
                <c:pt idx="9">
                  <c:v>Classic gel Polish</c:v>
                </c:pt>
              </c:strCache>
            </c:strRef>
          </c:cat>
          <c:val>
            <c:numRef>
              <c:f>Category24vs23!$C$67:$C$76</c:f>
              <c:numCache>
                <c:formatCode>General</c:formatCode>
                <c:ptCount val="10"/>
                <c:pt idx="0">
                  <c:v>733254</c:v>
                </c:pt>
                <c:pt idx="1">
                  <c:v>13756</c:v>
                </c:pt>
                <c:pt idx="2">
                  <c:v>166350</c:v>
                </c:pt>
                <c:pt idx="3">
                  <c:v>107866</c:v>
                </c:pt>
                <c:pt idx="4">
                  <c:v>98806</c:v>
                </c:pt>
                <c:pt idx="5">
                  <c:v>40123</c:v>
                </c:pt>
                <c:pt idx="6">
                  <c:v>4873</c:v>
                </c:pt>
                <c:pt idx="7">
                  <c:v>0</c:v>
                </c:pt>
                <c:pt idx="8">
                  <c:v>361</c:v>
                </c:pt>
                <c:pt idx="9">
                  <c:v>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0-46E4-83B4-DA4756E3C3F0}"/>
            </c:ext>
          </c:extLst>
        </c:ser>
        <c:ser>
          <c:idx val="2"/>
          <c:order val="2"/>
          <c:tx>
            <c:strRef>
              <c:f>Category24vs23!$D$44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Category24vs23!$A$67:$A$76</c:f>
              <c:strCache>
                <c:ptCount val="10"/>
                <c:pt idx="0">
                  <c:v>UV Gel Polish</c:v>
                </c:pt>
                <c:pt idx="1">
                  <c:v>Care</c:v>
                </c:pt>
                <c:pt idx="2">
                  <c:v>Accessories</c:v>
                </c:pt>
                <c:pt idx="3">
                  <c:v>Lotions and preparations</c:v>
                </c:pt>
                <c:pt idx="4">
                  <c:v>Starter Sets</c:v>
                </c:pt>
                <c:pt idx="5">
                  <c:v>Nail Art</c:v>
                </c:pt>
                <c:pt idx="6">
                  <c:v>Devices</c:v>
                </c:pt>
                <c:pt idx="7">
                  <c:v>Pakiety</c:v>
                </c:pt>
                <c:pt idx="8">
                  <c:v>Gels &amp; Acrylics</c:v>
                </c:pt>
                <c:pt idx="9">
                  <c:v>Classic gel Polish</c:v>
                </c:pt>
              </c:strCache>
            </c:strRef>
          </c:cat>
          <c:val>
            <c:numRef>
              <c:f>Category24vs23!$D$67:$D$76</c:f>
              <c:numCache>
                <c:formatCode>General</c:formatCode>
                <c:ptCount val="10"/>
                <c:pt idx="0">
                  <c:v>392217</c:v>
                </c:pt>
                <c:pt idx="1">
                  <c:v>193730</c:v>
                </c:pt>
                <c:pt idx="2">
                  <c:v>77350</c:v>
                </c:pt>
                <c:pt idx="3">
                  <c:v>55727</c:v>
                </c:pt>
                <c:pt idx="4">
                  <c:v>47640</c:v>
                </c:pt>
                <c:pt idx="5">
                  <c:v>18687</c:v>
                </c:pt>
                <c:pt idx="6">
                  <c:v>5221</c:v>
                </c:pt>
                <c:pt idx="7">
                  <c:v>286</c:v>
                </c:pt>
                <c:pt idx="8">
                  <c:v>83</c:v>
                </c:pt>
                <c:pt idx="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70-46E4-83B4-DA4756E3C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094831"/>
        <c:axId val="397093391"/>
      </c:barChart>
      <c:catAx>
        <c:axId val="39709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97093391"/>
        <c:crosses val="autoZero"/>
        <c:auto val="1"/>
        <c:lblAlgn val="ctr"/>
        <c:lblOffset val="100"/>
        <c:noMultiLvlLbl val="0"/>
      </c:catAx>
      <c:valAx>
        <c:axId val="39709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9709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E"/>
              <a:t>NN.de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Category24vs23!$B$1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Category24vs23!$A$7:$A$11</c:f>
              <c:strCache>
                <c:ptCount val="5"/>
                <c:pt idx="0">
                  <c:v>Devices</c:v>
                </c:pt>
                <c:pt idx="1">
                  <c:v>Gels &amp; Acrylics</c:v>
                </c:pt>
                <c:pt idx="2">
                  <c:v>Care</c:v>
                </c:pt>
                <c:pt idx="3">
                  <c:v>Intense Serum Line</c:v>
                </c:pt>
                <c:pt idx="4">
                  <c:v>Classic gel Polish</c:v>
                </c:pt>
              </c:strCache>
            </c:strRef>
          </c:cat>
          <c:val>
            <c:numRef>
              <c:f>Category24vs23!$B$7:$B$11</c:f>
              <c:numCache>
                <c:formatCode>#,##0</c:formatCode>
                <c:ptCount val="5"/>
                <c:pt idx="0">
                  <c:v>17029</c:v>
                </c:pt>
                <c:pt idx="1">
                  <c:v>28318</c:v>
                </c:pt>
                <c:pt idx="2">
                  <c:v>11977</c:v>
                </c:pt>
                <c:pt idx="3">
                  <c:v>684</c:v>
                </c:pt>
                <c:pt idx="4">
                  <c:v>10403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C-40BA-AB5E-8749C6EB25F1}"/>
            </c:ext>
          </c:extLst>
        </c:ser>
        <c:ser>
          <c:idx val="1"/>
          <c:order val="1"/>
          <c:tx>
            <c:strRef>
              <c:f>Category24vs23!$C$1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Category24vs23!$A$7:$A$11</c:f>
              <c:strCache>
                <c:ptCount val="5"/>
                <c:pt idx="0">
                  <c:v>Devices</c:v>
                </c:pt>
                <c:pt idx="1">
                  <c:v>Gels &amp; Acrylics</c:v>
                </c:pt>
                <c:pt idx="2">
                  <c:v>Care</c:v>
                </c:pt>
                <c:pt idx="3">
                  <c:v>Intense Serum Line</c:v>
                </c:pt>
                <c:pt idx="4">
                  <c:v>Classic gel Polish</c:v>
                </c:pt>
              </c:strCache>
            </c:strRef>
          </c:cat>
          <c:val>
            <c:numRef>
              <c:f>Category24vs23!$C$7:$C$11</c:f>
              <c:numCache>
                <c:formatCode>#,##0</c:formatCode>
                <c:ptCount val="5"/>
                <c:pt idx="0">
                  <c:v>20396</c:v>
                </c:pt>
                <c:pt idx="1">
                  <c:v>24296</c:v>
                </c:pt>
                <c:pt idx="2">
                  <c:v>11963</c:v>
                </c:pt>
                <c:pt idx="3">
                  <c:v>5030</c:v>
                </c:pt>
                <c:pt idx="4">
                  <c:v>6049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CC-40BA-AB5E-8749C6EB25F1}"/>
            </c:ext>
          </c:extLst>
        </c:ser>
        <c:ser>
          <c:idx val="2"/>
          <c:order val="2"/>
          <c:tx>
            <c:strRef>
              <c:f>Category24vs23!$D$1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Category24vs23!$A$7:$A$11</c:f>
              <c:strCache>
                <c:ptCount val="5"/>
                <c:pt idx="0">
                  <c:v>Devices</c:v>
                </c:pt>
                <c:pt idx="1">
                  <c:v>Gels &amp; Acrylics</c:v>
                </c:pt>
                <c:pt idx="2">
                  <c:v>Care</c:v>
                </c:pt>
                <c:pt idx="3">
                  <c:v>Intense Serum Line</c:v>
                </c:pt>
                <c:pt idx="4">
                  <c:v>Classic gel Polish</c:v>
                </c:pt>
              </c:strCache>
            </c:strRef>
          </c:cat>
          <c:val>
            <c:numRef>
              <c:f>Category24vs23!$D$7:$D$11</c:f>
              <c:numCache>
                <c:formatCode>#,##0</c:formatCode>
                <c:ptCount val="5"/>
                <c:pt idx="0">
                  <c:v>12775</c:v>
                </c:pt>
                <c:pt idx="1">
                  <c:v>12375</c:v>
                </c:pt>
                <c:pt idx="2">
                  <c:v>5709</c:v>
                </c:pt>
                <c:pt idx="3">
                  <c:v>3875</c:v>
                </c:pt>
                <c:pt idx="4">
                  <c:v>1154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CC-40BA-AB5E-8749C6EB2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42884511"/>
        <c:axId val="942865311"/>
      </c:barChart>
      <c:catAx>
        <c:axId val="942884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42865311"/>
        <c:crosses val="autoZero"/>
        <c:auto val="1"/>
        <c:lblAlgn val="ctr"/>
        <c:lblOffset val="100"/>
        <c:noMultiLvlLbl val="0"/>
      </c:catAx>
      <c:valAx>
        <c:axId val="94286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942884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E"/>
              <a:t>NN.de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Channels 23 vs 24'!$C$4</c:f>
              <c:strCache>
                <c:ptCount val="1"/>
                <c:pt idx="0">
                  <c:v>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Channels 23 vs 24'!$H$3:$J$3</c:f>
              <c:strCach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strCache>
            </c:strRef>
          </c:cat>
          <c:val>
            <c:numRef>
              <c:f>'All Channels 23 vs 24'!$H$4:$J$4</c:f>
              <c:numCache>
                <c:formatCode>_-[$€-2]\ * #,##0_-;\-[$€-2]\ * #,##0_-;_-[$€-2]\ * "-"??_-;_-@_-</c:formatCode>
                <c:ptCount val="3"/>
                <c:pt idx="0">
                  <c:v>11630230.630000001</c:v>
                </c:pt>
                <c:pt idx="1">
                  <c:v>10316936.960000001</c:v>
                </c:pt>
                <c:pt idx="2">
                  <c:v>5853604.4400000004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4-4434-8E01-39A09E69A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645375"/>
        <c:axId val="573646815"/>
      </c:barChart>
      <c:lineChart>
        <c:grouping val="standard"/>
        <c:varyColors val="0"/>
        <c:ser>
          <c:idx val="1"/>
          <c:order val="1"/>
          <c:tx>
            <c:strRef>
              <c:f>'All Channels 23 vs 24'!$C$5</c:f>
              <c:strCache>
                <c:ptCount val="1"/>
                <c:pt idx="0">
                  <c:v>% change vs PY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'All Channels 23 vs 24'!$H$3:$J$3</c:f>
              <c:strCach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strCache>
            </c:strRef>
          </c:cat>
          <c:val>
            <c:numRef>
              <c:f>'All Channels 23 vs 24'!$H$5:$J$5</c:f>
              <c:numCache>
                <c:formatCode>0%</c:formatCode>
                <c:ptCount val="3"/>
                <c:pt idx="0">
                  <c:v>0.4592087835791363</c:v>
                </c:pt>
                <c:pt idx="1">
                  <c:v>-0.11292069020646756</c:v>
                </c:pt>
                <c:pt idx="2">
                  <c:v>-0.43262186609309283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84-4434-8E01-39A09E69A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516719"/>
        <c:axId val="573646335"/>
      </c:lineChart>
      <c:catAx>
        <c:axId val="57364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73646815"/>
        <c:crosses val="autoZero"/>
        <c:auto val="1"/>
        <c:lblAlgn val="ctr"/>
        <c:lblOffset val="100"/>
        <c:noMultiLvlLbl val="0"/>
      </c:catAx>
      <c:valAx>
        <c:axId val="57364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_-;\-[$€-2]\ * #,##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73645375"/>
        <c:crosses val="autoZero"/>
        <c:crossBetween val="between"/>
      </c:valAx>
      <c:valAx>
        <c:axId val="573646335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4516719"/>
        <c:crosses val="max"/>
        <c:crossBetween val="between"/>
      </c:valAx>
      <c:catAx>
        <c:axId val="6345167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36463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E"/>
              <a:t>DM.de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'All Channels 23 vs 24'!$C$13</c:f>
              <c:strCache>
                <c:ptCount val="1"/>
                <c:pt idx="0">
                  <c:v>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Channels 23 vs 24'!$H$3:$J$3</c:f>
              <c:strCach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strCache>
            </c:strRef>
          </c:cat>
          <c:val>
            <c:numRef>
              <c:f>'All Channels 23 vs 24'!$H$13:$J$13</c:f>
              <c:numCache>
                <c:formatCode>_-[$€-2]\ * #,##0_-;\-[$€-2]\ * #,##0_-;_-[$€-2]\ * "-"??_-;_-@_-</c:formatCode>
                <c:ptCount val="3"/>
                <c:pt idx="0">
                  <c:v>12144519.890000001</c:v>
                </c:pt>
                <c:pt idx="1">
                  <c:v>23956016.41</c:v>
                </c:pt>
                <c:pt idx="2">
                  <c:v>14545060.880000001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E5-4560-9C18-C297D81BA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645375"/>
        <c:axId val="573646815"/>
      </c:barChart>
      <c:lineChart>
        <c:grouping val="standard"/>
        <c:varyColors val="0"/>
        <c:ser>
          <c:idx val="1"/>
          <c:order val="1"/>
          <c:tx>
            <c:strRef>
              <c:f>'All Channels 23 vs 24'!$C$14</c:f>
              <c:strCache>
                <c:ptCount val="1"/>
                <c:pt idx="0">
                  <c:v>% change vs PY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'All Channels 23 vs 24'!$H$3:$J$3</c:f>
              <c:strCach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strCache>
            </c:strRef>
          </c:cat>
          <c:val>
            <c:numRef>
              <c:f>'All Channels 23 vs 24'!$H$14:$J$14</c:f>
              <c:numCache>
                <c:formatCode>0%</c:formatCode>
                <c:ptCount val="3"/>
                <c:pt idx="0">
                  <c:v>10.423916380587135</c:v>
                </c:pt>
                <c:pt idx="1">
                  <c:v>0.97257830091132558</c:v>
                </c:pt>
                <c:pt idx="2">
                  <c:v>-0.39284309081002167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E5-4560-9C18-C297D81BA1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516719"/>
        <c:axId val="573646335"/>
      </c:lineChart>
      <c:catAx>
        <c:axId val="57364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73646815"/>
        <c:crosses val="autoZero"/>
        <c:auto val="1"/>
        <c:lblAlgn val="ctr"/>
        <c:lblOffset val="100"/>
        <c:noMultiLvlLbl val="0"/>
      </c:catAx>
      <c:valAx>
        <c:axId val="57364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_-;\-[$€-2]\ * #,##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73645375"/>
        <c:crosses val="autoZero"/>
        <c:crossBetween val="between"/>
      </c:valAx>
      <c:valAx>
        <c:axId val="573646335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4516719"/>
        <c:crosses val="max"/>
        <c:crossBetween val="between"/>
      </c:valAx>
      <c:catAx>
        <c:axId val="6345167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36463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E"/>
              <a:t>Douglas.de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57334361640815"/>
          <c:y val="0.23179668872141257"/>
          <c:w val="0.81382603635840933"/>
          <c:h val="0.493909229259466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'All Channels 23 vs 24'!$C$21</c:f>
              <c:strCache>
                <c:ptCount val="1"/>
                <c:pt idx="0">
                  <c:v>€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'All Channels 23 vs 24'!$H$3:$J$3</c:f>
              <c:strCach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strCache>
            </c:strRef>
          </c:cat>
          <c:val>
            <c:numRef>
              <c:f>'All Channels 23 vs 24'!$H$21:$J$21</c:f>
              <c:numCache>
                <c:formatCode>_-[$€-2]\ * #,##0_-;\-[$€-2]\ * #,##0_-;_-[$€-2]\ * "-"??_-;_-@_-</c:formatCode>
                <c:ptCount val="3"/>
                <c:pt idx="0">
                  <c:v>6994473.0099999998</c:v>
                </c:pt>
                <c:pt idx="1">
                  <c:v>6246768.7599999998</c:v>
                </c:pt>
                <c:pt idx="2">
                  <c:v>3245816.02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C8-45B0-9DD6-8313CF3F3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645375"/>
        <c:axId val="573646815"/>
      </c:barChart>
      <c:lineChart>
        <c:grouping val="standard"/>
        <c:varyColors val="0"/>
        <c:ser>
          <c:idx val="1"/>
          <c:order val="1"/>
          <c:tx>
            <c:strRef>
              <c:f>'All Channels 23 vs 24'!$C$22</c:f>
              <c:strCache>
                <c:ptCount val="1"/>
                <c:pt idx="0">
                  <c:v>% change vs PY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'All Channels 23 vs 24'!$H$3:$J$3</c:f>
              <c:strCache>
                <c:ptCount val="3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</c:strCache>
            </c:strRef>
          </c:cat>
          <c:val>
            <c:numRef>
              <c:f>'All Channels 23 vs 24'!$H$22:$J$22</c:f>
              <c:numCache>
                <c:formatCode>0%</c:formatCode>
                <c:ptCount val="3"/>
                <c:pt idx="0">
                  <c:v>0.22337346286628401</c:v>
                </c:pt>
                <c:pt idx="1">
                  <c:v>-0.10689929733533987</c:v>
                </c:pt>
                <c:pt idx="2">
                  <c:v>-0.48040080484746484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C8-45B0-9DD6-8313CF3F3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516719"/>
        <c:axId val="573646335"/>
      </c:lineChart>
      <c:catAx>
        <c:axId val="57364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73646815"/>
        <c:crosses val="autoZero"/>
        <c:auto val="1"/>
        <c:lblAlgn val="ctr"/>
        <c:lblOffset val="100"/>
        <c:noMultiLvlLbl val="0"/>
      </c:catAx>
      <c:valAx>
        <c:axId val="57364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_-;\-[$€-2]\ * #,##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73645375"/>
        <c:crosses val="autoZero"/>
        <c:crossBetween val="between"/>
      </c:valAx>
      <c:valAx>
        <c:axId val="573646335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634516719"/>
        <c:crosses val="max"/>
        <c:crossBetween val="between"/>
      </c:valAx>
      <c:catAx>
        <c:axId val="6345167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36463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'All Channels 23 vs 24'!$W$4</c:f>
              <c:strCache>
                <c:ptCount val="1"/>
                <c:pt idx="0">
                  <c:v>2022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1D9-453B-BFAB-452DD0F0A87F}"/>
              </c:ext>
            </c:extLst>
          </c:dPt>
          <c:dPt>
            <c:idx val="1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1D9-453B-BFAB-452DD0F0A87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'All Channels 23 vs 24'!$V$5:$V$6</c:f>
              <c:strCache>
                <c:ptCount val="2"/>
                <c:pt idx="0">
                  <c:v>Retail (Dm+Douglas)</c:v>
                </c:pt>
                <c:pt idx="1">
                  <c:v>Ecom</c:v>
                </c:pt>
              </c:strCache>
            </c:strRef>
          </c:cat>
          <c:val>
            <c:numRef>
              <c:f>'All Channels 23 vs 24'!$W$5:$W$6</c:f>
              <c:numCache>
                <c:formatCode>_-[$€-2]\ * #,##0_-;\-[$€-2]\ * #,##0_-;_-[$€-2]\ * "-"??_-;_-@_-</c:formatCode>
                <c:ptCount val="2"/>
                <c:pt idx="0">
                  <c:v>19138992.899999999</c:v>
                </c:pt>
                <c:pt idx="1">
                  <c:v>11630230.630000001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D9-453B-BFAB-452DD0F0A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'All Channels 23 vs 24'!$X$4</c:f>
              <c:strCache>
                <c:ptCount val="1"/>
                <c:pt idx="0">
                  <c:v>2023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901-470F-A4BB-A2A396AA873F}"/>
              </c:ext>
            </c:extLst>
          </c:dPt>
          <c:dPt>
            <c:idx val="1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901-470F-A4BB-A2A396AA873F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'All Channels 23 vs 24'!$V$5:$V$6</c:f>
              <c:strCache>
                <c:ptCount val="2"/>
                <c:pt idx="0">
                  <c:v>Retail (Dm+Douglas)</c:v>
                </c:pt>
                <c:pt idx="1">
                  <c:v>Ecom</c:v>
                </c:pt>
              </c:strCache>
            </c:strRef>
          </c:cat>
          <c:val>
            <c:numRef>
              <c:f>'All Channels 23 vs 24'!$X$5:$X$6</c:f>
              <c:numCache>
                <c:formatCode>_-[$€-2]\ * #,##0_-;\-[$€-2]\ * #,##0_-;_-[$€-2]\ * "-"??_-;_-@_-</c:formatCode>
                <c:ptCount val="2"/>
                <c:pt idx="0">
                  <c:v>30202785.170000002</c:v>
                </c:pt>
                <c:pt idx="1">
                  <c:v>10316936.960000001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01-470F-A4BB-A2A396AA87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'All Channels 23 vs 24'!$Y$4</c:f>
              <c:strCache>
                <c:ptCount val="1"/>
                <c:pt idx="0">
                  <c:v>2024</c:v>
                </c:pt>
              </c:strCache>
            </c:strRef>
          </c:tx>
          <c:dPt>
            <c:idx val="0"/>
            <c:bubble3D val="0"/>
            <c:spPr>
              <a:solidFill>
                <a:schemeClr val="accent2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AA-4245-9473-931DCE33D130}"/>
              </c:ext>
            </c:extLst>
          </c:dPt>
          <c:dPt>
            <c:idx val="1"/>
            <c:bubble3D val="0"/>
            <c:spPr>
              <a:solidFill>
                <a:schemeClr val="accent2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AA-4245-9473-931DCE33D130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'All Channels 23 vs 24'!$V$5:$V$6</c:f>
              <c:strCache>
                <c:ptCount val="2"/>
                <c:pt idx="0">
                  <c:v>Retail (Dm+Douglas)</c:v>
                </c:pt>
                <c:pt idx="1">
                  <c:v>Ecom</c:v>
                </c:pt>
              </c:strCache>
            </c:strRef>
          </c:cat>
          <c:val>
            <c:numRef>
              <c:f>'All Channels 23 vs 24'!$Y$5:$Y$6</c:f>
              <c:numCache>
                <c:formatCode>_-[$€-2]\ * #,##0_-;\-[$€-2]\ * #,##0_-;_-[$€-2]\ * "-"??_-;_-@_-</c:formatCode>
                <c:ptCount val="2"/>
                <c:pt idx="0">
                  <c:v>17790876.900000002</c:v>
                </c:pt>
                <c:pt idx="1">
                  <c:v>5853604.4400000004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CAA-4245-9473-931DCE33D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7622243569273794"/>
          <c:y val="9.8187697882017852E-2"/>
          <c:w val="0.46606827322048189"/>
          <c:h val="0.79648701197064142"/>
        </c:manualLayout>
      </c:layout>
      <c:pieChart>
        <c:varyColors val="1"/>
        <c:ser>
          <c:idx val="0"/>
          <c:order val="0"/>
          <c:tx>
            <c:strRef>
              <c:f>Categoryvs23!$E$2</c:f>
              <c:strCache>
                <c:ptCount val="1"/>
                <c:pt idx="0">
                  <c:v>Total</c:v>
                </c:pt>
              </c:strCache>
            </c:strRef>
          </c:tx>
          <c:explosion val="2"/>
          <c:dPt>
            <c:idx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FC4-4EED-96CE-EC3543B58AD8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FC4-4EED-96CE-EC3543B58AD8}"/>
              </c:ext>
            </c:extLst>
          </c:dPt>
          <c:dPt>
            <c:idx val="2"/>
            <c:bubble3D val="0"/>
            <c:spPr>
              <a:solidFill>
                <a:srgbClr val="0000C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EFC4-4EED-96CE-EC3543B58AD8}"/>
              </c:ext>
            </c:extLst>
          </c:dPt>
          <c:dPt>
            <c:idx val="3"/>
            <c:bubble3D val="0"/>
            <c:spPr>
              <a:solidFill>
                <a:srgbClr val="F42AD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EFC4-4EED-96CE-EC3543B58AD8}"/>
              </c:ext>
            </c:extLst>
          </c:dPt>
          <c:dPt>
            <c:idx val="4"/>
            <c:bubble3D val="0"/>
            <c:spPr>
              <a:solidFill>
                <a:srgbClr val="6600C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DE7-4D7D-A25F-4E54EEA8C897}"/>
              </c:ext>
            </c:extLst>
          </c:dPt>
          <c:dPt>
            <c:idx val="5"/>
            <c:bubble3D val="0"/>
            <c:spPr>
              <a:solidFill>
                <a:srgbClr val="CC99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DE7-4D7D-A25F-4E54EEA8C897}"/>
              </c:ext>
            </c:extLst>
          </c:dPt>
          <c:dPt>
            <c:idx val="6"/>
            <c:bubble3D val="0"/>
            <c:spPr>
              <a:solidFill>
                <a:srgbClr val="CC66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DE7-4D7D-A25F-4E54EEA8C897}"/>
              </c:ext>
            </c:extLst>
          </c:dPt>
          <c:dPt>
            <c:idx val="7"/>
            <c:bubble3D val="0"/>
            <c:spPr>
              <a:solidFill>
                <a:srgbClr val="FF99C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DE7-4D7D-A25F-4E54EEA8C897}"/>
              </c:ext>
            </c:extLst>
          </c:dPt>
          <c:dPt>
            <c:idx val="8"/>
            <c:bubble3D val="0"/>
            <c:spPr>
              <a:solidFill>
                <a:schemeClr val="accent2">
                  <a:tint val="54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FDE7-4D7D-A25F-4E54EEA8C89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Categoryvs23!$D$4:$D$12</c:f>
              <c:strCache>
                <c:ptCount val="9"/>
                <c:pt idx="0">
                  <c:v>UV Gel Polish</c:v>
                </c:pt>
                <c:pt idx="1">
                  <c:v>Accessories</c:v>
                </c:pt>
                <c:pt idx="2">
                  <c:v>Nail Art</c:v>
                </c:pt>
                <c:pt idx="3">
                  <c:v>Sets</c:v>
                </c:pt>
                <c:pt idx="4">
                  <c:v>Liquids &amp; preparations</c:v>
                </c:pt>
                <c:pt idx="5">
                  <c:v>Devices</c:v>
                </c:pt>
                <c:pt idx="6">
                  <c:v>Gels &amp; Acrylics</c:v>
                </c:pt>
                <c:pt idx="7">
                  <c:v>Care</c:v>
                </c:pt>
                <c:pt idx="8">
                  <c:v>Intense Serum Line</c:v>
                </c:pt>
              </c:strCache>
            </c:strRef>
          </c:cat>
          <c:val>
            <c:numRef>
              <c:f>Categoryvs23!$E$4:$E$12</c:f>
              <c:numCache>
                <c:formatCode>General</c:formatCode>
                <c:ptCount val="9"/>
                <c:pt idx="0">
                  <c:v>424317</c:v>
                </c:pt>
                <c:pt idx="1">
                  <c:v>83601</c:v>
                </c:pt>
                <c:pt idx="2">
                  <c:v>63001</c:v>
                </c:pt>
                <c:pt idx="3">
                  <c:v>41737</c:v>
                </c:pt>
                <c:pt idx="4">
                  <c:v>45096</c:v>
                </c:pt>
                <c:pt idx="5">
                  <c:v>12750</c:v>
                </c:pt>
                <c:pt idx="6">
                  <c:v>12373</c:v>
                </c:pt>
                <c:pt idx="7">
                  <c:v>5704</c:v>
                </c:pt>
                <c:pt idx="8">
                  <c:v>3873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4-4EED-96CE-EC3543B58AD8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0587687166465"/>
          <c:y val="0.10753496206440555"/>
          <c:w val="0.47200263035009321"/>
          <c:h val="0.79243593058561923"/>
        </c:manualLayout>
      </c:layout>
      <c:pieChart>
        <c:varyColors val="1"/>
        <c:ser>
          <c:idx val="0"/>
          <c:order val="0"/>
          <c:tx>
            <c:strRef>
              <c:f>Categoryvs23!$E$2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A27-45EA-935D-C91693860B2D}"/>
              </c:ext>
            </c:extLst>
          </c:dPt>
          <c:dPt>
            <c:idx val="1"/>
            <c:bubble3D val="0"/>
            <c:spPr>
              <a:solidFill>
                <a:srgbClr val="00206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A27-45EA-935D-C91693860B2D}"/>
              </c:ext>
            </c:extLst>
          </c:dPt>
          <c:dPt>
            <c:idx val="2"/>
            <c:bubble3D val="0"/>
            <c:spPr>
              <a:solidFill>
                <a:srgbClr val="F42AD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A27-45EA-935D-C91693860B2D}"/>
              </c:ext>
            </c:extLst>
          </c:dPt>
          <c:dPt>
            <c:idx val="3"/>
            <c:bubble3D val="0"/>
            <c:spPr>
              <a:solidFill>
                <a:srgbClr val="6600C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A27-45EA-935D-C91693860B2D}"/>
              </c:ext>
            </c:extLst>
          </c:dPt>
          <c:dPt>
            <c:idx val="4"/>
            <c:bubble3D val="0"/>
            <c:spPr>
              <a:solidFill>
                <a:srgbClr val="0000C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A27-45EA-935D-C91693860B2D}"/>
              </c:ext>
            </c:extLst>
          </c:dPt>
          <c:dPt>
            <c:idx val="5"/>
            <c:bubble3D val="0"/>
            <c:spPr>
              <a:solidFill>
                <a:srgbClr val="CC66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A27-45EA-935D-C91693860B2D}"/>
              </c:ext>
            </c:extLst>
          </c:dPt>
          <c:dPt>
            <c:idx val="6"/>
            <c:bubble3D val="0"/>
            <c:spPr>
              <a:solidFill>
                <a:srgbClr val="CC99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A27-45EA-935D-C91693860B2D}"/>
              </c:ext>
            </c:extLst>
          </c:dPt>
          <c:dPt>
            <c:idx val="7"/>
            <c:bubble3D val="0"/>
            <c:spPr>
              <a:solidFill>
                <a:srgbClr val="FF99CC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A27-45EA-935D-C91693860B2D}"/>
              </c:ext>
            </c:extLst>
          </c:dPt>
          <c:dPt>
            <c:idx val="8"/>
            <c:bubble3D val="0"/>
            <c:spPr>
              <a:solidFill>
                <a:schemeClr val="accent2">
                  <a:tint val="5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A27-45EA-935D-C91693860B2D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Categoryvs23!$D$39:$D$47</c:f>
              <c:strCache>
                <c:ptCount val="9"/>
                <c:pt idx="0">
                  <c:v>UV Gel Polish</c:v>
                </c:pt>
                <c:pt idx="1">
                  <c:v>Accessories</c:v>
                </c:pt>
                <c:pt idx="2">
                  <c:v>Sets</c:v>
                </c:pt>
                <c:pt idx="3">
                  <c:v>Liquids &amp; preparations</c:v>
                </c:pt>
                <c:pt idx="4">
                  <c:v>Nail Art</c:v>
                </c:pt>
                <c:pt idx="5">
                  <c:v>Gels &amp; Acrylics</c:v>
                </c:pt>
                <c:pt idx="6">
                  <c:v>Devices</c:v>
                </c:pt>
                <c:pt idx="7">
                  <c:v>Care</c:v>
                </c:pt>
                <c:pt idx="8">
                  <c:v>Intense Serum Line</c:v>
                </c:pt>
              </c:strCache>
            </c:strRef>
          </c:cat>
          <c:val>
            <c:numRef>
              <c:f>Categoryvs23!$E$39:$E$47</c:f>
              <c:numCache>
                <c:formatCode>General</c:formatCode>
                <c:ptCount val="9"/>
                <c:pt idx="0">
                  <c:v>388933</c:v>
                </c:pt>
                <c:pt idx="1">
                  <c:v>90531</c:v>
                </c:pt>
                <c:pt idx="2">
                  <c:v>67809</c:v>
                </c:pt>
                <c:pt idx="3">
                  <c:v>47218</c:v>
                </c:pt>
                <c:pt idx="4">
                  <c:v>48531</c:v>
                </c:pt>
                <c:pt idx="5">
                  <c:v>13482</c:v>
                </c:pt>
                <c:pt idx="6">
                  <c:v>12316</c:v>
                </c:pt>
                <c:pt idx="7">
                  <c:v>8219</c:v>
                </c:pt>
                <c:pt idx="8">
                  <c:v>3360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5A27-45EA-935D-C91693860B2D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Categoryvs23!$D$55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6600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85A-4155-B9AA-D44955599C97}"/>
              </c:ext>
            </c:extLst>
          </c:dPt>
          <c:dPt>
            <c:idx val="1"/>
            <c:bubble3D val="0"/>
            <c:spPr>
              <a:solidFill>
                <a:srgbClr val="6699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085A-4155-B9AA-D44955599C97}"/>
              </c:ext>
            </c:extLst>
          </c:dPt>
          <c:dPt>
            <c:idx val="2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85A-4155-B9AA-D44955599C9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Categoryvs23!$C$56:$C$58</c:f>
              <c:strCache>
                <c:ptCount val="3"/>
                <c:pt idx="0">
                  <c:v>UV Gel Polish</c:v>
                </c:pt>
                <c:pt idx="1">
                  <c:v>Base</c:v>
                </c:pt>
                <c:pt idx="2">
                  <c:v>Top</c:v>
                </c:pt>
              </c:strCache>
            </c:strRef>
          </c:cat>
          <c:val>
            <c:numRef>
              <c:f>Categoryvs23!$D$56:$D$58</c:f>
              <c:numCache>
                <c:formatCode>General</c:formatCode>
                <c:ptCount val="3"/>
                <c:pt idx="0">
                  <c:v>293098</c:v>
                </c:pt>
                <c:pt idx="1">
                  <c:v>83589</c:v>
                </c:pt>
                <c:pt idx="2">
                  <c:v>47630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5A-4155-B9AA-D44955599C97}"/>
            </c:ext>
          </c:extLst>
        </c:ser>
        <c:ser>
          <c:idx val="1"/>
          <c:order val="1"/>
          <c:tx>
            <c:strRef>
              <c:f>Categoryvs23!#REF!</c:f>
              <c:strCache>
                <c:ptCount val="1"/>
                <c:pt idx="0">
                  <c:v>#BEZUG!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F56-4080-A0B0-9CA427375125}"/>
              </c:ext>
            </c:extLst>
          </c:dPt>
          <c:cat>
            <c:strRef>
              <c:f>Categoryvs23!$C$56:$C$58</c:f>
              <c:strCache>
                <c:ptCount val="3"/>
                <c:pt idx="0">
                  <c:v>UV Gel Polish</c:v>
                </c:pt>
                <c:pt idx="1">
                  <c:v>Base</c:v>
                </c:pt>
                <c:pt idx="2">
                  <c:v>Top</c:v>
                </c:pt>
              </c:strCache>
            </c:strRef>
          </c:cat>
          <c:val>
            <c:numRef>
              <c:f>Categoryvs23!#REF!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5A-4155-B9AA-D44955599C97}"/>
            </c:ext>
          </c:extLst>
        </c:ser>
        <c:ser>
          <c:idx val="2"/>
          <c:order val="2"/>
          <c:tx>
            <c:strRef>
              <c:f>Categoryvs23!#REF!</c:f>
              <c:strCache>
                <c:ptCount val="1"/>
                <c:pt idx="0">
                  <c:v>#BEZUG!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F56-4080-A0B0-9CA427375125}"/>
              </c:ext>
            </c:extLst>
          </c:dPt>
          <c:cat>
            <c:strRef>
              <c:f>Categoryvs23!$C$56:$C$58</c:f>
              <c:strCache>
                <c:ptCount val="3"/>
                <c:pt idx="0">
                  <c:v>UV Gel Polish</c:v>
                </c:pt>
                <c:pt idx="1">
                  <c:v>Base</c:v>
                </c:pt>
                <c:pt idx="2">
                  <c:v>Top</c:v>
                </c:pt>
              </c:strCache>
            </c:strRef>
          </c:cat>
          <c:val>
            <c:numRef>
              <c:f>Categoryvs23!#REF!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5A-4155-B9AA-D44955599C97}"/>
            </c:ext>
          </c:extLst>
        </c:ser>
        <c:ser>
          <c:idx val="3"/>
          <c:order val="3"/>
          <c:tx>
            <c:strRef>
              <c:f>Categoryvs23!#REF!</c:f>
              <c:strCache>
                <c:ptCount val="1"/>
                <c:pt idx="0">
                  <c:v>#BEZUG!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F56-4080-A0B0-9CA427375125}"/>
              </c:ext>
            </c:extLst>
          </c:dPt>
          <c:cat>
            <c:strRef>
              <c:f>Categoryvs23!$C$56:$C$58</c:f>
              <c:strCache>
                <c:ptCount val="3"/>
                <c:pt idx="0">
                  <c:v>UV Gel Polish</c:v>
                </c:pt>
                <c:pt idx="1">
                  <c:v>Base</c:v>
                </c:pt>
                <c:pt idx="2">
                  <c:v>Top</c:v>
                </c:pt>
              </c:strCache>
            </c:strRef>
          </c:cat>
          <c:val>
            <c:numRef>
              <c:f>Categoryvs23!#REF!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5A-4155-B9AA-D44955599C97}"/>
            </c:ext>
          </c:extLst>
        </c:ser>
        <c:ser>
          <c:idx val="4"/>
          <c:order val="4"/>
          <c:tx>
            <c:strRef>
              <c:f>Categoryvs23!#REF!</c:f>
              <c:strCache>
                <c:ptCount val="1"/>
                <c:pt idx="0">
                  <c:v>#BEZUG!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F56-4080-A0B0-9CA427375125}"/>
              </c:ext>
            </c:extLst>
          </c:dPt>
          <c:cat>
            <c:strRef>
              <c:f>Categoryvs23!$C$56:$C$58</c:f>
              <c:strCache>
                <c:ptCount val="3"/>
                <c:pt idx="0">
                  <c:v>UV Gel Polish</c:v>
                </c:pt>
                <c:pt idx="1">
                  <c:v>Base</c:v>
                </c:pt>
                <c:pt idx="2">
                  <c:v>Top</c:v>
                </c:pt>
              </c:strCache>
            </c:strRef>
          </c:cat>
          <c:val>
            <c:numRef>
              <c:f>Categoryvs23!#REF!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5A-4155-B9AA-D44955599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Categoryvs23!$D$55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6600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8E-4A84-A905-45227526D351}"/>
              </c:ext>
            </c:extLst>
          </c:dPt>
          <c:dPt>
            <c:idx val="1"/>
            <c:bubble3D val="0"/>
            <c:spPr>
              <a:solidFill>
                <a:srgbClr val="6699F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68E-4A84-A905-45227526D351}"/>
              </c:ext>
            </c:extLst>
          </c:dPt>
          <c:dPt>
            <c:idx val="2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68E-4A84-A905-45227526D35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</c:ext>
            </c:extLst>
          </c:dLbls>
          <c:cat>
            <c:strRef>
              <c:f>Categoryvs23!$C$84:$C$86</c:f>
              <c:strCache>
                <c:ptCount val="3"/>
                <c:pt idx="0">
                  <c:v>UV Gel Polish</c:v>
                </c:pt>
                <c:pt idx="1">
                  <c:v>Base</c:v>
                </c:pt>
                <c:pt idx="2">
                  <c:v>Top</c:v>
                </c:pt>
              </c:strCache>
            </c:strRef>
          </c:cat>
          <c:val>
            <c:numRef>
              <c:f>Categoryvs23!$D$84:$D$86</c:f>
              <c:numCache>
                <c:formatCode>General</c:formatCode>
                <c:ptCount val="3"/>
                <c:pt idx="0">
                  <c:v>267305</c:v>
                </c:pt>
                <c:pt idx="1">
                  <c:v>83289</c:v>
                </c:pt>
                <c:pt idx="2">
                  <c:v>38339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8E-4A84-A905-45227526D351}"/>
            </c:ext>
          </c:extLst>
        </c:ser>
        <c:ser>
          <c:idx val="1"/>
          <c:order val="1"/>
          <c:tx>
            <c:strRef>
              <c:f>Categoryvs23!#REF!</c:f>
              <c:strCache>
                <c:ptCount val="1"/>
                <c:pt idx="0">
                  <c:v>#BEZUG!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B68E-4A84-A905-45227526D351}"/>
              </c:ext>
            </c:extLst>
          </c:dPt>
          <c:cat>
            <c:strRef>
              <c:f>Categoryvs23!$C$84:$C$86</c:f>
              <c:strCache>
                <c:ptCount val="3"/>
                <c:pt idx="0">
                  <c:v>UV Gel Polish</c:v>
                </c:pt>
                <c:pt idx="1">
                  <c:v>Base</c:v>
                </c:pt>
                <c:pt idx="2">
                  <c:v>Top</c:v>
                </c:pt>
              </c:strCache>
            </c:strRef>
          </c:cat>
          <c:val>
            <c:numRef>
              <c:f>Categoryvs23!#REF!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B68E-4A84-A905-45227526D351}"/>
            </c:ext>
          </c:extLst>
        </c:ser>
        <c:ser>
          <c:idx val="2"/>
          <c:order val="2"/>
          <c:tx>
            <c:strRef>
              <c:f>Categoryvs23!#REF!</c:f>
              <c:strCache>
                <c:ptCount val="1"/>
                <c:pt idx="0">
                  <c:v>#BEZUG!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B68E-4A84-A905-45227526D351}"/>
              </c:ext>
            </c:extLst>
          </c:dPt>
          <c:cat>
            <c:strRef>
              <c:f>Categoryvs23!$C$84:$C$86</c:f>
              <c:strCache>
                <c:ptCount val="3"/>
                <c:pt idx="0">
                  <c:v>UV Gel Polish</c:v>
                </c:pt>
                <c:pt idx="1">
                  <c:v>Base</c:v>
                </c:pt>
                <c:pt idx="2">
                  <c:v>Top</c:v>
                </c:pt>
              </c:strCache>
            </c:strRef>
          </c:cat>
          <c:val>
            <c:numRef>
              <c:f>Categoryvs23!#REF!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68E-4A84-A905-45227526D351}"/>
            </c:ext>
          </c:extLst>
        </c:ser>
        <c:ser>
          <c:idx val="3"/>
          <c:order val="3"/>
          <c:tx>
            <c:strRef>
              <c:f>Categoryvs23!#REF!</c:f>
              <c:strCache>
                <c:ptCount val="1"/>
                <c:pt idx="0">
                  <c:v>#BEZUG!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B68E-4A84-A905-45227526D351}"/>
              </c:ext>
            </c:extLst>
          </c:dPt>
          <c:cat>
            <c:strRef>
              <c:f>Categoryvs23!$C$84:$C$86</c:f>
              <c:strCache>
                <c:ptCount val="3"/>
                <c:pt idx="0">
                  <c:v>UV Gel Polish</c:v>
                </c:pt>
                <c:pt idx="1">
                  <c:v>Base</c:v>
                </c:pt>
                <c:pt idx="2">
                  <c:v>Top</c:v>
                </c:pt>
              </c:strCache>
            </c:strRef>
          </c:cat>
          <c:val>
            <c:numRef>
              <c:f>Categoryvs23!#REF!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B68E-4A84-A905-45227526D351}"/>
            </c:ext>
          </c:extLst>
        </c:ser>
        <c:ser>
          <c:idx val="4"/>
          <c:order val="4"/>
          <c:tx>
            <c:strRef>
              <c:f>Categoryvs23!#REF!</c:f>
              <c:strCache>
                <c:ptCount val="1"/>
                <c:pt idx="0">
                  <c:v>#BEZUG!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B68E-4A84-A905-45227526D351}"/>
              </c:ext>
            </c:extLst>
          </c:dPt>
          <c:cat>
            <c:strRef>
              <c:f>Categoryvs23!$C$84:$C$86</c:f>
              <c:strCache>
                <c:ptCount val="3"/>
                <c:pt idx="0">
                  <c:v>UV Gel Polish</c:v>
                </c:pt>
                <c:pt idx="1">
                  <c:v>Base</c:v>
                </c:pt>
                <c:pt idx="2">
                  <c:v>Top</c:v>
                </c:pt>
              </c:strCache>
            </c:strRef>
          </c:cat>
          <c:val>
            <c:numRef>
              <c:f>Categoryvs23!#REF!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68E-4A84-A905-45227526D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154023819037203E-2"/>
          <c:y val="3.9865899902061727E-2"/>
          <c:w val="0.88761443561578501"/>
          <c:h val="0.753344512146400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Category22vs23vs24!$K$2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Category22vs23vs24!$I$3:$I$7</c:f>
              <c:strCache>
                <c:ptCount val="5"/>
                <c:pt idx="0">
                  <c:v>UV Gel Polish</c:v>
                </c:pt>
                <c:pt idx="1">
                  <c:v>Accessories</c:v>
                </c:pt>
                <c:pt idx="2">
                  <c:v>Nail Art</c:v>
                </c:pt>
                <c:pt idx="3">
                  <c:v>Lotions and preparations</c:v>
                </c:pt>
                <c:pt idx="4">
                  <c:v>Starter Set</c:v>
                </c:pt>
              </c:strCache>
            </c:strRef>
          </c:cat>
          <c:val>
            <c:numRef>
              <c:f>Category22vs23vs24!$K$3:$K$7</c:f>
              <c:numCache>
                <c:formatCode>#,##0</c:formatCode>
                <c:ptCount val="5"/>
                <c:pt idx="0">
                  <c:v>485863</c:v>
                </c:pt>
                <c:pt idx="1">
                  <c:v>105424</c:v>
                </c:pt>
                <c:pt idx="2">
                  <c:v>40378</c:v>
                </c:pt>
                <c:pt idx="3">
                  <c:v>57135</c:v>
                </c:pt>
                <c:pt idx="4">
                  <c:v>70919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2F-4ED0-AA41-C792C45D98BC}"/>
            </c:ext>
          </c:extLst>
        </c:ser>
        <c:ser>
          <c:idx val="1"/>
          <c:order val="1"/>
          <c:tx>
            <c:strRef>
              <c:f>Category22vs23vs24!$L$2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Category22vs23vs24!$I$3:$I$7</c:f>
              <c:strCache>
                <c:ptCount val="5"/>
                <c:pt idx="0">
                  <c:v>UV Gel Polish</c:v>
                </c:pt>
                <c:pt idx="1">
                  <c:v>Accessories</c:v>
                </c:pt>
                <c:pt idx="2">
                  <c:v>Nail Art</c:v>
                </c:pt>
                <c:pt idx="3">
                  <c:v>Lotions and preparations</c:v>
                </c:pt>
                <c:pt idx="4">
                  <c:v>Starter Set</c:v>
                </c:pt>
              </c:strCache>
            </c:strRef>
          </c:cat>
          <c:val>
            <c:numRef>
              <c:f>Category22vs23vs24!$L$3:$L$7</c:f>
              <c:numCache>
                <c:formatCode>#,##0</c:formatCode>
                <c:ptCount val="5"/>
                <c:pt idx="0">
                  <c:v>386350</c:v>
                </c:pt>
                <c:pt idx="1">
                  <c:v>90531</c:v>
                </c:pt>
                <c:pt idx="2">
                  <c:v>48531</c:v>
                </c:pt>
                <c:pt idx="3">
                  <c:v>47218</c:v>
                </c:pt>
                <c:pt idx="4">
                  <c:v>67809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2F-4ED0-AA41-C792C45D98BC}"/>
            </c:ext>
          </c:extLst>
        </c:ser>
        <c:ser>
          <c:idx val="2"/>
          <c:order val="2"/>
          <c:tx>
            <c:strRef>
              <c:f>Category22vs23vs24!$M$2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Category22vs23vs24!$I$3:$I$7</c:f>
              <c:strCache>
                <c:ptCount val="5"/>
                <c:pt idx="0">
                  <c:v>UV Gel Polish</c:v>
                </c:pt>
                <c:pt idx="1">
                  <c:v>Accessories</c:v>
                </c:pt>
                <c:pt idx="2">
                  <c:v>Nail Art</c:v>
                </c:pt>
                <c:pt idx="3">
                  <c:v>Lotions and preparations</c:v>
                </c:pt>
                <c:pt idx="4">
                  <c:v>Starter Set</c:v>
                </c:pt>
              </c:strCache>
            </c:strRef>
          </c:cat>
          <c:val>
            <c:numRef>
              <c:f>Category22vs23vs24!$M$3:$M$7</c:f>
              <c:numCache>
                <c:formatCode>#,##0</c:formatCode>
                <c:ptCount val="5"/>
                <c:pt idx="0">
                  <c:v>423375</c:v>
                </c:pt>
                <c:pt idx="1">
                  <c:v>83601</c:v>
                </c:pt>
                <c:pt idx="2">
                  <c:v>63001</c:v>
                </c:pt>
                <c:pt idx="3">
                  <c:v>45096</c:v>
                </c:pt>
                <c:pt idx="4">
                  <c:v>41737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2F-4ED0-AA41-C792C45D9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4963999"/>
        <c:axId val="1114948159"/>
      </c:barChart>
      <c:catAx>
        <c:axId val="111496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14948159"/>
        <c:crosses val="autoZero"/>
        <c:auto val="1"/>
        <c:lblAlgn val="ctr"/>
        <c:lblOffset val="100"/>
        <c:noMultiLvlLbl val="0"/>
      </c:catAx>
      <c:valAx>
        <c:axId val="111494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1496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Category22vs23vs24!$K$2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Category22vs23vs24!$I$8:$I$12</c:f>
              <c:strCache>
                <c:ptCount val="5"/>
                <c:pt idx="0">
                  <c:v>Devices</c:v>
                </c:pt>
                <c:pt idx="1">
                  <c:v>Gels &amp; Acrylics</c:v>
                </c:pt>
                <c:pt idx="2">
                  <c:v>Care</c:v>
                </c:pt>
                <c:pt idx="3">
                  <c:v>Intense Serum Line</c:v>
                </c:pt>
                <c:pt idx="4">
                  <c:v>Classic Gel Polish</c:v>
                </c:pt>
              </c:strCache>
            </c:strRef>
          </c:cat>
          <c:val>
            <c:numRef>
              <c:f>Category22vs23vs24!$K$8:$K$12</c:f>
              <c:numCache>
                <c:formatCode>#,##0</c:formatCode>
                <c:ptCount val="5"/>
                <c:pt idx="0">
                  <c:v>8313</c:v>
                </c:pt>
                <c:pt idx="1">
                  <c:v>18386</c:v>
                </c:pt>
                <c:pt idx="2">
                  <c:v>8190</c:v>
                </c:pt>
                <c:pt idx="3">
                  <c:v>0</c:v>
                </c:pt>
                <c:pt idx="4">
                  <c:v>3310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23-40CC-8458-889794840999}"/>
            </c:ext>
          </c:extLst>
        </c:ser>
        <c:ser>
          <c:idx val="1"/>
          <c:order val="1"/>
          <c:tx>
            <c:strRef>
              <c:f>Category22vs23vs24!$L$2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Category22vs23vs24!$I$8:$I$12</c:f>
              <c:strCache>
                <c:ptCount val="5"/>
                <c:pt idx="0">
                  <c:v>Devices</c:v>
                </c:pt>
                <c:pt idx="1">
                  <c:v>Gels &amp; Acrylics</c:v>
                </c:pt>
                <c:pt idx="2">
                  <c:v>Care</c:v>
                </c:pt>
                <c:pt idx="3">
                  <c:v>Intense Serum Line</c:v>
                </c:pt>
                <c:pt idx="4">
                  <c:v>Classic Gel Polish</c:v>
                </c:pt>
              </c:strCache>
            </c:strRef>
          </c:cat>
          <c:val>
            <c:numRef>
              <c:f>Category22vs23vs24!$L$8:$L$12</c:f>
              <c:numCache>
                <c:formatCode>#,##0</c:formatCode>
                <c:ptCount val="5"/>
                <c:pt idx="0">
                  <c:v>12316</c:v>
                </c:pt>
                <c:pt idx="1">
                  <c:v>13482</c:v>
                </c:pt>
                <c:pt idx="2">
                  <c:v>8219</c:v>
                </c:pt>
                <c:pt idx="3">
                  <c:v>3360</c:v>
                </c:pt>
                <c:pt idx="4">
                  <c:v>2583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23-40CC-8458-889794840999}"/>
            </c:ext>
          </c:extLst>
        </c:ser>
        <c:ser>
          <c:idx val="2"/>
          <c:order val="2"/>
          <c:tx>
            <c:strRef>
              <c:f>Category22vs23vs24!$M$2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Category22vs23vs24!$I$8:$I$12</c:f>
              <c:strCache>
                <c:ptCount val="5"/>
                <c:pt idx="0">
                  <c:v>Devices</c:v>
                </c:pt>
                <c:pt idx="1">
                  <c:v>Gels &amp; Acrylics</c:v>
                </c:pt>
                <c:pt idx="2">
                  <c:v>Care</c:v>
                </c:pt>
                <c:pt idx="3">
                  <c:v>Intense Serum Line</c:v>
                </c:pt>
                <c:pt idx="4">
                  <c:v>Classic Gel Polish</c:v>
                </c:pt>
              </c:strCache>
            </c:strRef>
          </c:cat>
          <c:val>
            <c:numRef>
              <c:f>Category22vs23vs24!$M$8:$M$12</c:f>
              <c:numCache>
                <c:formatCode>#,##0</c:formatCode>
                <c:ptCount val="5"/>
                <c:pt idx="0">
                  <c:v>12750</c:v>
                </c:pt>
                <c:pt idx="1">
                  <c:v>12373</c:v>
                </c:pt>
                <c:pt idx="2">
                  <c:v>5704</c:v>
                </c:pt>
                <c:pt idx="3">
                  <c:v>3873</c:v>
                </c:pt>
                <c:pt idx="4">
                  <c:v>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23-40CC-8458-889794840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4963999"/>
        <c:axId val="1114948159"/>
      </c:barChart>
      <c:catAx>
        <c:axId val="111496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14948159"/>
        <c:crosses val="autoZero"/>
        <c:auto val="1"/>
        <c:lblAlgn val="ctr"/>
        <c:lblOffset val="100"/>
        <c:noMultiLvlLbl val="0"/>
      </c:catAx>
      <c:valAx>
        <c:axId val="111494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11496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'2023vs24month'!$G$4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2.6345254561022198E-3"/>
                  <c:y val="-8.353762539223502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54E-49E9-A3F8-A302F9A7CB69}"/>
                </c:ext>
              </c:extLst>
            </c:dLbl>
            <c:dLbl>
              <c:idx val="6"/>
              <c:layout>
                <c:manualLayout>
                  <c:x val="-1.1855364552459892E-2"/>
                  <c:y val="9.806590806914547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54E-49E9-A3F8-A302F9A7CB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'2023vs24month'!$F$5:$F$12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</c:strCache>
            </c:strRef>
          </c:cat>
          <c:val>
            <c:numRef>
              <c:f>'2023vs24month'!$G$5:$G$12</c:f>
              <c:numCache>
                <c:formatCode>_-[$€-2]\ * #,##0_-;\-[$€-2]\ * #,##0_-;_-[$€-2]\ * "-"??_-;_-@_-</c:formatCode>
                <c:ptCount val="8"/>
                <c:pt idx="0">
                  <c:v>4365535.03</c:v>
                </c:pt>
                <c:pt idx="1">
                  <c:v>3684244.35</c:v>
                </c:pt>
                <c:pt idx="2">
                  <c:v>4226038.5999999996</c:v>
                </c:pt>
                <c:pt idx="3">
                  <c:v>4540481.55</c:v>
                </c:pt>
                <c:pt idx="4">
                  <c:v>4922933.09</c:v>
                </c:pt>
                <c:pt idx="5">
                  <c:v>4996385.53</c:v>
                </c:pt>
                <c:pt idx="6">
                  <c:v>5330529.55</c:v>
                </c:pt>
                <c:pt idx="7">
                  <c:v>4962023.99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4E-49E9-A3F8-A302F9A7CB69}"/>
            </c:ext>
          </c:extLst>
        </c:ser>
        <c:ser>
          <c:idx val="1"/>
          <c:order val="1"/>
          <c:tx>
            <c:strRef>
              <c:f>'2023vs24month'!$H$4</c:f>
              <c:strCache>
                <c:ptCount val="1"/>
                <c:pt idx="0">
                  <c:v>2024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0"/>
                  <c:y val="6.537727204609698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54E-49E9-A3F8-A302F9A7CB69}"/>
                </c:ext>
              </c:extLst>
            </c:dLbl>
            <c:dLbl>
              <c:idx val="6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54E-49E9-A3F8-A302F9A7CB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'2023vs24month'!$F$5:$F$12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</c:strCache>
            </c:strRef>
          </c:cat>
          <c:val>
            <c:numRef>
              <c:f>'2023vs24month'!$H$5:$H$12</c:f>
              <c:numCache>
                <c:formatCode>_-[$€-2]\ * #,##0_-;\-[$€-2]\ * #,##0_-;_-[$€-2]\ * "-"??_-;_-@_-</c:formatCode>
                <c:ptCount val="8"/>
                <c:pt idx="0">
                  <c:v>4136474.2</c:v>
                </c:pt>
                <c:pt idx="1">
                  <c:v>3632262.35</c:v>
                </c:pt>
                <c:pt idx="2">
                  <c:v>4288179.21</c:v>
                </c:pt>
                <c:pt idx="3">
                  <c:v>4346676.84</c:v>
                </c:pt>
                <c:pt idx="4">
                  <c:v>4268893.09</c:v>
                </c:pt>
                <c:pt idx="5">
                  <c:v>4935318.72</c:v>
                </c:pt>
                <c:pt idx="6">
                  <c:v>5448274.6500000004</c:v>
                </c:pt>
                <c:pt idx="7">
                  <c:v>4445346.4400000004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4E-49E9-A3F8-A302F9A7C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35120"/>
        <c:axId val="17536560"/>
      </c:lineChart>
      <c:catAx>
        <c:axId val="1753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536560"/>
        <c:crosses val="autoZero"/>
        <c:auto val="1"/>
        <c:lblAlgn val="ctr"/>
        <c:lblOffset val="100"/>
        <c:noMultiLvlLbl val="0"/>
      </c:catAx>
      <c:valAx>
        <c:axId val="1753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_-;\-[$€-2]\ * #,##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5351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650284725264158E-2"/>
          <c:y val="3.7234487717949689E-2"/>
          <c:w val="0.88581585035927501"/>
          <c:h val="0.806809246946478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Q_Sales!$F$10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Q_Sales!$E$11:$E$13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Q_Sales!$F$11:$F$13</c:f>
              <c:numCache>
                <c:formatCode>#,##0</c:formatCode>
                <c:ptCount val="3"/>
                <c:pt idx="0">
                  <c:v>444418</c:v>
                </c:pt>
                <c:pt idx="1">
                  <c:v>400206</c:v>
                </c:pt>
                <c:pt idx="2">
                  <c:v>476332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C0-43A8-9C33-7A9063A64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857119"/>
        <c:axId val="590857599"/>
      </c:barChart>
      <c:lineChart>
        <c:grouping val="standard"/>
        <c:varyColors val="0"/>
        <c:ser>
          <c:idx val="2"/>
          <c:order val="2"/>
          <c:tx>
            <c:strRef>
              <c:f>Q_Sales!$H$10</c:f>
              <c:strCache>
                <c:ptCount val="1"/>
                <c:pt idx="0">
                  <c:v>Neonail.de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FF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circle"/>
              <c:size val="7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DC0-43A8-9C33-7A9063A647BC}"/>
              </c:ext>
            </c:extLst>
          </c:dPt>
          <c:cat>
            <c:strRef>
              <c:f>Q_Sales!$E$11:$E$13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Q_Sales!$H$11:$H$13</c:f>
              <c:numCache>
                <c:formatCode>#,##0</c:formatCode>
                <c:ptCount val="3"/>
                <c:pt idx="0">
                  <c:v>86069</c:v>
                </c:pt>
                <c:pt idx="1">
                  <c:v>89905</c:v>
                </c:pt>
                <c:pt idx="2">
                  <c:v>113204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C0-43A8-9C33-7A9063A64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857119"/>
        <c:axId val="590857599"/>
      </c:lineChart>
      <c:lineChart>
        <c:grouping val="standard"/>
        <c:varyColors val="0"/>
        <c:ser>
          <c:idx val="1"/>
          <c:order val="1"/>
          <c:tx>
            <c:strRef>
              <c:f>Q_Sales!$G$10</c:f>
              <c:strCache>
                <c:ptCount val="1"/>
                <c:pt idx="0">
                  <c:v>%change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Q_Sales!$E$11:$E$13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Q_Sales!$G$11:$G$13</c:f>
              <c:numCache>
                <c:formatCode>0%</c:formatCode>
                <c:ptCount val="3"/>
                <c:pt idx="1">
                  <c:v>-9.9482919233694456E-2</c:v>
                </c:pt>
                <c:pt idx="2">
                  <c:v>0.19021703822531388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C0-43A8-9C33-7A9063A64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2505423"/>
        <c:axId val="1662506863"/>
      </c:lineChart>
      <c:catAx>
        <c:axId val="59085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90857599"/>
        <c:crosses val="autoZero"/>
        <c:auto val="1"/>
        <c:lblAlgn val="ctr"/>
        <c:lblOffset val="100"/>
        <c:noMultiLvlLbl val="0"/>
      </c:catAx>
      <c:valAx>
        <c:axId val="59085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90857119"/>
        <c:crosses val="autoZero"/>
        <c:crossBetween val="between"/>
      </c:valAx>
      <c:valAx>
        <c:axId val="166250686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62505423"/>
        <c:crosses val="max"/>
        <c:crossBetween val="between"/>
      </c:valAx>
      <c:catAx>
        <c:axId val="16625054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62506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650284725264158E-2"/>
          <c:y val="3.7234487717949689E-2"/>
          <c:w val="0.88581585035927501"/>
          <c:h val="0.806809246946478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Q_Sales!$F$10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Q_Sales!$E$39:$E$41</c:f>
              <c:strCache>
                <c:ptCount val="3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</c:strCache>
            </c:strRef>
          </c:cat>
          <c:val>
            <c:numRef>
              <c:f>Q_Sales!$F$39:$F$41</c:f>
              <c:numCache>
                <c:formatCode>#,##0</c:formatCode>
                <c:ptCount val="3"/>
                <c:pt idx="0">
                  <c:v>468075</c:v>
                </c:pt>
                <c:pt idx="1">
                  <c:v>468106</c:v>
                </c:pt>
                <c:pt idx="2">
                  <c:v>535883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6-4998-A16C-950EB67CD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857119"/>
        <c:axId val="590857599"/>
      </c:barChart>
      <c:lineChart>
        <c:grouping val="standard"/>
        <c:varyColors val="0"/>
        <c:ser>
          <c:idx val="2"/>
          <c:order val="2"/>
          <c:tx>
            <c:strRef>
              <c:f>Q_Sales!$H$10</c:f>
              <c:strCache>
                <c:ptCount val="1"/>
                <c:pt idx="0">
                  <c:v>Neonail.de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FF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circle"/>
              <c:size val="7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FD6-4998-A16C-950EB67CDC25}"/>
              </c:ext>
            </c:extLst>
          </c:dPt>
          <c:cat>
            <c:strRef>
              <c:f>Q_Sales!$E$39:$E$41</c:f>
              <c:strCache>
                <c:ptCount val="3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</c:strCache>
            </c:strRef>
          </c:cat>
          <c:val>
            <c:numRef>
              <c:f>Q_Sales!$H$39:$H$41</c:f>
              <c:numCache>
                <c:formatCode>#,##0</c:formatCode>
                <c:ptCount val="3"/>
                <c:pt idx="0">
                  <c:v>98151</c:v>
                </c:pt>
                <c:pt idx="1">
                  <c:v>106720</c:v>
                </c:pt>
                <c:pt idx="2">
                  <c:v>96865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D6-4998-A16C-950EB67CD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857119"/>
        <c:axId val="590857599"/>
      </c:lineChart>
      <c:lineChart>
        <c:grouping val="standard"/>
        <c:varyColors val="0"/>
        <c:ser>
          <c:idx val="1"/>
          <c:order val="1"/>
          <c:tx>
            <c:strRef>
              <c:f>Q_Sales!$G$10</c:f>
              <c:strCache>
                <c:ptCount val="1"/>
                <c:pt idx="0">
                  <c:v>%change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Q_Sales!$E$39:$E$41</c:f>
              <c:strCache>
                <c:ptCount val="3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</c:strCache>
            </c:strRef>
          </c:cat>
          <c:val>
            <c:numRef>
              <c:f>Q_Sales!$G$39:$G$41</c:f>
              <c:numCache>
                <c:formatCode>0%</c:formatCode>
                <c:ptCount val="3"/>
                <c:pt idx="0">
                  <c:v>-1.7334548172283193E-2</c:v>
                </c:pt>
                <c:pt idx="1">
                  <c:v>6.6228702665149797E-5</c:v>
                </c:pt>
                <c:pt idx="2">
                  <c:v>0.14478985528918664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D6-4998-A16C-950EB67CD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2505423"/>
        <c:axId val="1662506863"/>
      </c:lineChart>
      <c:catAx>
        <c:axId val="59085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90857599"/>
        <c:crosses val="autoZero"/>
        <c:auto val="1"/>
        <c:lblAlgn val="ctr"/>
        <c:lblOffset val="100"/>
        <c:noMultiLvlLbl val="0"/>
      </c:catAx>
      <c:valAx>
        <c:axId val="59085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90857119"/>
        <c:crosses val="autoZero"/>
        <c:crossBetween val="between"/>
      </c:valAx>
      <c:valAx>
        <c:axId val="1662506863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62505423"/>
        <c:crosses val="max"/>
        <c:crossBetween val="between"/>
      </c:valAx>
      <c:catAx>
        <c:axId val="16625054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62506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650284725264158E-2"/>
          <c:y val="3.7234487717949689E-2"/>
          <c:w val="0.88581585035927501"/>
          <c:h val="0.806809246946478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Q_Sales!$F$10</c:f>
              <c:strCache>
                <c:ptCount val="1"/>
                <c:pt idx="0">
                  <c:v>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Q_Sales!$E$65:$E$67</c:f>
              <c:strCache>
                <c:ptCount val="3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</c:strCache>
            </c:strRef>
          </c:cat>
          <c:val>
            <c:numRef>
              <c:f>Q_Sales!$F$65:$F$67</c:f>
              <c:numCache>
                <c:formatCode>#,##0</c:formatCode>
                <c:ptCount val="3"/>
                <c:pt idx="0">
                  <c:v>628540</c:v>
                </c:pt>
                <c:pt idx="1">
                  <c:v>508394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19-4223-80A2-847F71D13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857119"/>
        <c:axId val="590857599"/>
      </c:barChart>
      <c:lineChart>
        <c:grouping val="standard"/>
        <c:varyColors val="0"/>
        <c:ser>
          <c:idx val="2"/>
          <c:order val="2"/>
          <c:tx>
            <c:strRef>
              <c:f>Q_Sales!$H$10</c:f>
              <c:strCache>
                <c:ptCount val="1"/>
                <c:pt idx="0">
                  <c:v>Neonail.de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FFF0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1"/>
            <c:marker>
              <c:symbol val="circle"/>
              <c:size val="7"/>
              <c:spPr>
                <a:solidFill>
                  <a:srgbClr val="FFFF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B19-4223-80A2-847F71D139F6}"/>
              </c:ext>
            </c:extLst>
          </c:dPt>
          <c:cat>
            <c:strRef>
              <c:f>Q_Sales!$E$65:$E$67</c:f>
              <c:strCache>
                <c:ptCount val="3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</c:strCache>
            </c:strRef>
          </c:cat>
          <c:val>
            <c:numRef>
              <c:f>Q_Sales!$H$65:$H$67</c:f>
              <c:numCache>
                <c:formatCode>#,##0</c:formatCode>
                <c:ptCount val="3"/>
                <c:pt idx="0">
                  <c:v>149215</c:v>
                </c:pt>
                <c:pt idx="1">
                  <c:v>86516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19-4223-80A2-847F71D13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857119"/>
        <c:axId val="590857599"/>
      </c:lineChart>
      <c:lineChart>
        <c:grouping val="standard"/>
        <c:varyColors val="0"/>
        <c:ser>
          <c:idx val="1"/>
          <c:order val="1"/>
          <c:tx>
            <c:strRef>
              <c:f>Q_Sales!$G$10</c:f>
              <c:strCache>
                <c:ptCount val="1"/>
                <c:pt idx="0">
                  <c:v>%change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Q_Sales!$E$65:$E$67</c:f>
              <c:strCache>
                <c:ptCount val="3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</c:strCache>
            </c:strRef>
          </c:cat>
          <c:val>
            <c:numRef>
              <c:f>Q_Sales!$G$65:$G$67</c:f>
              <c:numCache>
                <c:formatCode>0%</c:formatCode>
                <c:ptCount val="3"/>
                <c:pt idx="0">
                  <c:v>0.17290527969724745</c:v>
                </c:pt>
                <c:pt idx="1">
                  <c:v>-0.19115092118242272</c:v>
                </c:pt>
                <c:pt idx="2">
                  <c:v>-1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19-4223-80A2-847F71D13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2505423"/>
        <c:axId val="1662506863"/>
      </c:lineChart>
      <c:catAx>
        <c:axId val="59085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90857599"/>
        <c:crosses val="autoZero"/>
        <c:auto val="1"/>
        <c:lblAlgn val="ctr"/>
        <c:lblOffset val="100"/>
        <c:noMultiLvlLbl val="0"/>
      </c:catAx>
      <c:valAx>
        <c:axId val="59085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590857119"/>
        <c:crosses val="autoZero"/>
        <c:crossBetween val="between"/>
      </c:valAx>
      <c:valAx>
        <c:axId val="1662506863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62505423"/>
        <c:crosses val="max"/>
        <c:crossBetween val="between"/>
      </c:valAx>
      <c:catAx>
        <c:axId val="16625054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625068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3"/>
          <c:tx>
            <c:strRef>
              <c:f>'Q1 total'!$E$2</c:f>
              <c:strCache>
                <c:ptCount val="1"/>
                <c:pt idx="0">
                  <c:v>Rev 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f>'Q1 total'!$A$3:$A$93</c:f>
              <c:numCache>
                <c:formatCode>d\-mmm</c:formatCode>
                <c:ptCount val="91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  <c:pt idx="31">
                  <c:v>45323</c:v>
                </c:pt>
                <c:pt idx="32">
                  <c:v>45324</c:v>
                </c:pt>
                <c:pt idx="33">
                  <c:v>45325</c:v>
                </c:pt>
                <c:pt idx="34">
                  <c:v>45326</c:v>
                </c:pt>
                <c:pt idx="35">
                  <c:v>45327</c:v>
                </c:pt>
                <c:pt idx="36">
                  <c:v>45328</c:v>
                </c:pt>
                <c:pt idx="37">
                  <c:v>45329</c:v>
                </c:pt>
                <c:pt idx="38">
                  <c:v>45330</c:v>
                </c:pt>
                <c:pt idx="39">
                  <c:v>45331</c:v>
                </c:pt>
                <c:pt idx="40">
                  <c:v>45332</c:v>
                </c:pt>
                <c:pt idx="41">
                  <c:v>45333</c:v>
                </c:pt>
                <c:pt idx="42">
                  <c:v>45334</c:v>
                </c:pt>
                <c:pt idx="43">
                  <c:v>45335</c:v>
                </c:pt>
                <c:pt idx="44">
                  <c:v>45336</c:v>
                </c:pt>
                <c:pt idx="45">
                  <c:v>45337</c:v>
                </c:pt>
                <c:pt idx="46">
                  <c:v>45338</c:v>
                </c:pt>
                <c:pt idx="47">
                  <c:v>45339</c:v>
                </c:pt>
                <c:pt idx="48">
                  <c:v>45340</c:v>
                </c:pt>
                <c:pt idx="49">
                  <c:v>45341</c:v>
                </c:pt>
                <c:pt idx="50">
                  <c:v>45342</c:v>
                </c:pt>
                <c:pt idx="51">
                  <c:v>45343</c:v>
                </c:pt>
                <c:pt idx="52">
                  <c:v>45344</c:v>
                </c:pt>
                <c:pt idx="53">
                  <c:v>45345</c:v>
                </c:pt>
                <c:pt idx="54">
                  <c:v>45346</c:v>
                </c:pt>
                <c:pt idx="55">
                  <c:v>45347</c:v>
                </c:pt>
                <c:pt idx="56">
                  <c:v>45348</c:v>
                </c:pt>
                <c:pt idx="57">
                  <c:v>45349</c:v>
                </c:pt>
                <c:pt idx="58">
                  <c:v>45350</c:v>
                </c:pt>
                <c:pt idx="59">
                  <c:v>45351</c:v>
                </c:pt>
                <c:pt idx="60">
                  <c:v>45352</c:v>
                </c:pt>
                <c:pt idx="61">
                  <c:v>45353</c:v>
                </c:pt>
                <c:pt idx="62">
                  <c:v>45354</c:v>
                </c:pt>
                <c:pt idx="63">
                  <c:v>45355</c:v>
                </c:pt>
                <c:pt idx="64">
                  <c:v>45356</c:v>
                </c:pt>
                <c:pt idx="65">
                  <c:v>45357</c:v>
                </c:pt>
                <c:pt idx="66">
                  <c:v>45358</c:v>
                </c:pt>
                <c:pt idx="67">
                  <c:v>45359</c:v>
                </c:pt>
                <c:pt idx="68">
                  <c:v>45360</c:v>
                </c:pt>
                <c:pt idx="69">
                  <c:v>45361</c:v>
                </c:pt>
                <c:pt idx="70">
                  <c:v>45362</c:v>
                </c:pt>
                <c:pt idx="71">
                  <c:v>45363</c:v>
                </c:pt>
                <c:pt idx="72">
                  <c:v>45364</c:v>
                </c:pt>
                <c:pt idx="73">
                  <c:v>45365</c:v>
                </c:pt>
                <c:pt idx="74">
                  <c:v>45366</c:v>
                </c:pt>
                <c:pt idx="75">
                  <c:v>45367</c:v>
                </c:pt>
                <c:pt idx="76">
                  <c:v>45368</c:v>
                </c:pt>
                <c:pt idx="77">
                  <c:v>45369</c:v>
                </c:pt>
                <c:pt idx="78">
                  <c:v>45370</c:v>
                </c:pt>
                <c:pt idx="79">
                  <c:v>45371</c:v>
                </c:pt>
                <c:pt idx="80">
                  <c:v>45372</c:v>
                </c:pt>
                <c:pt idx="81">
                  <c:v>45373</c:v>
                </c:pt>
                <c:pt idx="82">
                  <c:v>45374</c:v>
                </c:pt>
                <c:pt idx="83">
                  <c:v>45375</c:v>
                </c:pt>
                <c:pt idx="84">
                  <c:v>45376</c:v>
                </c:pt>
                <c:pt idx="85">
                  <c:v>45377</c:v>
                </c:pt>
                <c:pt idx="86">
                  <c:v>45378</c:v>
                </c:pt>
                <c:pt idx="87">
                  <c:v>45379</c:v>
                </c:pt>
                <c:pt idx="88">
                  <c:v>45380</c:v>
                </c:pt>
                <c:pt idx="89">
                  <c:v>45381</c:v>
                </c:pt>
                <c:pt idx="90">
                  <c:v>45382</c:v>
                </c:pt>
              </c:numCache>
            </c:numRef>
          </c:cat>
          <c:val>
            <c:numRef>
              <c:f>'Q1 total'!$E$3:$E$93</c:f>
              <c:numCache>
                <c:formatCode>_-[$€-2]\ * #,##0.00_-;\-[$€-2]\ * #,##0.00_-;_-[$€-2]\ * "-"??_-;_-@_-</c:formatCode>
                <c:ptCount val="91"/>
                <c:pt idx="0">
                  <c:v>617.1</c:v>
                </c:pt>
                <c:pt idx="1">
                  <c:v>214358.16419999997</c:v>
                </c:pt>
                <c:pt idx="2">
                  <c:v>189352.16559999998</c:v>
                </c:pt>
                <c:pt idx="3">
                  <c:v>172265.92989999999</c:v>
                </c:pt>
                <c:pt idx="4">
                  <c:v>192835.12109999999</c:v>
                </c:pt>
                <c:pt idx="5">
                  <c:v>118528.59289999999</c:v>
                </c:pt>
                <c:pt idx="6">
                  <c:v>14956.210000000001</c:v>
                </c:pt>
                <c:pt idx="7">
                  <c:v>158726.31229999999</c:v>
                </c:pt>
                <c:pt idx="8">
                  <c:v>186237.22570000001</c:v>
                </c:pt>
                <c:pt idx="9">
                  <c:v>148922.0148</c:v>
                </c:pt>
                <c:pt idx="10">
                  <c:v>141076.76930000001</c:v>
                </c:pt>
                <c:pt idx="11">
                  <c:v>158026.89509999999</c:v>
                </c:pt>
                <c:pt idx="12">
                  <c:v>181588.4828</c:v>
                </c:pt>
                <c:pt idx="13">
                  <c:v>32628.145</c:v>
                </c:pt>
                <c:pt idx="14">
                  <c:v>180891.72539999997</c:v>
                </c:pt>
                <c:pt idx="15">
                  <c:v>149447.7329</c:v>
                </c:pt>
                <c:pt idx="16">
                  <c:v>117970.717</c:v>
                </c:pt>
                <c:pt idx="17">
                  <c:v>129034.27559999999</c:v>
                </c:pt>
                <c:pt idx="18">
                  <c:v>153572.45560000002</c:v>
                </c:pt>
                <c:pt idx="19">
                  <c:v>164623.29729999998</c:v>
                </c:pt>
                <c:pt idx="20">
                  <c:v>-149.02999999999997</c:v>
                </c:pt>
                <c:pt idx="21">
                  <c:v>168944.68230000001</c:v>
                </c:pt>
                <c:pt idx="22">
                  <c:v>119751.3018</c:v>
                </c:pt>
                <c:pt idx="23">
                  <c:v>123861.80459999999</c:v>
                </c:pt>
                <c:pt idx="24">
                  <c:v>127432.7052</c:v>
                </c:pt>
                <c:pt idx="25">
                  <c:v>153608.03460000001</c:v>
                </c:pt>
                <c:pt idx="26">
                  <c:v>167196.2334</c:v>
                </c:pt>
                <c:pt idx="27">
                  <c:v>1386.7082</c:v>
                </c:pt>
                <c:pt idx="28">
                  <c:v>185330.92740000002</c:v>
                </c:pt>
                <c:pt idx="29">
                  <c:v>117169.82489999999</c:v>
                </c:pt>
                <c:pt idx="30">
                  <c:v>125446.071</c:v>
                </c:pt>
                <c:pt idx="31">
                  <c:v>143405.57879999999</c:v>
                </c:pt>
                <c:pt idx="32">
                  <c:v>159608.40059999999</c:v>
                </c:pt>
                <c:pt idx="33">
                  <c:v>169583.92790000001</c:v>
                </c:pt>
                <c:pt idx="34">
                  <c:v>1225.9272999999998</c:v>
                </c:pt>
                <c:pt idx="35">
                  <c:v>184306.88059999997</c:v>
                </c:pt>
                <c:pt idx="36">
                  <c:v>128239.6323</c:v>
                </c:pt>
                <c:pt idx="37">
                  <c:v>175102.78470000002</c:v>
                </c:pt>
                <c:pt idx="38">
                  <c:v>122555.64539999999</c:v>
                </c:pt>
                <c:pt idx="39">
                  <c:v>138681.67099999997</c:v>
                </c:pt>
                <c:pt idx="40">
                  <c:v>151477.11679999999</c:v>
                </c:pt>
                <c:pt idx="41">
                  <c:v>990.11899999999991</c:v>
                </c:pt>
                <c:pt idx="42">
                  <c:v>143865.39910000001</c:v>
                </c:pt>
                <c:pt idx="43">
                  <c:v>128575.49559999999</c:v>
                </c:pt>
                <c:pt idx="44">
                  <c:v>131307.21119999999</c:v>
                </c:pt>
                <c:pt idx="45">
                  <c:v>132584.36420000001</c:v>
                </c:pt>
                <c:pt idx="46">
                  <c:v>146218.5282</c:v>
                </c:pt>
                <c:pt idx="47">
                  <c:v>157640.62940000001</c:v>
                </c:pt>
                <c:pt idx="48">
                  <c:v>1050.6799000000001</c:v>
                </c:pt>
                <c:pt idx="49">
                  <c:v>164833.56610000003</c:v>
                </c:pt>
                <c:pt idx="50">
                  <c:v>145052.84289999999</c:v>
                </c:pt>
                <c:pt idx="51">
                  <c:v>122884.6051</c:v>
                </c:pt>
                <c:pt idx="52">
                  <c:v>117884.5514</c:v>
                </c:pt>
                <c:pt idx="53">
                  <c:v>139977.7469</c:v>
                </c:pt>
                <c:pt idx="54">
                  <c:v>151058.03399999999</c:v>
                </c:pt>
                <c:pt idx="55">
                  <c:v>1044.0985000000001</c:v>
                </c:pt>
                <c:pt idx="56">
                  <c:v>163082.99479999999</c:v>
                </c:pt>
                <c:pt idx="57">
                  <c:v>131165.3611000001</c:v>
                </c:pt>
                <c:pt idx="58">
                  <c:v>141268.40529999998</c:v>
                </c:pt>
                <c:pt idx="59">
                  <c:v>137590.43240000002</c:v>
                </c:pt>
                <c:pt idx="60">
                  <c:v>154847.15040000001</c:v>
                </c:pt>
                <c:pt idx="61">
                  <c:v>159607.7598</c:v>
                </c:pt>
                <c:pt idx="62">
                  <c:v>1365.6369999999999</c:v>
                </c:pt>
                <c:pt idx="63">
                  <c:v>151620.2279</c:v>
                </c:pt>
                <c:pt idx="64">
                  <c:v>127638.39030000001</c:v>
                </c:pt>
                <c:pt idx="65">
                  <c:v>146942.98599999998</c:v>
                </c:pt>
                <c:pt idx="66">
                  <c:v>165336.77499999997</c:v>
                </c:pt>
                <c:pt idx="67">
                  <c:v>163844.55000000002</c:v>
                </c:pt>
                <c:pt idx="68">
                  <c:v>173839.8014</c:v>
                </c:pt>
                <c:pt idx="69">
                  <c:v>1178.4549999999999</c:v>
                </c:pt>
                <c:pt idx="70">
                  <c:v>174185.2003</c:v>
                </c:pt>
                <c:pt idx="71">
                  <c:v>160883.19029999999</c:v>
                </c:pt>
                <c:pt idx="72">
                  <c:v>135578.52839999998</c:v>
                </c:pt>
                <c:pt idx="73">
                  <c:v>139093.09299999999</c:v>
                </c:pt>
                <c:pt idx="74">
                  <c:v>171268.31959999999</c:v>
                </c:pt>
                <c:pt idx="75">
                  <c:v>168323.34020000001</c:v>
                </c:pt>
                <c:pt idx="76">
                  <c:v>2333.6573000000003</c:v>
                </c:pt>
                <c:pt idx="77">
                  <c:v>202174.66689999998</c:v>
                </c:pt>
                <c:pt idx="78">
                  <c:v>138378.55299999999</c:v>
                </c:pt>
                <c:pt idx="79">
                  <c:v>124104.67309999999</c:v>
                </c:pt>
                <c:pt idx="80">
                  <c:v>126217.50220000002</c:v>
                </c:pt>
                <c:pt idx="81">
                  <c:v>167068.92320000002</c:v>
                </c:pt>
                <c:pt idx="82">
                  <c:v>169192.4944</c:v>
                </c:pt>
                <c:pt idx="83">
                  <c:v>42041.121200000001</c:v>
                </c:pt>
                <c:pt idx="84">
                  <c:v>249577.75019999998</c:v>
                </c:pt>
                <c:pt idx="85">
                  <c:v>171033.87880000001</c:v>
                </c:pt>
                <c:pt idx="86">
                  <c:v>181626.32259999998</c:v>
                </c:pt>
                <c:pt idx="87">
                  <c:v>234755.04929999998</c:v>
                </c:pt>
                <c:pt idx="88">
                  <c:v>18315.409999999996</c:v>
                </c:pt>
                <c:pt idx="89">
                  <c:v>265418.6716</c:v>
                </c:pt>
                <c:pt idx="90">
                  <c:v>387.80849999999998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13-4732-A308-BEEED432DDA0}"/>
            </c:ext>
          </c:extLst>
        </c:ser>
        <c:ser>
          <c:idx val="4"/>
          <c:order val="4"/>
          <c:tx>
            <c:strRef>
              <c:f>'Q1 total'!$F$2</c:f>
              <c:strCache>
                <c:ptCount val="1"/>
                <c:pt idx="0">
                  <c:v>Rev 23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E013-4732-A308-BEEED432DDA0}"/>
              </c:ext>
            </c:extLst>
          </c:dPt>
          <c:cat>
            <c:numRef>
              <c:f>'Q1 total'!$A$3:$A$93</c:f>
              <c:numCache>
                <c:formatCode>d\-mmm</c:formatCode>
                <c:ptCount val="91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  <c:pt idx="31">
                  <c:v>45323</c:v>
                </c:pt>
                <c:pt idx="32">
                  <c:v>45324</c:v>
                </c:pt>
                <c:pt idx="33">
                  <c:v>45325</c:v>
                </c:pt>
                <c:pt idx="34">
                  <c:v>45326</c:v>
                </c:pt>
                <c:pt idx="35">
                  <c:v>45327</c:v>
                </c:pt>
                <c:pt idx="36">
                  <c:v>45328</c:v>
                </c:pt>
                <c:pt idx="37">
                  <c:v>45329</c:v>
                </c:pt>
                <c:pt idx="38">
                  <c:v>45330</c:v>
                </c:pt>
                <c:pt idx="39">
                  <c:v>45331</c:v>
                </c:pt>
                <c:pt idx="40">
                  <c:v>45332</c:v>
                </c:pt>
                <c:pt idx="41">
                  <c:v>45333</c:v>
                </c:pt>
                <c:pt idx="42">
                  <c:v>45334</c:v>
                </c:pt>
                <c:pt idx="43">
                  <c:v>45335</c:v>
                </c:pt>
                <c:pt idx="44">
                  <c:v>45336</c:v>
                </c:pt>
                <c:pt idx="45">
                  <c:v>45337</c:v>
                </c:pt>
                <c:pt idx="46">
                  <c:v>45338</c:v>
                </c:pt>
                <c:pt idx="47">
                  <c:v>45339</c:v>
                </c:pt>
                <c:pt idx="48">
                  <c:v>45340</c:v>
                </c:pt>
                <c:pt idx="49">
                  <c:v>45341</c:v>
                </c:pt>
                <c:pt idx="50">
                  <c:v>45342</c:v>
                </c:pt>
                <c:pt idx="51">
                  <c:v>45343</c:v>
                </c:pt>
                <c:pt idx="52">
                  <c:v>45344</c:v>
                </c:pt>
                <c:pt idx="53">
                  <c:v>45345</c:v>
                </c:pt>
                <c:pt idx="54">
                  <c:v>45346</c:v>
                </c:pt>
                <c:pt idx="55">
                  <c:v>45347</c:v>
                </c:pt>
                <c:pt idx="56">
                  <c:v>45348</c:v>
                </c:pt>
                <c:pt idx="57">
                  <c:v>45349</c:v>
                </c:pt>
                <c:pt idx="58">
                  <c:v>45350</c:v>
                </c:pt>
                <c:pt idx="59">
                  <c:v>45351</c:v>
                </c:pt>
                <c:pt idx="60">
                  <c:v>45352</c:v>
                </c:pt>
                <c:pt idx="61">
                  <c:v>45353</c:v>
                </c:pt>
                <c:pt idx="62">
                  <c:v>45354</c:v>
                </c:pt>
                <c:pt idx="63">
                  <c:v>45355</c:v>
                </c:pt>
                <c:pt idx="64">
                  <c:v>45356</c:v>
                </c:pt>
                <c:pt idx="65">
                  <c:v>45357</c:v>
                </c:pt>
                <c:pt idx="66">
                  <c:v>45358</c:v>
                </c:pt>
                <c:pt idx="67">
                  <c:v>45359</c:v>
                </c:pt>
                <c:pt idx="68">
                  <c:v>45360</c:v>
                </c:pt>
                <c:pt idx="69">
                  <c:v>45361</c:v>
                </c:pt>
                <c:pt idx="70">
                  <c:v>45362</c:v>
                </c:pt>
                <c:pt idx="71">
                  <c:v>45363</c:v>
                </c:pt>
                <c:pt idx="72">
                  <c:v>45364</c:v>
                </c:pt>
                <c:pt idx="73">
                  <c:v>45365</c:v>
                </c:pt>
                <c:pt idx="74">
                  <c:v>45366</c:v>
                </c:pt>
                <c:pt idx="75">
                  <c:v>45367</c:v>
                </c:pt>
                <c:pt idx="76">
                  <c:v>45368</c:v>
                </c:pt>
                <c:pt idx="77">
                  <c:v>45369</c:v>
                </c:pt>
                <c:pt idx="78">
                  <c:v>45370</c:v>
                </c:pt>
                <c:pt idx="79">
                  <c:v>45371</c:v>
                </c:pt>
                <c:pt idx="80">
                  <c:v>45372</c:v>
                </c:pt>
                <c:pt idx="81">
                  <c:v>45373</c:v>
                </c:pt>
                <c:pt idx="82">
                  <c:v>45374</c:v>
                </c:pt>
                <c:pt idx="83">
                  <c:v>45375</c:v>
                </c:pt>
                <c:pt idx="84">
                  <c:v>45376</c:v>
                </c:pt>
                <c:pt idx="85">
                  <c:v>45377</c:v>
                </c:pt>
                <c:pt idx="86">
                  <c:v>45378</c:v>
                </c:pt>
                <c:pt idx="87">
                  <c:v>45379</c:v>
                </c:pt>
                <c:pt idx="88">
                  <c:v>45380</c:v>
                </c:pt>
                <c:pt idx="89">
                  <c:v>45381</c:v>
                </c:pt>
                <c:pt idx="90">
                  <c:v>45382</c:v>
                </c:pt>
              </c:numCache>
            </c:numRef>
          </c:cat>
          <c:val>
            <c:numRef>
              <c:f>'Q1 total'!$F$3:$F$93</c:f>
              <c:numCache>
                <c:formatCode>_-[$€-2]\ * #,##0.00_-;\-[$€-2]\ * #,##0.00_-;_-[$€-2]\ * "-"??_-;_-@_-</c:formatCode>
                <c:ptCount val="91"/>
                <c:pt idx="0">
                  <c:v>155851.54999999999</c:v>
                </c:pt>
                <c:pt idx="1">
                  <c:v>205195.77910000001</c:v>
                </c:pt>
                <c:pt idx="2">
                  <c:v>184766.62049999999</c:v>
                </c:pt>
                <c:pt idx="3">
                  <c:v>180091.06290000002</c:v>
                </c:pt>
                <c:pt idx="4">
                  <c:v>119505.7764</c:v>
                </c:pt>
                <c:pt idx="5">
                  <c:v>179661.26949999999</c:v>
                </c:pt>
                <c:pt idx="6">
                  <c:v>1443.9822000000011</c:v>
                </c:pt>
                <c:pt idx="7">
                  <c:v>157086.86410000001</c:v>
                </c:pt>
                <c:pt idx="8">
                  <c:v>169502.09999999998</c:v>
                </c:pt>
                <c:pt idx="9">
                  <c:v>139702.60489999998</c:v>
                </c:pt>
                <c:pt idx="10">
                  <c:v>137108.1827</c:v>
                </c:pt>
                <c:pt idx="11">
                  <c:v>171125.86249999999</c:v>
                </c:pt>
                <c:pt idx="12">
                  <c:v>222439.0906</c:v>
                </c:pt>
                <c:pt idx="13">
                  <c:v>1064.7031999999999</c:v>
                </c:pt>
                <c:pt idx="14">
                  <c:v>140149.83530000001</c:v>
                </c:pt>
                <c:pt idx="15">
                  <c:v>189074.91310000001</c:v>
                </c:pt>
                <c:pt idx="16">
                  <c:v>159858.02550000002</c:v>
                </c:pt>
                <c:pt idx="17">
                  <c:v>135281.98689999999</c:v>
                </c:pt>
                <c:pt idx="18">
                  <c:v>169352.55910000001</c:v>
                </c:pt>
                <c:pt idx="19">
                  <c:v>191601.58730000001</c:v>
                </c:pt>
                <c:pt idx="20">
                  <c:v>429.65190000000001</c:v>
                </c:pt>
                <c:pt idx="21">
                  <c:v>123844.25330000001</c:v>
                </c:pt>
                <c:pt idx="22">
                  <c:v>197338.1121</c:v>
                </c:pt>
                <c:pt idx="23">
                  <c:v>132255.7911</c:v>
                </c:pt>
                <c:pt idx="24">
                  <c:v>152599.84629999998</c:v>
                </c:pt>
                <c:pt idx="25">
                  <c:v>199054.21479999999</c:v>
                </c:pt>
                <c:pt idx="26">
                  <c:v>197192.89529999997</c:v>
                </c:pt>
                <c:pt idx="27">
                  <c:v>1413.0199000000011</c:v>
                </c:pt>
                <c:pt idx="28">
                  <c:v>126094.5435</c:v>
                </c:pt>
                <c:pt idx="29">
                  <c:v>130527.35829999999</c:v>
                </c:pt>
                <c:pt idx="30">
                  <c:v>113506.3876</c:v>
                </c:pt>
                <c:pt idx="31">
                  <c:v>146578.66909999997</c:v>
                </c:pt>
                <c:pt idx="32">
                  <c:v>163810.18919999999</c:v>
                </c:pt>
                <c:pt idx="33">
                  <c:v>194062.79300000001</c:v>
                </c:pt>
                <c:pt idx="34">
                  <c:v>488.54</c:v>
                </c:pt>
                <c:pt idx="35">
                  <c:v>115589.40419999999</c:v>
                </c:pt>
                <c:pt idx="36">
                  <c:v>163572.50439999998</c:v>
                </c:pt>
                <c:pt idx="37">
                  <c:v>146455.04659999997</c:v>
                </c:pt>
                <c:pt idx="38">
                  <c:v>126478.09419999999</c:v>
                </c:pt>
                <c:pt idx="39">
                  <c:v>149369.53760000001</c:v>
                </c:pt>
                <c:pt idx="40">
                  <c:v>178393.57609999998</c:v>
                </c:pt>
                <c:pt idx="41">
                  <c:v>1140.8599999999999</c:v>
                </c:pt>
                <c:pt idx="42">
                  <c:v>124327.3989</c:v>
                </c:pt>
                <c:pt idx="43">
                  <c:v>201376.93489999999</c:v>
                </c:pt>
                <c:pt idx="44">
                  <c:v>159086.91039999999</c:v>
                </c:pt>
                <c:pt idx="45">
                  <c:v>140368.5178</c:v>
                </c:pt>
                <c:pt idx="46">
                  <c:v>154963.4682</c:v>
                </c:pt>
                <c:pt idx="47">
                  <c:v>157922.80729999999</c:v>
                </c:pt>
                <c:pt idx="48">
                  <c:v>1057.69</c:v>
                </c:pt>
                <c:pt idx="49">
                  <c:v>103100.5398999999</c:v>
                </c:pt>
                <c:pt idx="50">
                  <c:v>175688.39910000001</c:v>
                </c:pt>
                <c:pt idx="51">
                  <c:v>125391.55250000001</c:v>
                </c:pt>
                <c:pt idx="52">
                  <c:v>130283.9376</c:v>
                </c:pt>
                <c:pt idx="53">
                  <c:v>161742.59349999999</c:v>
                </c:pt>
                <c:pt idx="54">
                  <c:v>180524.09750000003</c:v>
                </c:pt>
                <c:pt idx="55">
                  <c:v>929.46</c:v>
                </c:pt>
                <c:pt idx="56">
                  <c:v>118235.9923</c:v>
                </c:pt>
                <c:pt idx="57">
                  <c:v>208879.897</c:v>
                </c:pt>
                <c:pt idx="58">
                  <c:v>155061.0649</c:v>
                </c:pt>
                <c:pt idx="59">
                  <c:v>118036.8861</c:v>
                </c:pt>
                <c:pt idx="60">
                  <c:v>175745.23379999999</c:v>
                </c:pt>
                <c:pt idx="61">
                  <c:v>212531.1354</c:v>
                </c:pt>
                <c:pt idx="62">
                  <c:v>31484.6005</c:v>
                </c:pt>
                <c:pt idx="63">
                  <c:v>114389.3848</c:v>
                </c:pt>
                <c:pt idx="64">
                  <c:v>104923.48639999999</c:v>
                </c:pt>
                <c:pt idx="65">
                  <c:v>168125.09909999999</c:v>
                </c:pt>
                <c:pt idx="66">
                  <c:v>126737.01420000001</c:v>
                </c:pt>
                <c:pt idx="67">
                  <c:v>165061.1599</c:v>
                </c:pt>
                <c:pt idx="68">
                  <c:v>186526.13279999999</c:v>
                </c:pt>
                <c:pt idx="69">
                  <c:v>17095.9548</c:v>
                </c:pt>
                <c:pt idx="70">
                  <c:v>114982.5542</c:v>
                </c:pt>
                <c:pt idx="71">
                  <c:v>100887.83269999998</c:v>
                </c:pt>
                <c:pt idx="72">
                  <c:v>185995.88699999999</c:v>
                </c:pt>
                <c:pt idx="73">
                  <c:v>147825.48169999997</c:v>
                </c:pt>
                <c:pt idx="74">
                  <c:v>146704.08660000001</c:v>
                </c:pt>
                <c:pt idx="75">
                  <c:v>171823.82449999999</c:v>
                </c:pt>
                <c:pt idx="76">
                  <c:v>26587.396199999999</c:v>
                </c:pt>
                <c:pt idx="77">
                  <c:v>115295.02830000001</c:v>
                </c:pt>
                <c:pt idx="78">
                  <c:v>105355.18459999998</c:v>
                </c:pt>
                <c:pt idx="79">
                  <c:v>186241.61979999999</c:v>
                </c:pt>
                <c:pt idx="80">
                  <c:v>135826.04149999999</c:v>
                </c:pt>
                <c:pt idx="81">
                  <c:v>173286.3033</c:v>
                </c:pt>
                <c:pt idx="82">
                  <c:v>190327.29560000001</c:v>
                </c:pt>
                <c:pt idx="83">
                  <c:v>27047.5144</c:v>
                </c:pt>
                <c:pt idx="84">
                  <c:v>128042.773</c:v>
                </c:pt>
                <c:pt idx="85">
                  <c:v>120654.48099999999</c:v>
                </c:pt>
                <c:pt idx="86">
                  <c:v>189753.68190000003</c:v>
                </c:pt>
                <c:pt idx="87">
                  <c:v>174136.39419999998</c:v>
                </c:pt>
                <c:pt idx="88">
                  <c:v>196753.97389999998</c:v>
                </c:pt>
                <c:pt idx="89">
                  <c:v>198868.0747</c:v>
                </c:pt>
                <c:pt idx="90">
                  <c:v>5286.3268000000007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13-4732-A308-BEEED432D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8680160"/>
        <c:axId val="18286816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'Q1 total'!$B$2</c15:sqref>
                        </c15:formulaRef>
                      </c:ext>
                    </c:extLst>
                    <c:strCache>
                      <c:ptCount val="1"/>
                      <c:pt idx="0">
                        <c:v> NN 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'Q1 total'!$A$3:$A$93</c15:sqref>
                        </c15:formulaRef>
                      </c:ext>
                    </c:extLst>
                    <c:numCache>
                      <c:formatCode>d\-mmm</c:formatCode>
                      <c:ptCount val="91"/>
                      <c:pt idx="0">
                        <c:v>45292</c:v>
                      </c:pt>
                      <c:pt idx="1">
                        <c:v>45293</c:v>
                      </c:pt>
                      <c:pt idx="2">
                        <c:v>45294</c:v>
                      </c:pt>
                      <c:pt idx="3">
                        <c:v>45295</c:v>
                      </c:pt>
                      <c:pt idx="4">
                        <c:v>45296</c:v>
                      </c:pt>
                      <c:pt idx="5">
                        <c:v>45297</c:v>
                      </c:pt>
                      <c:pt idx="6">
                        <c:v>45298</c:v>
                      </c:pt>
                      <c:pt idx="7">
                        <c:v>45299</c:v>
                      </c:pt>
                      <c:pt idx="8">
                        <c:v>45300</c:v>
                      </c:pt>
                      <c:pt idx="9">
                        <c:v>45301</c:v>
                      </c:pt>
                      <c:pt idx="10">
                        <c:v>45302</c:v>
                      </c:pt>
                      <c:pt idx="11">
                        <c:v>45303</c:v>
                      </c:pt>
                      <c:pt idx="12">
                        <c:v>45304</c:v>
                      </c:pt>
                      <c:pt idx="13">
                        <c:v>45305</c:v>
                      </c:pt>
                      <c:pt idx="14">
                        <c:v>45306</c:v>
                      </c:pt>
                      <c:pt idx="15">
                        <c:v>45307</c:v>
                      </c:pt>
                      <c:pt idx="16">
                        <c:v>45308</c:v>
                      </c:pt>
                      <c:pt idx="17">
                        <c:v>45309</c:v>
                      </c:pt>
                      <c:pt idx="18">
                        <c:v>45310</c:v>
                      </c:pt>
                      <c:pt idx="19">
                        <c:v>45311</c:v>
                      </c:pt>
                      <c:pt idx="20">
                        <c:v>45312</c:v>
                      </c:pt>
                      <c:pt idx="21">
                        <c:v>45313</c:v>
                      </c:pt>
                      <c:pt idx="22">
                        <c:v>45314</c:v>
                      </c:pt>
                      <c:pt idx="23">
                        <c:v>45315</c:v>
                      </c:pt>
                      <c:pt idx="24">
                        <c:v>45316</c:v>
                      </c:pt>
                      <c:pt idx="25">
                        <c:v>45317</c:v>
                      </c:pt>
                      <c:pt idx="26">
                        <c:v>45318</c:v>
                      </c:pt>
                      <c:pt idx="27">
                        <c:v>45319</c:v>
                      </c:pt>
                      <c:pt idx="28">
                        <c:v>45320</c:v>
                      </c:pt>
                      <c:pt idx="29">
                        <c:v>45321</c:v>
                      </c:pt>
                      <c:pt idx="30">
                        <c:v>45322</c:v>
                      </c:pt>
                      <c:pt idx="31">
                        <c:v>45323</c:v>
                      </c:pt>
                      <c:pt idx="32">
                        <c:v>45324</c:v>
                      </c:pt>
                      <c:pt idx="33">
                        <c:v>45325</c:v>
                      </c:pt>
                      <c:pt idx="34">
                        <c:v>45326</c:v>
                      </c:pt>
                      <c:pt idx="35">
                        <c:v>45327</c:v>
                      </c:pt>
                      <c:pt idx="36">
                        <c:v>45328</c:v>
                      </c:pt>
                      <c:pt idx="37">
                        <c:v>45329</c:v>
                      </c:pt>
                      <c:pt idx="38">
                        <c:v>45330</c:v>
                      </c:pt>
                      <c:pt idx="39">
                        <c:v>45331</c:v>
                      </c:pt>
                      <c:pt idx="40">
                        <c:v>45332</c:v>
                      </c:pt>
                      <c:pt idx="41">
                        <c:v>45333</c:v>
                      </c:pt>
                      <c:pt idx="42">
                        <c:v>45334</c:v>
                      </c:pt>
                      <c:pt idx="43">
                        <c:v>45335</c:v>
                      </c:pt>
                      <c:pt idx="44">
                        <c:v>45336</c:v>
                      </c:pt>
                      <c:pt idx="45">
                        <c:v>45337</c:v>
                      </c:pt>
                      <c:pt idx="46">
                        <c:v>45338</c:v>
                      </c:pt>
                      <c:pt idx="47">
                        <c:v>45339</c:v>
                      </c:pt>
                      <c:pt idx="48">
                        <c:v>45340</c:v>
                      </c:pt>
                      <c:pt idx="49">
                        <c:v>45341</c:v>
                      </c:pt>
                      <c:pt idx="50">
                        <c:v>45342</c:v>
                      </c:pt>
                      <c:pt idx="51">
                        <c:v>45343</c:v>
                      </c:pt>
                      <c:pt idx="52">
                        <c:v>45344</c:v>
                      </c:pt>
                      <c:pt idx="53">
                        <c:v>45345</c:v>
                      </c:pt>
                      <c:pt idx="54">
                        <c:v>45346</c:v>
                      </c:pt>
                      <c:pt idx="55">
                        <c:v>45347</c:v>
                      </c:pt>
                      <c:pt idx="56">
                        <c:v>45348</c:v>
                      </c:pt>
                      <c:pt idx="57">
                        <c:v>45349</c:v>
                      </c:pt>
                      <c:pt idx="58">
                        <c:v>45350</c:v>
                      </c:pt>
                      <c:pt idx="59">
                        <c:v>45351</c:v>
                      </c:pt>
                      <c:pt idx="60">
                        <c:v>45352</c:v>
                      </c:pt>
                      <c:pt idx="61">
                        <c:v>45353</c:v>
                      </c:pt>
                      <c:pt idx="62">
                        <c:v>45354</c:v>
                      </c:pt>
                      <c:pt idx="63">
                        <c:v>45355</c:v>
                      </c:pt>
                      <c:pt idx="64">
                        <c:v>45356</c:v>
                      </c:pt>
                      <c:pt idx="65">
                        <c:v>45357</c:v>
                      </c:pt>
                      <c:pt idx="66">
                        <c:v>45358</c:v>
                      </c:pt>
                      <c:pt idx="67">
                        <c:v>45359</c:v>
                      </c:pt>
                      <c:pt idx="68">
                        <c:v>45360</c:v>
                      </c:pt>
                      <c:pt idx="69">
                        <c:v>45361</c:v>
                      </c:pt>
                      <c:pt idx="70">
                        <c:v>45362</c:v>
                      </c:pt>
                      <c:pt idx="71">
                        <c:v>45363</c:v>
                      </c:pt>
                      <c:pt idx="72">
                        <c:v>45364</c:v>
                      </c:pt>
                      <c:pt idx="73">
                        <c:v>45365</c:v>
                      </c:pt>
                      <c:pt idx="74">
                        <c:v>45366</c:v>
                      </c:pt>
                      <c:pt idx="75">
                        <c:v>45367</c:v>
                      </c:pt>
                      <c:pt idx="76">
                        <c:v>45368</c:v>
                      </c:pt>
                      <c:pt idx="77">
                        <c:v>45369</c:v>
                      </c:pt>
                      <c:pt idx="78">
                        <c:v>45370</c:v>
                      </c:pt>
                      <c:pt idx="79">
                        <c:v>45371</c:v>
                      </c:pt>
                      <c:pt idx="80">
                        <c:v>45372</c:v>
                      </c:pt>
                      <c:pt idx="81">
                        <c:v>45373</c:v>
                      </c:pt>
                      <c:pt idx="82">
                        <c:v>45374</c:v>
                      </c:pt>
                      <c:pt idx="83">
                        <c:v>45375</c:v>
                      </c:pt>
                      <c:pt idx="84">
                        <c:v>45376</c:v>
                      </c:pt>
                      <c:pt idx="85">
                        <c:v>45377</c:v>
                      </c:pt>
                      <c:pt idx="86">
                        <c:v>45378</c:v>
                      </c:pt>
                      <c:pt idx="87">
                        <c:v>45379</c:v>
                      </c:pt>
                      <c:pt idx="88">
                        <c:v>45380</c:v>
                      </c:pt>
                      <c:pt idx="89">
                        <c:v>45381</c:v>
                      </c:pt>
                      <c:pt idx="90">
                        <c:v>45382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'Q1 total'!$B$3:$B$93</c15:sqref>
                        </c15:formulaRef>
                      </c:ext>
                    </c:extLst>
                    <c:numCache>
                      <c:formatCode>_-[$€-2]\ * #,##0.00_-;\-[$€-2]\ * #,##0.00_-;_-[$€-2]\ * "-"??_-;_-@_-</c:formatCode>
                      <c:ptCount val="91"/>
                      <c:pt idx="0">
                        <c:v>0</c:v>
                      </c:pt>
                      <c:pt idx="1">
                        <c:v>42061.58</c:v>
                      </c:pt>
                      <c:pt idx="2">
                        <c:v>34409.67</c:v>
                      </c:pt>
                      <c:pt idx="3">
                        <c:v>20234.990000000002</c:v>
                      </c:pt>
                      <c:pt idx="4">
                        <c:v>19180.39</c:v>
                      </c:pt>
                      <c:pt idx="5">
                        <c:v>0</c:v>
                      </c:pt>
                      <c:pt idx="6">
                        <c:v>12475.6</c:v>
                      </c:pt>
                      <c:pt idx="7">
                        <c:v>29196.14</c:v>
                      </c:pt>
                      <c:pt idx="8">
                        <c:v>60671.74</c:v>
                      </c:pt>
                      <c:pt idx="9">
                        <c:v>24063.73</c:v>
                      </c:pt>
                      <c:pt idx="10">
                        <c:v>18095.52</c:v>
                      </c:pt>
                      <c:pt idx="11">
                        <c:v>12684.57</c:v>
                      </c:pt>
                      <c:pt idx="12">
                        <c:v>0</c:v>
                      </c:pt>
                      <c:pt idx="13">
                        <c:v>31386.09</c:v>
                      </c:pt>
                      <c:pt idx="14">
                        <c:v>56621.31</c:v>
                      </c:pt>
                      <c:pt idx="15">
                        <c:v>32865.39</c:v>
                      </c:pt>
                      <c:pt idx="16">
                        <c:v>28626.799999999999</c:v>
                      </c:pt>
                      <c:pt idx="17">
                        <c:v>21566.39</c:v>
                      </c:pt>
                      <c:pt idx="18">
                        <c:v>18562.060000000001</c:v>
                      </c:pt>
                      <c:pt idx="19">
                        <c:v>-2688.06</c:v>
                      </c:pt>
                      <c:pt idx="20">
                        <c:v>-688.78</c:v>
                      </c:pt>
                      <c:pt idx="21">
                        <c:v>52260.07</c:v>
                      </c:pt>
                      <c:pt idx="22">
                        <c:v>14803.31</c:v>
                      </c:pt>
                      <c:pt idx="23">
                        <c:v>15862.84</c:v>
                      </c:pt>
                      <c:pt idx="24">
                        <c:v>18449.12</c:v>
                      </c:pt>
                      <c:pt idx="25">
                        <c:v>19566.330000000002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68155.38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21988.2</c:v>
                      </c:pt>
                      <c:pt idx="32">
                        <c:v>22870.02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60765.81</c:v>
                      </c:pt>
                      <c:pt idx="36">
                        <c:v>20301.37</c:v>
                      </c:pt>
                      <c:pt idx="37">
                        <c:v>59867.14</c:v>
                      </c:pt>
                      <c:pt idx="38">
                        <c:v>20884.2</c:v>
                      </c:pt>
                      <c:pt idx="39">
                        <c:v>9046.9699999999993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38277.58</c:v>
                      </c:pt>
                      <c:pt idx="43">
                        <c:v>19279.32</c:v>
                      </c:pt>
                      <c:pt idx="44">
                        <c:v>29758.2</c:v>
                      </c:pt>
                      <c:pt idx="45">
                        <c:v>26983.14</c:v>
                      </c:pt>
                      <c:pt idx="46">
                        <c:v>23068.36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53791.6</c:v>
                      </c:pt>
                      <c:pt idx="50">
                        <c:v>45039.86</c:v>
                      </c:pt>
                      <c:pt idx="51">
                        <c:v>20625.32</c:v>
                      </c:pt>
                      <c:pt idx="52">
                        <c:v>21924.69</c:v>
                      </c:pt>
                      <c:pt idx="53">
                        <c:v>23093.29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57502.06</c:v>
                      </c:pt>
                      <c:pt idx="57">
                        <c:v>32029.67</c:v>
                      </c:pt>
                      <c:pt idx="58">
                        <c:v>30647.88</c:v>
                      </c:pt>
                      <c:pt idx="59">
                        <c:v>19568.669999999998</c:v>
                      </c:pt>
                      <c:pt idx="60">
                        <c:v>18557.79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44044.2</c:v>
                      </c:pt>
                      <c:pt idx="64">
                        <c:v>26786.99</c:v>
                      </c:pt>
                      <c:pt idx="65">
                        <c:v>34075.69</c:v>
                      </c:pt>
                      <c:pt idx="66">
                        <c:v>41538.83</c:v>
                      </c:pt>
                      <c:pt idx="67">
                        <c:v>23802.1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45396.28</c:v>
                      </c:pt>
                      <c:pt idx="71">
                        <c:v>47783.65</c:v>
                      </c:pt>
                      <c:pt idx="72">
                        <c:v>19868.060000000001</c:v>
                      </c:pt>
                      <c:pt idx="73">
                        <c:v>20275.73</c:v>
                      </c:pt>
                      <c:pt idx="74">
                        <c:v>33247.42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84585.31</c:v>
                      </c:pt>
                      <c:pt idx="78">
                        <c:v>27184.880000000001</c:v>
                      </c:pt>
                      <c:pt idx="79">
                        <c:v>14093.34</c:v>
                      </c:pt>
                      <c:pt idx="80">
                        <c:v>10530.54</c:v>
                      </c:pt>
                      <c:pt idx="81">
                        <c:v>37303.230000000003</c:v>
                      </c:pt>
                      <c:pt idx="82">
                        <c:v>0</c:v>
                      </c:pt>
                      <c:pt idx="83">
                        <c:v>39485</c:v>
                      </c:pt>
                      <c:pt idx="84">
                        <c:v>108599.31</c:v>
                      </c:pt>
                      <c:pt idx="85">
                        <c:v>40771.480000000003</c:v>
                      </c:pt>
                      <c:pt idx="86">
                        <c:v>26892.29</c:v>
                      </c:pt>
                      <c:pt idx="87">
                        <c:v>19615.330000000002</c:v>
                      </c:pt>
                      <c:pt idx="88">
                        <c:v>17623.759999999998</c:v>
                      </c:pt>
                      <c:pt idx="89">
                        <c:v>0</c:v>
                      </c:pt>
                      <c:pt idx="9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13-4732-A308-BEEED432DDA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'Q1 total'!$C$2</c15:sqref>
                        </c15:formulaRef>
                      </c:ext>
                    </c:extLst>
                    <c:strCache>
                      <c:ptCount val="1"/>
                      <c:pt idx="0">
                        <c:v> DMb 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'Q1 total'!$A$3:$A$93</c15:sqref>
                        </c15:formulaRef>
                      </c:ext>
                    </c:extLst>
                    <c:numCache>
                      <c:formatCode>d\-mmm</c:formatCode>
                      <c:ptCount val="91"/>
                      <c:pt idx="0">
                        <c:v>45292</c:v>
                      </c:pt>
                      <c:pt idx="1">
                        <c:v>45293</c:v>
                      </c:pt>
                      <c:pt idx="2">
                        <c:v>45294</c:v>
                      </c:pt>
                      <c:pt idx="3">
                        <c:v>45295</c:v>
                      </c:pt>
                      <c:pt idx="4">
                        <c:v>45296</c:v>
                      </c:pt>
                      <c:pt idx="5">
                        <c:v>45297</c:v>
                      </c:pt>
                      <c:pt idx="6">
                        <c:v>45298</c:v>
                      </c:pt>
                      <c:pt idx="7">
                        <c:v>45299</c:v>
                      </c:pt>
                      <c:pt idx="8">
                        <c:v>45300</c:v>
                      </c:pt>
                      <c:pt idx="9">
                        <c:v>45301</c:v>
                      </c:pt>
                      <c:pt idx="10">
                        <c:v>45302</c:v>
                      </c:pt>
                      <c:pt idx="11">
                        <c:v>45303</c:v>
                      </c:pt>
                      <c:pt idx="12">
                        <c:v>45304</c:v>
                      </c:pt>
                      <c:pt idx="13">
                        <c:v>45305</c:v>
                      </c:pt>
                      <c:pt idx="14">
                        <c:v>45306</c:v>
                      </c:pt>
                      <c:pt idx="15">
                        <c:v>45307</c:v>
                      </c:pt>
                      <c:pt idx="16">
                        <c:v>45308</c:v>
                      </c:pt>
                      <c:pt idx="17">
                        <c:v>45309</c:v>
                      </c:pt>
                      <c:pt idx="18">
                        <c:v>45310</c:v>
                      </c:pt>
                      <c:pt idx="19">
                        <c:v>45311</c:v>
                      </c:pt>
                      <c:pt idx="20">
                        <c:v>45312</c:v>
                      </c:pt>
                      <c:pt idx="21">
                        <c:v>45313</c:v>
                      </c:pt>
                      <c:pt idx="22">
                        <c:v>45314</c:v>
                      </c:pt>
                      <c:pt idx="23">
                        <c:v>45315</c:v>
                      </c:pt>
                      <c:pt idx="24">
                        <c:v>45316</c:v>
                      </c:pt>
                      <c:pt idx="25">
                        <c:v>45317</c:v>
                      </c:pt>
                      <c:pt idx="26">
                        <c:v>45318</c:v>
                      </c:pt>
                      <c:pt idx="27">
                        <c:v>45319</c:v>
                      </c:pt>
                      <c:pt idx="28">
                        <c:v>45320</c:v>
                      </c:pt>
                      <c:pt idx="29">
                        <c:v>45321</c:v>
                      </c:pt>
                      <c:pt idx="30">
                        <c:v>45322</c:v>
                      </c:pt>
                      <c:pt idx="31">
                        <c:v>45323</c:v>
                      </c:pt>
                      <c:pt idx="32">
                        <c:v>45324</c:v>
                      </c:pt>
                      <c:pt idx="33">
                        <c:v>45325</c:v>
                      </c:pt>
                      <c:pt idx="34">
                        <c:v>45326</c:v>
                      </c:pt>
                      <c:pt idx="35">
                        <c:v>45327</c:v>
                      </c:pt>
                      <c:pt idx="36">
                        <c:v>45328</c:v>
                      </c:pt>
                      <c:pt idx="37">
                        <c:v>45329</c:v>
                      </c:pt>
                      <c:pt idx="38">
                        <c:v>45330</c:v>
                      </c:pt>
                      <c:pt idx="39">
                        <c:v>45331</c:v>
                      </c:pt>
                      <c:pt idx="40">
                        <c:v>45332</c:v>
                      </c:pt>
                      <c:pt idx="41">
                        <c:v>45333</c:v>
                      </c:pt>
                      <c:pt idx="42">
                        <c:v>45334</c:v>
                      </c:pt>
                      <c:pt idx="43">
                        <c:v>45335</c:v>
                      </c:pt>
                      <c:pt idx="44">
                        <c:v>45336</c:v>
                      </c:pt>
                      <c:pt idx="45">
                        <c:v>45337</c:v>
                      </c:pt>
                      <c:pt idx="46">
                        <c:v>45338</c:v>
                      </c:pt>
                      <c:pt idx="47">
                        <c:v>45339</c:v>
                      </c:pt>
                      <c:pt idx="48">
                        <c:v>45340</c:v>
                      </c:pt>
                      <c:pt idx="49">
                        <c:v>45341</c:v>
                      </c:pt>
                      <c:pt idx="50">
                        <c:v>45342</c:v>
                      </c:pt>
                      <c:pt idx="51">
                        <c:v>45343</c:v>
                      </c:pt>
                      <c:pt idx="52">
                        <c:v>45344</c:v>
                      </c:pt>
                      <c:pt idx="53">
                        <c:v>45345</c:v>
                      </c:pt>
                      <c:pt idx="54">
                        <c:v>45346</c:v>
                      </c:pt>
                      <c:pt idx="55">
                        <c:v>45347</c:v>
                      </c:pt>
                      <c:pt idx="56">
                        <c:v>45348</c:v>
                      </c:pt>
                      <c:pt idx="57">
                        <c:v>45349</c:v>
                      </c:pt>
                      <c:pt idx="58">
                        <c:v>45350</c:v>
                      </c:pt>
                      <c:pt idx="59">
                        <c:v>45351</c:v>
                      </c:pt>
                      <c:pt idx="60">
                        <c:v>45352</c:v>
                      </c:pt>
                      <c:pt idx="61">
                        <c:v>45353</c:v>
                      </c:pt>
                      <c:pt idx="62">
                        <c:v>45354</c:v>
                      </c:pt>
                      <c:pt idx="63">
                        <c:v>45355</c:v>
                      </c:pt>
                      <c:pt idx="64">
                        <c:v>45356</c:v>
                      </c:pt>
                      <c:pt idx="65">
                        <c:v>45357</c:v>
                      </c:pt>
                      <c:pt idx="66">
                        <c:v>45358</c:v>
                      </c:pt>
                      <c:pt idx="67">
                        <c:v>45359</c:v>
                      </c:pt>
                      <c:pt idx="68">
                        <c:v>45360</c:v>
                      </c:pt>
                      <c:pt idx="69">
                        <c:v>45361</c:v>
                      </c:pt>
                      <c:pt idx="70">
                        <c:v>45362</c:v>
                      </c:pt>
                      <c:pt idx="71">
                        <c:v>45363</c:v>
                      </c:pt>
                      <c:pt idx="72">
                        <c:v>45364</c:v>
                      </c:pt>
                      <c:pt idx="73">
                        <c:v>45365</c:v>
                      </c:pt>
                      <c:pt idx="74">
                        <c:v>45366</c:v>
                      </c:pt>
                      <c:pt idx="75">
                        <c:v>45367</c:v>
                      </c:pt>
                      <c:pt idx="76">
                        <c:v>45368</c:v>
                      </c:pt>
                      <c:pt idx="77">
                        <c:v>45369</c:v>
                      </c:pt>
                      <c:pt idx="78">
                        <c:v>45370</c:v>
                      </c:pt>
                      <c:pt idx="79">
                        <c:v>45371</c:v>
                      </c:pt>
                      <c:pt idx="80">
                        <c:v>45372</c:v>
                      </c:pt>
                      <c:pt idx="81">
                        <c:v>45373</c:v>
                      </c:pt>
                      <c:pt idx="82">
                        <c:v>45374</c:v>
                      </c:pt>
                      <c:pt idx="83">
                        <c:v>45375</c:v>
                      </c:pt>
                      <c:pt idx="84">
                        <c:v>45376</c:v>
                      </c:pt>
                      <c:pt idx="85">
                        <c:v>45377</c:v>
                      </c:pt>
                      <c:pt idx="86">
                        <c:v>45378</c:v>
                      </c:pt>
                      <c:pt idx="87">
                        <c:v>45379</c:v>
                      </c:pt>
                      <c:pt idx="88">
                        <c:v>45380</c:v>
                      </c:pt>
                      <c:pt idx="89">
                        <c:v>45381</c:v>
                      </c:pt>
                      <c:pt idx="90">
                        <c:v>45382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'Q1 total'!$C$3:$C$93</c15:sqref>
                        </c15:formulaRef>
                      </c:ext>
                    </c:extLst>
                    <c:numCache>
                      <c:formatCode>_-[$€-2]\ * #,##0.00_-;\-[$€-2]\ * #,##0.00_-;_-[$€-2]\ * "-"??_-;_-@_-</c:formatCode>
                      <c:ptCount val="91"/>
                      <c:pt idx="0">
                        <c:v>617.1</c:v>
                      </c:pt>
                      <c:pt idx="1">
                        <c:v>164860.62909999999</c:v>
                      </c:pt>
                      <c:pt idx="2">
                        <c:v>148387.3028</c:v>
                      </c:pt>
                      <c:pt idx="3">
                        <c:v>145696.98910000001</c:v>
                      </c:pt>
                      <c:pt idx="4">
                        <c:v>167284.39660000001</c:v>
                      </c:pt>
                      <c:pt idx="5">
                        <c:v>114126.11109999999</c:v>
                      </c:pt>
                      <c:pt idx="6">
                        <c:v>1765.35</c:v>
                      </c:pt>
                      <c:pt idx="7">
                        <c:v>122526.1734</c:v>
                      </c:pt>
                      <c:pt idx="8">
                        <c:v>119764.52340000001</c:v>
                      </c:pt>
                      <c:pt idx="9">
                        <c:v>118945.35060000001</c:v>
                      </c:pt>
                      <c:pt idx="10">
                        <c:v>117795.9813</c:v>
                      </c:pt>
                      <c:pt idx="11">
                        <c:v>141058.5913</c:v>
                      </c:pt>
                      <c:pt idx="12">
                        <c:v>177929.72010000001</c:v>
                      </c:pt>
                      <c:pt idx="13">
                        <c:v>872.75</c:v>
                      </c:pt>
                      <c:pt idx="14">
                        <c:v>118511.2766</c:v>
                      </c:pt>
                      <c:pt idx="15">
                        <c:v>111873.07429999999</c:v>
                      </c:pt>
                      <c:pt idx="16">
                        <c:v>85649.6639</c:v>
                      </c:pt>
                      <c:pt idx="17">
                        <c:v>102607.6179</c:v>
                      </c:pt>
                      <c:pt idx="18">
                        <c:v>129347.792</c:v>
                      </c:pt>
                      <c:pt idx="19">
                        <c:v>164563.13759999999</c:v>
                      </c:pt>
                      <c:pt idx="20">
                        <c:v>539.75</c:v>
                      </c:pt>
                      <c:pt idx="21">
                        <c:v>111362.9681</c:v>
                      </c:pt>
                      <c:pt idx="22">
                        <c:v>99370.657000000007</c:v>
                      </c:pt>
                      <c:pt idx="23">
                        <c:v>102450.4234</c:v>
                      </c:pt>
                      <c:pt idx="24">
                        <c:v>104272.4011</c:v>
                      </c:pt>
                      <c:pt idx="25">
                        <c:v>128917.31050000001</c:v>
                      </c:pt>
                      <c:pt idx="26">
                        <c:v>164377.6942</c:v>
                      </c:pt>
                      <c:pt idx="27">
                        <c:v>1063.8581999999999</c:v>
                      </c:pt>
                      <c:pt idx="28">
                        <c:v>112293.0888</c:v>
                      </c:pt>
                      <c:pt idx="29">
                        <c:v>112582.42419999999</c:v>
                      </c:pt>
                      <c:pt idx="30">
                        <c:v>120774.35679999999</c:v>
                      </c:pt>
                      <c:pt idx="31">
                        <c:v>117185.6645</c:v>
                      </c:pt>
                      <c:pt idx="32">
                        <c:v>133538.53580000001</c:v>
                      </c:pt>
                      <c:pt idx="33">
                        <c:v>165861.8909</c:v>
                      </c:pt>
                      <c:pt idx="34">
                        <c:v>626.27729999999997</c:v>
                      </c:pt>
                      <c:pt idx="35">
                        <c:v>117496.7277</c:v>
                      </c:pt>
                      <c:pt idx="36">
                        <c:v>102726.196</c:v>
                      </c:pt>
                      <c:pt idx="37">
                        <c:v>110174.11010000001</c:v>
                      </c:pt>
                      <c:pt idx="38">
                        <c:v>96504.890199999994</c:v>
                      </c:pt>
                      <c:pt idx="39">
                        <c:v>125030.75139999999</c:v>
                      </c:pt>
                      <c:pt idx="40">
                        <c:v>147881.98869999999</c:v>
                      </c:pt>
                      <c:pt idx="41">
                        <c:v>659.52</c:v>
                      </c:pt>
                      <c:pt idx="42">
                        <c:v>100513.5143</c:v>
                      </c:pt>
                      <c:pt idx="43">
                        <c:v>103682.4152</c:v>
                      </c:pt>
                      <c:pt idx="44">
                        <c:v>98282.048599999995</c:v>
                      </c:pt>
                      <c:pt idx="45">
                        <c:v>101226.0367</c:v>
                      </c:pt>
                      <c:pt idx="46">
                        <c:v>118485.0932</c:v>
                      </c:pt>
                      <c:pt idx="47">
                        <c:v>154128.4056</c:v>
                      </c:pt>
                      <c:pt idx="48">
                        <c:v>680.80489999999998</c:v>
                      </c:pt>
                      <c:pt idx="49">
                        <c:v>105322.01240000001</c:v>
                      </c:pt>
                      <c:pt idx="50">
                        <c:v>94716.016699999993</c:v>
                      </c:pt>
                      <c:pt idx="51">
                        <c:v>96477.127999999997</c:v>
                      </c:pt>
                      <c:pt idx="52">
                        <c:v>90340.016499999998</c:v>
                      </c:pt>
                      <c:pt idx="53">
                        <c:v>111981.3456</c:v>
                      </c:pt>
                      <c:pt idx="54">
                        <c:v>146723.80669999999</c:v>
                      </c:pt>
                      <c:pt idx="55">
                        <c:v>599.07000000000005</c:v>
                      </c:pt>
                      <c:pt idx="56">
                        <c:v>100038.5794</c:v>
                      </c:pt>
                      <c:pt idx="57">
                        <c:v>94051.945000000094</c:v>
                      </c:pt>
                      <c:pt idx="58">
                        <c:v>105765.1112</c:v>
                      </c:pt>
                      <c:pt idx="59">
                        <c:v>113686.1465</c:v>
                      </c:pt>
                      <c:pt idx="60">
                        <c:v>130278.70110000001</c:v>
                      </c:pt>
                      <c:pt idx="61">
                        <c:v>155414.94630000001</c:v>
                      </c:pt>
                      <c:pt idx="62">
                        <c:v>1330.1766</c:v>
                      </c:pt>
                      <c:pt idx="63">
                        <c:v>103196.5542</c:v>
                      </c:pt>
                      <c:pt idx="64">
                        <c:v>95599.931200000006</c:v>
                      </c:pt>
                      <c:pt idx="65">
                        <c:v>106907.23609999999</c:v>
                      </c:pt>
                      <c:pt idx="66">
                        <c:v>117106.503</c:v>
                      </c:pt>
                      <c:pt idx="67">
                        <c:v>133567.27910000001</c:v>
                      </c:pt>
                      <c:pt idx="68">
                        <c:v>169807.86749999999</c:v>
                      </c:pt>
                      <c:pt idx="69">
                        <c:v>1166.9549999999999</c:v>
                      </c:pt>
                      <c:pt idx="70">
                        <c:v>121414.7534</c:v>
                      </c:pt>
                      <c:pt idx="71">
                        <c:v>108460.9356</c:v>
                      </c:pt>
                      <c:pt idx="72">
                        <c:v>110446.65119999999</c:v>
                      </c:pt>
                      <c:pt idx="73">
                        <c:v>111259.6468</c:v>
                      </c:pt>
                      <c:pt idx="74">
                        <c:v>131907.43890000001</c:v>
                      </c:pt>
                      <c:pt idx="75">
                        <c:v>165892.75289999999</c:v>
                      </c:pt>
                      <c:pt idx="76">
                        <c:v>2302.2573000000002</c:v>
                      </c:pt>
                      <c:pt idx="77">
                        <c:v>110794.40119999999</c:v>
                      </c:pt>
                      <c:pt idx="78">
                        <c:v>104974.54059999999</c:v>
                      </c:pt>
                      <c:pt idx="79">
                        <c:v>103463.0827</c:v>
                      </c:pt>
                      <c:pt idx="80">
                        <c:v>109419.94</c:v>
                      </c:pt>
                      <c:pt idx="81">
                        <c:v>123633.70209999999</c:v>
                      </c:pt>
                      <c:pt idx="82">
                        <c:v>164426.1018</c:v>
                      </c:pt>
                      <c:pt idx="83">
                        <c:v>2193.9112</c:v>
                      </c:pt>
                      <c:pt idx="84">
                        <c:v>134344.53599999999</c:v>
                      </c:pt>
                      <c:pt idx="85">
                        <c:v>124106.82060000001</c:v>
                      </c:pt>
                      <c:pt idx="86">
                        <c:v>147975.60819999999</c:v>
                      </c:pt>
                      <c:pt idx="87">
                        <c:v>208293.42</c:v>
                      </c:pt>
                      <c:pt idx="88">
                        <c:v>702.6</c:v>
                      </c:pt>
                      <c:pt idx="89">
                        <c:v>258300.12280000001</c:v>
                      </c:pt>
                      <c:pt idx="90">
                        <c:v>387.80849999999998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013-4732-A308-BEEED432DDA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'Q1 total'!$D$2</c15:sqref>
                        </c15:formulaRef>
                      </c:ext>
                    </c:extLst>
                    <c:strCache>
                      <c:ptCount val="1"/>
                      <c:pt idx="0">
                        <c:v> Dmo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'Q1 total'!$A$3:$A$93</c15:sqref>
                        </c15:formulaRef>
                      </c:ext>
                    </c:extLst>
                    <c:numCache>
                      <c:formatCode>d\-mmm</c:formatCode>
                      <c:ptCount val="91"/>
                      <c:pt idx="0">
                        <c:v>45292</c:v>
                      </c:pt>
                      <c:pt idx="1">
                        <c:v>45293</c:v>
                      </c:pt>
                      <c:pt idx="2">
                        <c:v>45294</c:v>
                      </c:pt>
                      <c:pt idx="3">
                        <c:v>45295</c:v>
                      </c:pt>
                      <c:pt idx="4">
                        <c:v>45296</c:v>
                      </c:pt>
                      <c:pt idx="5">
                        <c:v>45297</c:v>
                      </c:pt>
                      <c:pt idx="6">
                        <c:v>45298</c:v>
                      </c:pt>
                      <c:pt idx="7">
                        <c:v>45299</c:v>
                      </c:pt>
                      <c:pt idx="8">
                        <c:v>45300</c:v>
                      </c:pt>
                      <c:pt idx="9">
                        <c:v>45301</c:v>
                      </c:pt>
                      <c:pt idx="10">
                        <c:v>45302</c:v>
                      </c:pt>
                      <c:pt idx="11">
                        <c:v>45303</c:v>
                      </c:pt>
                      <c:pt idx="12">
                        <c:v>45304</c:v>
                      </c:pt>
                      <c:pt idx="13">
                        <c:v>45305</c:v>
                      </c:pt>
                      <c:pt idx="14">
                        <c:v>45306</c:v>
                      </c:pt>
                      <c:pt idx="15">
                        <c:v>45307</c:v>
                      </c:pt>
                      <c:pt idx="16">
                        <c:v>45308</c:v>
                      </c:pt>
                      <c:pt idx="17">
                        <c:v>45309</c:v>
                      </c:pt>
                      <c:pt idx="18">
                        <c:v>45310</c:v>
                      </c:pt>
                      <c:pt idx="19">
                        <c:v>45311</c:v>
                      </c:pt>
                      <c:pt idx="20">
                        <c:v>45312</c:v>
                      </c:pt>
                      <c:pt idx="21">
                        <c:v>45313</c:v>
                      </c:pt>
                      <c:pt idx="22">
                        <c:v>45314</c:v>
                      </c:pt>
                      <c:pt idx="23">
                        <c:v>45315</c:v>
                      </c:pt>
                      <c:pt idx="24">
                        <c:v>45316</c:v>
                      </c:pt>
                      <c:pt idx="25">
                        <c:v>45317</c:v>
                      </c:pt>
                      <c:pt idx="26">
                        <c:v>45318</c:v>
                      </c:pt>
                      <c:pt idx="27">
                        <c:v>45319</c:v>
                      </c:pt>
                      <c:pt idx="28">
                        <c:v>45320</c:v>
                      </c:pt>
                      <c:pt idx="29">
                        <c:v>45321</c:v>
                      </c:pt>
                      <c:pt idx="30">
                        <c:v>45322</c:v>
                      </c:pt>
                      <c:pt idx="31">
                        <c:v>45323</c:v>
                      </c:pt>
                      <c:pt idx="32">
                        <c:v>45324</c:v>
                      </c:pt>
                      <c:pt idx="33">
                        <c:v>45325</c:v>
                      </c:pt>
                      <c:pt idx="34">
                        <c:v>45326</c:v>
                      </c:pt>
                      <c:pt idx="35">
                        <c:v>45327</c:v>
                      </c:pt>
                      <c:pt idx="36">
                        <c:v>45328</c:v>
                      </c:pt>
                      <c:pt idx="37">
                        <c:v>45329</c:v>
                      </c:pt>
                      <c:pt idx="38">
                        <c:v>45330</c:v>
                      </c:pt>
                      <c:pt idx="39">
                        <c:v>45331</c:v>
                      </c:pt>
                      <c:pt idx="40">
                        <c:v>45332</c:v>
                      </c:pt>
                      <c:pt idx="41">
                        <c:v>45333</c:v>
                      </c:pt>
                      <c:pt idx="42">
                        <c:v>45334</c:v>
                      </c:pt>
                      <c:pt idx="43">
                        <c:v>45335</c:v>
                      </c:pt>
                      <c:pt idx="44">
                        <c:v>45336</c:v>
                      </c:pt>
                      <c:pt idx="45">
                        <c:v>45337</c:v>
                      </c:pt>
                      <c:pt idx="46">
                        <c:v>45338</c:v>
                      </c:pt>
                      <c:pt idx="47">
                        <c:v>45339</c:v>
                      </c:pt>
                      <c:pt idx="48">
                        <c:v>45340</c:v>
                      </c:pt>
                      <c:pt idx="49">
                        <c:v>45341</c:v>
                      </c:pt>
                      <c:pt idx="50">
                        <c:v>45342</c:v>
                      </c:pt>
                      <c:pt idx="51">
                        <c:v>45343</c:v>
                      </c:pt>
                      <c:pt idx="52">
                        <c:v>45344</c:v>
                      </c:pt>
                      <c:pt idx="53">
                        <c:v>45345</c:v>
                      </c:pt>
                      <c:pt idx="54">
                        <c:v>45346</c:v>
                      </c:pt>
                      <c:pt idx="55">
                        <c:v>45347</c:v>
                      </c:pt>
                      <c:pt idx="56">
                        <c:v>45348</c:v>
                      </c:pt>
                      <c:pt idx="57">
                        <c:v>45349</c:v>
                      </c:pt>
                      <c:pt idx="58">
                        <c:v>45350</c:v>
                      </c:pt>
                      <c:pt idx="59">
                        <c:v>45351</c:v>
                      </c:pt>
                      <c:pt idx="60">
                        <c:v>45352</c:v>
                      </c:pt>
                      <c:pt idx="61">
                        <c:v>45353</c:v>
                      </c:pt>
                      <c:pt idx="62">
                        <c:v>45354</c:v>
                      </c:pt>
                      <c:pt idx="63">
                        <c:v>45355</c:v>
                      </c:pt>
                      <c:pt idx="64">
                        <c:v>45356</c:v>
                      </c:pt>
                      <c:pt idx="65">
                        <c:v>45357</c:v>
                      </c:pt>
                      <c:pt idx="66">
                        <c:v>45358</c:v>
                      </c:pt>
                      <c:pt idx="67">
                        <c:v>45359</c:v>
                      </c:pt>
                      <c:pt idx="68">
                        <c:v>45360</c:v>
                      </c:pt>
                      <c:pt idx="69">
                        <c:v>45361</c:v>
                      </c:pt>
                      <c:pt idx="70">
                        <c:v>45362</c:v>
                      </c:pt>
                      <c:pt idx="71">
                        <c:v>45363</c:v>
                      </c:pt>
                      <c:pt idx="72">
                        <c:v>45364</c:v>
                      </c:pt>
                      <c:pt idx="73">
                        <c:v>45365</c:v>
                      </c:pt>
                      <c:pt idx="74">
                        <c:v>45366</c:v>
                      </c:pt>
                      <c:pt idx="75">
                        <c:v>45367</c:v>
                      </c:pt>
                      <c:pt idx="76">
                        <c:v>45368</c:v>
                      </c:pt>
                      <c:pt idx="77">
                        <c:v>45369</c:v>
                      </c:pt>
                      <c:pt idx="78">
                        <c:v>45370</c:v>
                      </c:pt>
                      <c:pt idx="79">
                        <c:v>45371</c:v>
                      </c:pt>
                      <c:pt idx="80">
                        <c:v>45372</c:v>
                      </c:pt>
                      <c:pt idx="81">
                        <c:v>45373</c:v>
                      </c:pt>
                      <c:pt idx="82">
                        <c:v>45374</c:v>
                      </c:pt>
                      <c:pt idx="83">
                        <c:v>45375</c:v>
                      </c:pt>
                      <c:pt idx="84">
                        <c:v>45376</c:v>
                      </c:pt>
                      <c:pt idx="85">
                        <c:v>45377</c:v>
                      </c:pt>
                      <c:pt idx="86">
                        <c:v>45378</c:v>
                      </c:pt>
                      <c:pt idx="87">
                        <c:v>45379</c:v>
                      </c:pt>
                      <c:pt idx="88">
                        <c:v>45380</c:v>
                      </c:pt>
                      <c:pt idx="89">
                        <c:v>45381</c:v>
                      </c:pt>
                      <c:pt idx="90">
                        <c:v>45382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'Q1 total'!$D$3:$D$93</c15:sqref>
                        </c15:formulaRef>
                      </c:ext>
                    </c:extLst>
                    <c:numCache>
                      <c:formatCode>_-[$€-2]\ * #,##0.00_-;\-[$€-2]\ * #,##0.00_-;_-[$€-2]\ * "-"??_-;_-@_-</c:formatCode>
                      <c:ptCount val="91"/>
                      <c:pt idx="0">
                        <c:v>0</c:v>
                      </c:pt>
                      <c:pt idx="1">
                        <c:v>7435.9550999999901</c:v>
                      </c:pt>
                      <c:pt idx="2">
                        <c:v>6555.1927999999998</c:v>
                      </c:pt>
                      <c:pt idx="3">
                        <c:v>6333.9507999999996</c:v>
                      </c:pt>
                      <c:pt idx="4">
                        <c:v>6370.3344999999899</c:v>
                      </c:pt>
                      <c:pt idx="5">
                        <c:v>4402.4817999999896</c:v>
                      </c:pt>
                      <c:pt idx="6">
                        <c:v>715.26</c:v>
                      </c:pt>
                      <c:pt idx="7">
                        <c:v>7003.9988999999996</c:v>
                      </c:pt>
                      <c:pt idx="8">
                        <c:v>5800.9623000000001</c:v>
                      </c:pt>
                      <c:pt idx="9">
                        <c:v>5912.9341999999997</c:v>
                      </c:pt>
                      <c:pt idx="10">
                        <c:v>5185.268</c:v>
                      </c:pt>
                      <c:pt idx="11">
                        <c:v>4283.7338</c:v>
                      </c:pt>
                      <c:pt idx="12">
                        <c:v>3658.7627000000002</c:v>
                      </c:pt>
                      <c:pt idx="13">
                        <c:v>369.30500000000001</c:v>
                      </c:pt>
                      <c:pt idx="14">
                        <c:v>5759.1387999999997</c:v>
                      </c:pt>
                      <c:pt idx="15">
                        <c:v>4709.2686000000003</c:v>
                      </c:pt>
                      <c:pt idx="16">
                        <c:v>3694.2530999999999</c:v>
                      </c:pt>
                      <c:pt idx="17">
                        <c:v>4860.2677000000003</c:v>
                      </c:pt>
                      <c:pt idx="18">
                        <c:v>5662.6036000000004</c:v>
                      </c:pt>
                      <c:pt idx="19">
                        <c:v>2748.2197000000001</c:v>
                      </c:pt>
                      <c:pt idx="20">
                        <c:v>0</c:v>
                      </c:pt>
                      <c:pt idx="21">
                        <c:v>5321.6441999999997</c:v>
                      </c:pt>
                      <c:pt idx="22">
                        <c:v>5577.3347999999996</c:v>
                      </c:pt>
                      <c:pt idx="23">
                        <c:v>5548.5411999999897</c:v>
                      </c:pt>
                      <c:pt idx="24">
                        <c:v>4711.1841000000004</c:v>
                      </c:pt>
                      <c:pt idx="25">
                        <c:v>5124.3941000000004</c:v>
                      </c:pt>
                      <c:pt idx="26">
                        <c:v>2818.5392000000002</c:v>
                      </c:pt>
                      <c:pt idx="27">
                        <c:v>322.85000000000002</c:v>
                      </c:pt>
                      <c:pt idx="28">
                        <c:v>4882.4585999999999</c:v>
                      </c:pt>
                      <c:pt idx="29">
                        <c:v>4587.4007000000001</c:v>
                      </c:pt>
                      <c:pt idx="30">
                        <c:v>4671.7142000000003</c:v>
                      </c:pt>
                      <c:pt idx="31">
                        <c:v>4231.7142999999996</c:v>
                      </c:pt>
                      <c:pt idx="32">
                        <c:v>3199.8447999999999</c:v>
                      </c:pt>
                      <c:pt idx="33">
                        <c:v>3722.0369999999998</c:v>
                      </c:pt>
                      <c:pt idx="34">
                        <c:v>599.65</c:v>
                      </c:pt>
                      <c:pt idx="35">
                        <c:v>6044.3428999999996</c:v>
                      </c:pt>
                      <c:pt idx="36">
                        <c:v>5212.0663000000004</c:v>
                      </c:pt>
                      <c:pt idx="37">
                        <c:v>5061.5346</c:v>
                      </c:pt>
                      <c:pt idx="38">
                        <c:v>5166.5551999999998</c:v>
                      </c:pt>
                      <c:pt idx="39">
                        <c:v>4603.9495999999999</c:v>
                      </c:pt>
                      <c:pt idx="40">
                        <c:v>3595.1280999999999</c:v>
                      </c:pt>
                      <c:pt idx="41">
                        <c:v>330.59899999999999</c:v>
                      </c:pt>
                      <c:pt idx="42">
                        <c:v>5074.3047999999999</c:v>
                      </c:pt>
                      <c:pt idx="43">
                        <c:v>5613.7604000000001</c:v>
                      </c:pt>
                      <c:pt idx="44">
                        <c:v>3266.9625999999998</c:v>
                      </c:pt>
                      <c:pt idx="45">
                        <c:v>4375.1875</c:v>
                      </c:pt>
                      <c:pt idx="46">
                        <c:v>4665.0749999999998</c:v>
                      </c:pt>
                      <c:pt idx="47">
                        <c:v>3512.2238000000002</c:v>
                      </c:pt>
                      <c:pt idx="48">
                        <c:v>369.875</c:v>
                      </c:pt>
                      <c:pt idx="49">
                        <c:v>5719.9537</c:v>
                      </c:pt>
                      <c:pt idx="50">
                        <c:v>5296.9661999999998</c:v>
                      </c:pt>
                      <c:pt idx="51">
                        <c:v>5782.1571000000004</c:v>
                      </c:pt>
                      <c:pt idx="52">
                        <c:v>5619.8449000000001</c:v>
                      </c:pt>
                      <c:pt idx="53">
                        <c:v>4903.1112999999996</c:v>
                      </c:pt>
                      <c:pt idx="54">
                        <c:v>4334.2272999999996</c:v>
                      </c:pt>
                      <c:pt idx="55">
                        <c:v>445.02850000000001</c:v>
                      </c:pt>
                      <c:pt idx="56">
                        <c:v>5542.3554000000004</c:v>
                      </c:pt>
                      <c:pt idx="57">
                        <c:v>5083.7461000000003</c:v>
                      </c:pt>
                      <c:pt idx="58">
                        <c:v>4855.4141</c:v>
                      </c:pt>
                      <c:pt idx="59">
                        <c:v>4335.6158999999998</c:v>
                      </c:pt>
                      <c:pt idx="60">
                        <c:v>6010.6593000000003</c:v>
                      </c:pt>
                      <c:pt idx="61">
                        <c:v>4192.8135000000002</c:v>
                      </c:pt>
                      <c:pt idx="62">
                        <c:v>35.4604</c:v>
                      </c:pt>
                      <c:pt idx="63">
                        <c:v>4379.4736999999996</c:v>
                      </c:pt>
                      <c:pt idx="64">
                        <c:v>5251.4691000000003</c:v>
                      </c:pt>
                      <c:pt idx="65">
                        <c:v>5960.0598999999902</c:v>
                      </c:pt>
                      <c:pt idx="66">
                        <c:v>6691.44199999999</c:v>
                      </c:pt>
                      <c:pt idx="67">
                        <c:v>6475.1709000000001</c:v>
                      </c:pt>
                      <c:pt idx="68">
                        <c:v>4031.9339</c:v>
                      </c:pt>
                      <c:pt idx="69">
                        <c:v>11.5</c:v>
                      </c:pt>
                      <c:pt idx="70">
                        <c:v>7374.1668999999902</c:v>
                      </c:pt>
                      <c:pt idx="71">
                        <c:v>4638.6046999999999</c:v>
                      </c:pt>
                      <c:pt idx="72">
                        <c:v>5263.8172000000004</c:v>
                      </c:pt>
                      <c:pt idx="73">
                        <c:v>7557.7161999999898</c:v>
                      </c:pt>
                      <c:pt idx="74">
                        <c:v>6113.4606999999996</c:v>
                      </c:pt>
                      <c:pt idx="75">
                        <c:v>2430.5873000000001</c:v>
                      </c:pt>
                      <c:pt idx="76">
                        <c:v>31.4</c:v>
                      </c:pt>
                      <c:pt idx="77">
                        <c:v>6794.9556999999904</c:v>
                      </c:pt>
                      <c:pt idx="78">
                        <c:v>6219.1323999999904</c:v>
                      </c:pt>
                      <c:pt idx="79">
                        <c:v>6548.2503999999899</c:v>
                      </c:pt>
                      <c:pt idx="80">
                        <c:v>6267.0222000000003</c:v>
                      </c:pt>
                      <c:pt idx="81">
                        <c:v>6131.9911000000002</c:v>
                      </c:pt>
                      <c:pt idx="82">
                        <c:v>4766.3925999999901</c:v>
                      </c:pt>
                      <c:pt idx="83">
                        <c:v>362.21</c:v>
                      </c:pt>
                      <c:pt idx="84">
                        <c:v>6633.9041999999899</c:v>
                      </c:pt>
                      <c:pt idx="85">
                        <c:v>6155.5781999999899</c:v>
                      </c:pt>
                      <c:pt idx="86">
                        <c:v>6758.4243999999899</c:v>
                      </c:pt>
                      <c:pt idx="87">
                        <c:v>6846.2992999999897</c:v>
                      </c:pt>
                      <c:pt idx="88">
                        <c:v>-10.95</c:v>
                      </c:pt>
                      <c:pt idx="89">
                        <c:v>7118.5487999999896</c:v>
                      </c:pt>
                      <c:pt idx="9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013-4732-A308-BEEED432DDA0}"/>
                  </c:ext>
                </c:extLst>
              </c15:ser>
            </c15:filteredLineSeries>
          </c:ext>
        </c:extLst>
      </c:lineChart>
      <c:dateAx>
        <c:axId val="182868016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28681600"/>
        <c:crosses val="autoZero"/>
        <c:auto val="1"/>
        <c:lblOffset val="100"/>
        <c:baseTimeUnit val="days"/>
      </c:dateAx>
      <c:valAx>
        <c:axId val="182868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.00_-;\-[$€-2]\ * #,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2868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3"/>
          <c:tx>
            <c:strRef>
              <c:f>'Q2 total'!$E$2</c:f>
              <c:strCache>
                <c:ptCount val="1"/>
                <c:pt idx="0">
                  <c:v>Rev 24</c:v>
                </c:pt>
              </c:strCache>
            </c:strRef>
          </c:tx>
          <c:spPr>
            <a:ln w="28575" cap="rnd">
              <a:solidFill>
                <a:srgbClr val="CC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f>'Q2 total'!$A$3:$A$93</c:f>
              <c:numCache>
                <c:formatCode>d\-mmm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'Q2 total'!$E$3:$E$93</c:f>
              <c:numCache>
                <c:formatCode>_-[$€-2]\ * #,##0.00_-;\-[$€-2]\ * #,##0.00_-;_-[$€-2]\ * "-"??_-;_-@_-</c:formatCode>
                <c:ptCount val="91"/>
                <c:pt idx="0">
                  <c:v>4864.3261000000002</c:v>
                </c:pt>
                <c:pt idx="1">
                  <c:v>276624.05469999998</c:v>
                </c:pt>
                <c:pt idx="2">
                  <c:v>198978.52169999998</c:v>
                </c:pt>
                <c:pt idx="3">
                  <c:v>191688.49120000002</c:v>
                </c:pt>
                <c:pt idx="4">
                  <c:v>191408.88589999999</c:v>
                </c:pt>
                <c:pt idx="5">
                  <c:v>163041.37669999999</c:v>
                </c:pt>
                <c:pt idx="6">
                  <c:v>3779.9969000000001</c:v>
                </c:pt>
                <c:pt idx="7">
                  <c:v>194659.48330000002</c:v>
                </c:pt>
                <c:pt idx="8">
                  <c:v>162845.3089</c:v>
                </c:pt>
                <c:pt idx="9">
                  <c:v>181094.0258</c:v>
                </c:pt>
                <c:pt idx="10">
                  <c:v>169503.03350000002</c:v>
                </c:pt>
                <c:pt idx="11">
                  <c:v>172316.53719999999</c:v>
                </c:pt>
                <c:pt idx="12">
                  <c:v>157137.0105</c:v>
                </c:pt>
                <c:pt idx="13">
                  <c:v>4233.1916000000001</c:v>
                </c:pt>
                <c:pt idx="14">
                  <c:v>174337.73609999998</c:v>
                </c:pt>
                <c:pt idx="15">
                  <c:v>155174.62790000002</c:v>
                </c:pt>
                <c:pt idx="16">
                  <c:v>162096.75440000001</c:v>
                </c:pt>
                <c:pt idx="17">
                  <c:v>164711.78270000001</c:v>
                </c:pt>
                <c:pt idx="18">
                  <c:v>178569.35709999999</c:v>
                </c:pt>
                <c:pt idx="19">
                  <c:v>179597.76700000002</c:v>
                </c:pt>
                <c:pt idx="20">
                  <c:v>1121.8028999999999</c:v>
                </c:pt>
                <c:pt idx="21">
                  <c:v>177967.28170000002</c:v>
                </c:pt>
                <c:pt idx="22">
                  <c:v>129022.9402</c:v>
                </c:pt>
                <c:pt idx="23">
                  <c:v>132426.6329</c:v>
                </c:pt>
                <c:pt idx="24">
                  <c:v>137131.73040000003</c:v>
                </c:pt>
                <c:pt idx="25">
                  <c:v>155431.68309999999</c:v>
                </c:pt>
                <c:pt idx="26">
                  <c:v>160498.05170000001</c:v>
                </c:pt>
                <c:pt idx="27">
                  <c:v>2484.2846</c:v>
                </c:pt>
                <c:pt idx="28">
                  <c:v>197296.31379999997</c:v>
                </c:pt>
                <c:pt idx="29">
                  <c:v>166633.8946</c:v>
                </c:pt>
                <c:pt idx="30">
                  <c:v>4439.6932999999999</c:v>
                </c:pt>
                <c:pt idx="31">
                  <c:v>183576.7169</c:v>
                </c:pt>
                <c:pt idx="32">
                  <c:v>151949.87989999997</c:v>
                </c:pt>
                <c:pt idx="33">
                  <c:v>172827.57329999999</c:v>
                </c:pt>
                <c:pt idx="34">
                  <c:v>2983.4359999999997</c:v>
                </c:pt>
                <c:pt idx="35">
                  <c:v>194577.7476</c:v>
                </c:pt>
                <c:pt idx="36">
                  <c:v>161618.6538</c:v>
                </c:pt>
                <c:pt idx="37">
                  <c:v>172758.92449999999</c:v>
                </c:pt>
                <c:pt idx="38">
                  <c:v>25736.7003</c:v>
                </c:pt>
                <c:pt idx="39">
                  <c:v>180033.0816</c:v>
                </c:pt>
                <c:pt idx="40">
                  <c:v>142429.5876</c:v>
                </c:pt>
                <c:pt idx="41">
                  <c:v>766.16549999999995</c:v>
                </c:pt>
                <c:pt idx="42">
                  <c:v>159816.7341</c:v>
                </c:pt>
                <c:pt idx="43">
                  <c:v>159250.31349999999</c:v>
                </c:pt>
                <c:pt idx="44">
                  <c:v>148234.79849999998</c:v>
                </c:pt>
                <c:pt idx="45">
                  <c:v>145541.704</c:v>
                </c:pt>
                <c:pt idx="46">
                  <c:v>167161.91959999999</c:v>
                </c:pt>
                <c:pt idx="47">
                  <c:v>161929.26009999998</c:v>
                </c:pt>
                <c:pt idx="48">
                  <c:v>874.05</c:v>
                </c:pt>
                <c:pt idx="49">
                  <c:v>74284.555600000007</c:v>
                </c:pt>
                <c:pt idx="50">
                  <c:v>182367.40220000001</c:v>
                </c:pt>
                <c:pt idx="51">
                  <c:v>155854.45969999998</c:v>
                </c:pt>
                <c:pt idx="52">
                  <c:v>149436.46729999999</c:v>
                </c:pt>
                <c:pt idx="53">
                  <c:v>171860.2047</c:v>
                </c:pt>
                <c:pt idx="54">
                  <c:v>185556.2053</c:v>
                </c:pt>
                <c:pt idx="55">
                  <c:v>1415.66</c:v>
                </c:pt>
                <c:pt idx="56">
                  <c:v>221122.69990000001</c:v>
                </c:pt>
                <c:pt idx="57">
                  <c:v>230515.9013</c:v>
                </c:pt>
                <c:pt idx="58">
                  <c:v>231029.8989</c:v>
                </c:pt>
                <c:pt idx="59">
                  <c:v>44078.6734</c:v>
                </c:pt>
                <c:pt idx="60">
                  <c:v>284863.87660000002</c:v>
                </c:pt>
                <c:pt idx="61">
                  <c:v>229284.36770000003</c:v>
                </c:pt>
                <c:pt idx="62">
                  <c:v>2013.7841000000001</c:v>
                </c:pt>
                <c:pt idx="63">
                  <c:v>218328.32119999998</c:v>
                </c:pt>
                <c:pt idx="64">
                  <c:v>217331.82190000001</c:v>
                </c:pt>
                <c:pt idx="65">
                  <c:v>190976.5116</c:v>
                </c:pt>
                <c:pt idx="66">
                  <c:v>177934.39800000002</c:v>
                </c:pt>
                <c:pt idx="67">
                  <c:v>179339.60889999996</c:v>
                </c:pt>
                <c:pt idx="68">
                  <c:v>173949.0527</c:v>
                </c:pt>
                <c:pt idx="69">
                  <c:v>2879.4618</c:v>
                </c:pt>
                <c:pt idx="70">
                  <c:v>204525.78939999998</c:v>
                </c:pt>
                <c:pt idx="71">
                  <c:v>178068.17980000001</c:v>
                </c:pt>
                <c:pt idx="72">
                  <c:v>169007.23839999997</c:v>
                </c:pt>
                <c:pt idx="73">
                  <c:v>173778.62830000001</c:v>
                </c:pt>
                <c:pt idx="74">
                  <c:v>186772.1427</c:v>
                </c:pt>
                <c:pt idx="75">
                  <c:v>181058.6226</c:v>
                </c:pt>
                <c:pt idx="76">
                  <c:v>1202.8046999999999</c:v>
                </c:pt>
                <c:pt idx="77">
                  <c:v>209334.49940000003</c:v>
                </c:pt>
                <c:pt idx="78">
                  <c:v>163687.6134</c:v>
                </c:pt>
                <c:pt idx="79">
                  <c:v>161422.97260000001</c:v>
                </c:pt>
                <c:pt idx="80">
                  <c:v>184447.19459999999</c:v>
                </c:pt>
                <c:pt idx="81">
                  <c:v>199003.87180000002</c:v>
                </c:pt>
                <c:pt idx="82">
                  <c:v>217513.30539999998</c:v>
                </c:pt>
                <c:pt idx="83">
                  <c:v>1027.6500000000001</c:v>
                </c:pt>
                <c:pt idx="84">
                  <c:v>233662.5901</c:v>
                </c:pt>
                <c:pt idx="85">
                  <c:v>194165.48570000002</c:v>
                </c:pt>
                <c:pt idx="86">
                  <c:v>200235.67200000002</c:v>
                </c:pt>
                <c:pt idx="87">
                  <c:v>223512.68920000002</c:v>
                </c:pt>
                <c:pt idx="88">
                  <c:v>241425.13139999998</c:v>
                </c:pt>
                <c:pt idx="89">
                  <c:v>217401.17790000001</c:v>
                </c:pt>
                <c:pt idx="90">
                  <c:v>2028.3179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1B-4854-B205-C168D142BFC5}"/>
            </c:ext>
          </c:extLst>
        </c:ser>
        <c:ser>
          <c:idx val="4"/>
          <c:order val="4"/>
          <c:tx>
            <c:strRef>
              <c:f>'Q2 total'!$F$2</c:f>
              <c:strCache>
                <c:ptCount val="1"/>
                <c:pt idx="0">
                  <c:v>Rev 23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D1B-4854-B205-C168D142BFC5}"/>
              </c:ext>
            </c:extLst>
          </c:dPt>
          <c:cat>
            <c:numRef>
              <c:f>'Q2 total'!$A$3:$A$93</c:f>
              <c:numCache>
                <c:formatCode>d\-mmm</c:formatCode>
                <c:ptCount val="91"/>
                <c:pt idx="0">
                  <c:v>45383</c:v>
                </c:pt>
                <c:pt idx="1">
                  <c:v>45384</c:v>
                </c:pt>
                <c:pt idx="2">
                  <c:v>45385</c:v>
                </c:pt>
                <c:pt idx="3">
                  <c:v>45386</c:v>
                </c:pt>
                <c:pt idx="4">
                  <c:v>45387</c:v>
                </c:pt>
                <c:pt idx="5">
                  <c:v>45388</c:v>
                </c:pt>
                <c:pt idx="6">
                  <c:v>45389</c:v>
                </c:pt>
                <c:pt idx="7">
                  <c:v>45390</c:v>
                </c:pt>
                <c:pt idx="8">
                  <c:v>45391</c:v>
                </c:pt>
                <c:pt idx="9">
                  <c:v>45392</c:v>
                </c:pt>
                <c:pt idx="10">
                  <c:v>45393</c:v>
                </c:pt>
                <c:pt idx="11">
                  <c:v>45394</c:v>
                </c:pt>
                <c:pt idx="12">
                  <c:v>45395</c:v>
                </c:pt>
                <c:pt idx="13">
                  <c:v>45396</c:v>
                </c:pt>
                <c:pt idx="14">
                  <c:v>45397</c:v>
                </c:pt>
                <c:pt idx="15">
                  <c:v>45398</c:v>
                </c:pt>
                <c:pt idx="16">
                  <c:v>45399</c:v>
                </c:pt>
                <c:pt idx="17">
                  <c:v>45400</c:v>
                </c:pt>
                <c:pt idx="18">
                  <c:v>45401</c:v>
                </c:pt>
                <c:pt idx="19">
                  <c:v>45402</c:v>
                </c:pt>
                <c:pt idx="20">
                  <c:v>45403</c:v>
                </c:pt>
                <c:pt idx="21">
                  <c:v>45404</c:v>
                </c:pt>
                <c:pt idx="22">
                  <c:v>45405</c:v>
                </c:pt>
                <c:pt idx="23">
                  <c:v>45406</c:v>
                </c:pt>
                <c:pt idx="24">
                  <c:v>45407</c:v>
                </c:pt>
                <c:pt idx="25">
                  <c:v>45408</c:v>
                </c:pt>
                <c:pt idx="26">
                  <c:v>45409</c:v>
                </c:pt>
                <c:pt idx="27">
                  <c:v>45410</c:v>
                </c:pt>
                <c:pt idx="28">
                  <c:v>45411</c:v>
                </c:pt>
                <c:pt idx="29">
                  <c:v>45412</c:v>
                </c:pt>
                <c:pt idx="30">
                  <c:v>45413</c:v>
                </c:pt>
                <c:pt idx="31">
                  <c:v>45414</c:v>
                </c:pt>
                <c:pt idx="32">
                  <c:v>45415</c:v>
                </c:pt>
                <c:pt idx="33">
                  <c:v>45416</c:v>
                </c:pt>
                <c:pt idx="34">
                  <c:v>45417</c:v>
                </c:pt>
                <c:pt idx="35">
                  <c:v>45418</c:v>
                </c:pt>
                <c:pt idx="36">
                  <c:v>45419</c:v>
                </c:pt>
                <c:pt idx="37">
                  <c:v>45420</c:v>
                </c:pt>
                <c:pt idx="38">
                  <c:v>45421</c:v>
                </c:pt>
                <c:pt idx="39">
                  <c:v>45422</c:v>
                </c:pt>
                <c:pt idx="40">
                  <c:v>45423</c:v>
                </c:pt>
                <c:pt idx="41">
                  <c:v>45424</c:v>
                </c:pt>
                <c:pt idx="42">
                  <c:v>45425</c:v>
                </c:pt>
                <c:pt idx="43">
                  <c:v>45426</c:v>
                </c:pt>
                <c:pt idx="44">
                  <c:v>45427</c:v>
                </c:pt>
                <c:pt idx="45">
                  <c:v>45428</c:v>
                </c:pt>
                <c:pt idx="46">
                  <c:v>45429</c:v>
                </c:pt>
                <c:pt idx="47">
                  <c:v>45430</c:v>
                </c:pt>
                <c:pt idx="48">
                  <c:v>45431</c:v>
                </c:pt>
                <c:pt idx="49">
                  <c:v>45432</c:v>
                </c:pt>
                <c:pt idx="50">
                  <c:v>45433</c:v>
                </c:pt>
                <c:pt idx="51">
                  <c:v>45434</c:v>
                </c:pt>
                <c:pt idx="52">
                  <c:v>45435</c:v>
                </c:pt>
                <c:pt idx="53">
                  <c:v>45436</c:v>
                </c:pt>
                <c:pt idx="54">
                  <c:v>45437</c:v>
                </c:pt>
                <c:pt idx="55">
                  <c:v>45438</c:v>
                </c:pt>
                <c:pt idx="56">
                  <c:v>45439</c:v>
                </c:pt>
                <c:pt idx="57">
                  <c:v>45440</c:v>
                </c:pt>
                <c:pt idx="58">
                  <c:v>45441</c:v>
                </c:pt>
                <c:pt idx="59">
                  <c:v>45442</c:v>
                </c:pt>
                <c:pt idx="60">
                  <c:v>45443</c:v>
                </c:pt>
                <c:pt idx="61">
                  <c:v>45444</c:v>
                </c:pt>
                <c:pt idx="62">
                  <c:v>45445</c:v>
                </c:pt>
                <c:pt idx="63">
                  <c:v>45446</c:v>
                </c:pt>
                <c:pt idx="64">
                  <c:v>45447</c:v>
                </c:pt>
                <c:pt idx="65">
                  <c:v>45448</c:v>
                </c:pt>
                <c:pt idx="66">
                  <c:v>45449</c:v>
                </c:pt>
                <c:pt idx="67">
                  <c:v>45450</c:v>
                </c:pt>
                <c:pt idx="68">
                  <c:v>45451</c:v>
                </c:pt>
                <c:pt idx="69">
                  <c:v>45452</c:v>
                </c:pt>
                <c:pt idx="70">
                  <c:v>45453</c:v>
                </c:pt>
                <c:pt idx="71">
                  <c:v>45454</c:v>
                </c:pt>
                <c:pt idx="72">
                  <c:v>45455</c:v>
                </c:pt>
                <c:pt idx="73">
                  <c:v>45456</c:v>
                </c:pt>
                <c:pt idx="74">
                  <c:v>45457</c:v>
                </c:pt>
                <c:pt idx="75">
                  <c:v>45458</c:v>
                </c:pt>
                <c:pt idx="76">
                  <c:v>45459</c:v>
                </c:pt>
                <c:pt idx="77">
                  <c:v>45460</c:v>
                </c:pt>
                <c:pt idx="78">
                  <c:v>45461</c:v>
                </c:pt>
                <c:pt idx="79">
                  <c:v>45462</c:v>
                </c:pt>
                <c:pt idx="80">
                  <c:v>45463</c:v>
                </c:pt>
                <c:pt idx="81">
                  <c:v>45464</c:v>
                </c:pt>
                <c:pt idx="82">
                  <c:v>45465</c:v>
                </c:pt>
                <c:pt idx="83">
                  <c:v>45466</c:v>
                </c:pt>
                <c:pt idx="84">
                  <c:v>45467</c:v>
                </c:pt>
                <c:pt idx="85">
                  <c:v>45468</c:v>
                </c:pt>
                <c:pt idx="86">
                  <c:v>45469</c:v>
                </c:pt>
                <c:pt idx="87">
                  <c:v>45470</c:v>
                </c:pt>
                <c:pt idx="88">
                  <c:v>45471</c:v>
                </c:pt>
                <c:pt idx="89">
                  <c:v>45472</c:v>
                </c:pt>
                <c:pt idx="90">
                  <c:v>45473</c:v>
                </c:pt>
              </c:numCache>
            </c:numRef>
          </c:cat>
          <c:val>
            <c:numRef>
              <c:f>'Q2 total'!$F$3:$F$93</c:f>
              <c:numCache>
                <c:formatCode>_-[$€-2]\ * #,##0.00_-;\-[$€-2]\ * #,##0.00_-;_-[$€-2]\ * "-"??_-;_-@_-</c:formatCode>
                <c:ptCount val="91"/>
                <c:pt idx="0">
                  <c:v>168521.05420000001</c:v>
                </c:pt>
                <c:pt idx="1">
                  <c:v>145322.111</c:v>
                </c:pt>
                <c:pt idx="2">
                  <c:v>235573.27260000003</c:v>
                </c:pt>
                <c:pt idx="3">
                  <c:v>223841.29980000001</c:v>
                </c:pt>
                <c:pt idx="4">
                  <c:v>19520.899999999998</c:v>
                </c:pt>
                <c:pt idx="5">
                  <c:v>245821.18050000002</c:v>
                </c:pt>
                <c:pt idx="6">
                  <c:v>28878.515599999999</c:v>
                </c:pt>
                <c:pt idx="7">
                  <c:v>3136.7253999999998</c:v>
                </c:pt>
                <c:pt idx="8">
                  <c:v>173741.47249999997</c:v>
                </c:pt>
                <c:pt idx="9">
                  <c:v>147670.42170000001</c:v>
                </c:pt>
                <c:pt idx="10">
                  <c:v>224897.1623</c:v>
                </c:pt>
                <c:pt idx="11">
                  <c:v>223772.6972</c:v>
                </c:pt>
                <c:pt idx="12">
                  <c:v>208618.93300000002</c:v>
                </c:pt>
                <c:pt idx="13">
                  <c:v>25278.871800000001</c:v>
                </c:pt>
                <c:pt idx="14">
                  <c:v>137923.13740000001</c:v>
                </c:pt>
                <c:pt idx="15">
                  <c:v>127196.55089999999</c:v>
                </c:pt>
                <c:pt idx="16">
                  <c:v>206489.49780000001</c:v>
                </c:pt>
                <c:pt idx="17">
                  <c:v>161453.26390000002</c:v>
                </c:pt>
                <c:pt idx="18">
                  <c:v>156536.71989999997</c:v>
                </c:pt>
                <c:pt idx="19">
                  <c:v>182031.7389</c:v>
                </c:pt>
                <c:pt idx="20">
                  <c:v>20433.731200000002</c:v>
                </c:pt>
                <c:pt idx="21">
                  <c:v>137532.31459999998</c:v>
                </c:pt>
                <c:pt idx="22">
                  <c:v>124950.1781</c:v>
                </c:pt>
                <c:pt idx="23">
                  <c:v>218793.8738</c:v>
                </c:pt>
                <c:pt idx="24">
                  <c:v>181069.88640000002</c:v>
                </c:pt>
                <c:pt idx="25">
                  <c:v>252886.91749999998</c:v>
                </c:pt>
                <c:pt idx="26">
                  <c:v>306400.43209999998</c:v>
                </c:pt>
                <c:pt idx="27">
                  <c:v>48034.585400000004</c:v>
                </c:pt>
                <c:pt idx="28">
                  <c:v>14152.538500000001</c:v>
                </c:pt>
                <c:pt idx="29">
                  <c:v>234625.55179999999</c:v>
                </c:pt>
                <c:pt idx="30">
                  <c:v>176903.8847</c:v>
                </c:pt>
                <c:pt idx="31">
                  <c:v>197927.35820000002</c:v>
                </c:pt>
                <c:pt idx="32">
                  <c:v>154406.29500000001</c:v>
                </c:pt>
                <c:pt idx="33">
                  <c:v>285423.83809999999</c:v>
                </c:pt>
                <c:pt idx="34">
                  <c:v>66810.048700000014</c:v>
                </c:pt>
                <c:pt idx="35">
                  <c:v>149475.8818</c:v>
                </c:pt>
                <c:pt idx="36">
                  <c:v>125687.73</c:v>
                </c:pt>
                <c:pt idx="37">
                  <c:v>199269.83319999999</c:v>
                </c:pt>
                <c:pt idx="38">
                  <c:v>193415.75659999999</c:v>
                </c:pt>
                <c:pt idx="39">
                  <c:v>213970.48540000001</c:v>
                </c:pt>
                <c:pt idx="40">
                  <c:v>226704.2519</c:v>
                </c:pt>
                <c:pt idx="41">
                  <c:v>39279.043400000002</c:v>
                </c:pt>
                <c:pt idx="42">
                  <c:v>153689.09450000001</c:v>
                </c:pt>
                <c:pt idx="43">
                  <c:v>147613.82319999998</c:v>
                </c:pt>
                <c:pt idx="44">
                  <c:v>233534.09069999997</c:v>
                </c:pt>
                <c:pt idx="45">
                  <c:v>55440.739099999992</c:v>
                </c:pt>
                <c:pt idx="46">
                  <c:v>220020.25480000002</c:v>
                </c:pt>
                <c:pt idx="47">
                  <c:v>191511.25850000003</c:v>
                </c:pt>
                <c:pt idx="48">
                  <c:v>15504.400000000001</c:v>
                </c:pt>
                <c:pt idx="49">
                  <c:v>148253.61660000001</c:v>
                </c:pt>
                <c:pt idx="50">
                  <c:v>145485.21850000002</c:v>
                </c:pt>
                <c:pt idx="51">
                  <c:v>211609.96799999999</c:v>
                </c:pt>
                <c:pt idx="52">
                  <c:v>177684.15649999998</c:v>
                </c:pt>
                <c:pt idx="53">
                  <c:v>200364.92680000002</c:v>
                </c:pt>
                <c:pt idx="54">
                  <c:v>229110.30229999998</c:v>
                </c:pt>
                <c:pt idx="55">
                  <c:v>16270.890000000001</c:v>
                </c:pt>
                <c:pt idx="56">
                  <c:v>5307.2136</c:v>
                </c:pt>
                <c:pt idx="57">
                  <c:v>219264.30129999999</c:v>
                </c:pt>
                <c:pt idx="58">
                  <c:v>231988.15159999998</c:v>
                </c:pt>
                <c:pt idx="59">
                  <c:v>195130.47990000001</c:v>
                </c:pt>
                <c:pt idx="60">
                  <c:v>206666.0845</c:v>
                </c:pt>
                <c:pt idx="61">
                  <c:v>207821.17059999998</c:v>
                </c:pt>
                <c:pt idx="62">
                  <c:v>30116.736799999999</c:v>
                </c:pt>
                <c:pt idx="63">
                  <c:v>183792.08540000001</c:v>
                </c:pt>
                <c:pt idx="64">
                  <c:v>159353.51080000002</c:v>
                </c:pt>
                <c:pt idx="65">
                  <c:v>225960.00760000001</c:v>
                </c:pt>
                <c:pt idx="66">
                  <c:v>58002.581700000002</c:v>
                </c:pt>
                <c:pt idx="67">
                  <c:v>215300.76049999997</c:v>
                </c:pt>
                <c:pt idx="68">
                  <c:v>172853.88150000002</c:v>
                </c:pt>
                <c:pt idx="69">
                  <c:v>35781.680699999997</c:v>
                </c:pt>
                <c:pt idx="70">
                  <c:v>167189.29320000001</c:v>
                </c:pt>
                <c:pt idx="71">
                  <c:v>148758.94470000002</c:v>
                </c:pt>
                <c:pt idx="72">
                  <c:v>220424.2304</c:v>
                </c:pt>
                <c:pt idx="73">
                  <c:v>210176.22560000001</c:v>
                </c:pt>
                <c:pt idx="74">
                  <c:v>190971.11090000003</c:v>
                </c:pt>
                <c:pt idx="75">
                  <c:v>204060.7684</c:v>
                </c:pt>
                <c:pt idx="76">
                  <c:v>22253.325000000001</c:v>
                </c:pt>
                <c:pt idx="77">
                  <c:v>150335.81229999999</c:v>
                </c:pt>
                <c:pt idx="78">
                  <c:v>131341.04200000002</c:v>
                </c:pt>
                <c:pt idx="79">
                  <c:v>206081.34770000001</c:v>
                </c:pt>
                <c:pt idx="80">
                  <c:v>173416.76229999997</c:v>
                </c:pt>
                <c:pt idx="81">
                  <c:v>210159.44950000002</c:v>
                </c:pt>
                <c:pt idx="82">
                  <c:v>224399.05910000001</c:v>
                </c:pt>
                <c:pt idx="83">
                  <c:v>20823.59</c:v>
                </c:pt>
                <c:pt idx="84">
                  <c:v>168109.9694</c:v>
                </c:pt>
                <c:pt idx="85">
                  <c:v>165924.90460000001</c:v>
                </c:pt>
                <c:pt idx="86">
                  <c:v>211947.44769999999</c:v>
                </c:pt>
                <c:pt idx="87">
                  <c:v>221022.3866</c:v>
                </c:pt>
                <c:pt idx="88">
                  <c:v>242317.32690000001</c:v>
                </c:pt>
                <c:pt idx="89">
                  <c:v>254244.59220000001</c:v>
                </c:pt>
                <c:pt idx="90">
                  <c:v>26488.652399999999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1B-4854-B205-C168D142B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8680160"/>
        <c:axId val="18286816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'Q2 total'!$B$2</c15:sqref>
                        </c15:formulaRef>
                      </c:ext>
                    </c:extLst>
                    <c:strCache>
                      <c:ptCount val="1"/>
                      <c:pt idx="0">
                        <c:v> NN 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'Q2 total'!$A$3:$A$93</c15:sqref>
                        </c15:formulaRef>
                      </c:ext>
                    </c:extLst>
                    <c:numCache>
                      <c:formatCode>d\-mmm</c:formatCode>
                      <c:ptCount val="9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  <c:pt idx="61">
                        <c:v>45444</c:v>
                      </c:pt>
                      <c:pt idx="62">
                        <c:v>45445</c:v>
                      </c:pt>
                      <c:pt idx="63">
                        <c:v>45446</c:v>
                      </c:pt>
                      <c:pt idx="64">
                        <c:v>45447</c:v>
                      </c:pt>
                      <c:pt idx="65">
                        <c:v>45448</c:v>
                      </c:pt>
                      <c:pt idx="66">
                        <c:v>45449</c:v>
                      </c:pt>
                      <c:pt idx="67">
                        <c:v>45450</c:v>
                      </c:pt>
                      <c:pt idx="68">
                        <c:v>45451</c:v>
                      </c:pt>
                      <c:pt idx="69">
                        <c:v>45452</c:v>
                      </c:pt>
                      <c:pt idx="70">
                        <c:v>45453</c:v>
                      </c:pt>
                      <c:pt idx="71">
                        <c:v>45454</c:v>
                      </c:pt>
                      <c:pt idx="72">
                        <c:v>45455</c:v>
                      </c:pt>
                      <c:pt idx="73">
                        <c:v>45456</c:v>
                      </c:pt>
                      <c:pt idx="74">
                        <c:v>45457</c:v>
                      </c:pt>
                      <c:pt idx="75">
                        <c:v>45458</c:v>
                      </c:pt>
                      <c:pt idx="76">
                        <c:v>45459</c:v>
                      </c:pt>
                      <c:pt idx="77">
                        <c:v>45460</c:v>
                      </c:pt>
                      <c:pt idx="78">
                        <c:v>45461</c:v>
                      </c:pt>
                      <c:pt idx="79">
                        <c:v>45462</c:v>
                      </c:pt>
                      <c:pt idx="80">
                        <c:v>45463</c:v>
                      </c:pt>
                      <c:pt idx="81">
                        <c:v>45464</c:v>
                      </c:pt>
                      <c:pt idx="82">
                        <c:v>45465</c:v>
                      </c:pt>
                      <c:pt idx="83">
                        <c:v>45466</c:v>
                      </c:pt>
                      <c:pt idx="84">
                        <c:v>45467</c:v>
                      </c:pt>
                      <c:pt idx="85">
                        <c:v>45468</c:v>
                      </c:pt>
                      <c:pt idx="86">
                        <c:v>45469</c:v>
                      </c:pt>
                      <c:pt idx="87">
                        <c:v>45470</c:v>
                      </c:pt>
                      <c:pt idx="88">
                        <c:v>45471</c:v>
                      </c:pt>
                      <c:pt idx="89">
                        <c:v>45472</c:v>
                      </c:pt>
                      <c:pt idx="90">
                        <c:v>45473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'Q2 total'!$B$3:$B$93</c15:sqref>
                        </c15:formulaRef>
                      </c:ext>
                    </c:extLst>
                    <c:numCache>
                      <c:formatCode>_-[$€-2]\ * #,##0.00_-;\-[$€-2]\ * #,##0.00_-;_-[$€-2]\ * "-"??_-;_-@_-</c:formatCode>
                      <c:ptCount val="91"/>
                      <c:pt idx="0">
                        <c:v>0</c:v>
                      </c:pt>
                      <c:pt idx="1">
                        <c:v>72672.69</c:v>
                      </c:pt>
                      <c:pt idx="2">
                        <c:v>27324.63</c:v>
                      </c:pt>
                      <c:pt idx="3">
                        <c:v>30058.32</c:v>
                      </c:pt>
                      <c:pt idx="4">
                        <c:v>17905.2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50465.7</c:v>
                      </c:pt>
                      <c:pt idx="8">
                        <c:v>26013.48</c:v>
                      </c:pt>
                      <c:pt idx="9">
                        <c:v>42932.05</c:v>
                      </c:pt>
                      <c:pt idx="10">
                        <c:v>36522.120000000003</c:v>
                      </c:pt>
                      <c:pt idx="11">
                        <c:v>26860.86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40045.339999999997</c:v>
                      </c:pt>
                      <c:pt idx="15">
                        <c:v>34502.449999999997</c:v>
                      </c:pt>
                      <c:pt idx="16">
                        <c:v>32455.93</c:v>
                      </c:pt>
                      <c:pt idx="17">
                        <c:v>38801.870000000003</c:v>
                      </c:pt>
                      <c:pt idx="18">
                        <c:v>30146.32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50965.74</c:v>
                      </c:pt>
                      <c:pt idx="22">
                        <c:v>18995.21</c:v>
                      </c:pt>
                      <c:pt idx="23">
                        <c:v>22420.44</c:v>
                      </c:pt>
                      <c:pt idx="24">
                        <c:v>20057.39</c:v>
                      </c:pt>
                      <c:pt idx="25">
                        <c:v>13367.75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52898.71</c:v>
                      </c:pt>
                      <c:pt idx="29">
                        <c:v>24711.64</c:v>
                      </c:pt>
                      <c:pt idx="30">
                        <c:v>0</c:v>
                      </c:pt>
                      <c:pt idx="31">
                        <c:v>36885.25</c:v>
                      </c:pt>
                      <c:pt idx="32">
                        <c:v>0</c:v>
                      </c:pt>
                      <c:pt idx="33">
                        <c:v>4399.5600000000004</c:v>
                      </c:pt>
                      <c:pt idx="34">
                        <c:v>0</c:v>
                      </c:pt>
                      <c:pt idx="35">
                        <c:v>57527.46</c:v>
                      </c:pt>
                      <c:pt idx="36">
                        <c:v>32160.52</c:v>
                      </c:pt>
                      <c:pt idx="37">
                        <c:v>22179.32</c:v>
                      </c:pt>
                      <c:pt idx="38">
                        <c:v>21440.25</c:v>
                      </c:pt>
                      <c:pt idx="39">
                        <c:v>14418.35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34149.72</c:v>
                      </c:pt>
                      <c:pt idx="43">
                        <c:v>44079.29</c:v>
                      </c:pt>
                      <c:pt idx="44">
                        <c:v>25163.19</c:v>
                      </c:pt>
                      <c:pt idx="45">
                        <c:v>23860.99</c:v>
                      </c:pt>
                      <c:pt idx="46">
                        <c:v>26936.32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69671.41</c:v>
                      </c:pt>
                      <c:pt idx="50">
                        <c:v>43413.73</c:v>
                      </c:pt>
                      <c:pt idx="51">
                        <c:v>34553.51</c:v>
                      </c:pt>
                      <c:pt idx="52">
                        <c:v>31486.68</c:v>
                      </c:pt>
                      <c:pt idx="53">
                        <c:v>26321.15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56243.360000000001</c:v>
                      </c:pt>
                      <c:pt idx="57">
                        <c:v>66713.320000000007</c:v>
                      </c:pt>
                      <c:pt idx="58">
                        <c:v>46593.25</c:v>
                      </c:pt>
                      <c:pt idx="59">
                        <c:v>0</c:v>
                      </c:pt>
                      <c:pt idx="60">
                        <c:v>40648.46</c:v>
                      </c:pt>
                      <c:pt idx="61">
                        <c:v>18128.48</c:v>
                      </c:pt>
                      <c:pt idx="62">
                        <c:v>0</c:v>
                      </c:pt>
                      <c:pt idx="63">
                        <c:v>42545.2</c:v>
                      </c:pt>
                      <c:pt idx="64">
                        <c:v>56280.62</c:v>
                      </c:pt>
                      <c:pt idx="65">
                        <c:v>34533.4</c:v>
                      </c:pt>
                      <c:pt idx="66">
                        <c:v>28103.86</c:v>
                      </c:pt>
                      <c:pt idx="67">
                        <c:v>25773.360000000001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59340.34</c:v>
                      </c:pt>
                      <c:pt idx="71">
                        <c:v>32227.54</c:v>
                      </c:pt>
                      <c:pt idx="72">
                        <c:v>22103.33</c:v>
                      </c:pt>
                      <c:pt idx="73">
                        <c:v>26552.16</c:v>
                      </c:pt>
                      <c:pt idx="74">
                        <c:v>24381.03</c:v>
                      </c:pt>
                      <c:pt idx="75">
                        <c:v>-857.87</c:v>
                      </c:pt>
                      <c:pt idx="76">
                        <c:v>0</c:v>
                      </c:pt>
                      <c:pt idx="77">
                        <c:v>60102.07</c:v>
                      </c:pt>
                      <c:pt idx="78">
                        <c:v>34048.33</c:v>
                      </c:pt>
                      <c:pt idx="79">
                        <c:v>25014.89</c:v>
                      </c:pt>
                      <c:pt idx="80">
                        <c:v>25273.74</c:v>
                      </c:pt>
                      <c:pt idx="81">
                        <c:v>20795.580000000002</c:v>
                      </c:pt>
                      <c:pt idx="82">
                        <c:v>0</c:v>
                      </c:pt>
                      <c:pt idx="83">
                        <c:v>-9.82</c:v>
                      </c:pt>
                      <c:pt idx="84">
                        <c:v>59273.94</c:v>
                      </c:pt>
                      <c:pt idx="85">
                        <c:v>36681.699999999997</c:v>
                      </c:pt>
                      <c:pt idx="86">
                        <c:v>33101.440000000002</c:v>
                      </c:pt>
                      <c:pt idx="87">
                        <c:v>37116.25</c:v>
                      </c:pt>
                      <c:pt idx="88">
                        <c:v>19186.150000000001</c:v>
                      </c:pt>
                      <c:pt idx="89">
                        <c:v>0</c:v>
                      </c:pt>
                      <c:pt idx="9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D1B-4854-B205-C168D142BFC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'Q2 total'!$C$2</c15:sqref>
                        </c15:formulaRef>
                      </c:ext>
                    </c:extLst>
                    <c:strCache>
                      <c:ptCount val="1"/>
                      <c:pt idx="0">
                        <c:v> DMb 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'Q2 total'!$A$3:$A$93</c15:sqref>
                        </c15:formulaRef>
                      </c:ext>
                    </c:extLst>
                    <c:numCache>
                      <c:formatCode>d\-mmm</c:formatCode>
                      <c:ptCount val="9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  <c:pt idx="61">
                        <c:v>45444</c:v>
                      </c:pt>
                      <c:pt idx="62">
                        <c:v>45445</c:v>
                      </c:pt>
                      <c:pt idx="63">
                        <c:v>45446</c:v>
                      </c:pt>
                      <c:pt idx="64">
                        <c:v>45447</c:v>
                      </c:pt>
                      <c:pt idx="65">
                        <c:v>45448</c:v>
                      </c:pt>
                      <c:pt idx="66">
                        <c:v>45449</c:v>
                      </c:pt>
                      <c:pt idx="67">
                        <c:v>45450</c:v>
                      </c:pt>
                      <c:pt idx="68">
                        <c:v>45451</c:v>
                      </c:pt>
                      <c:pt idx="69">
                        <c:v>45452</c:v>
                      </c:pt>
                      <c:pt idx="70">
                        <c:v>45453</c:v>
                      </c:pt>
                      <c:pt idx="71">
                        <c:v>45454</c:v>
                      </c:pt>
                      <c:pt idx="72">
                        <c:v>45455</c:v>
                      </c:pt>
                      <c:pt idx="73">
                        <c:v>45456</c:v>
                      </c:pt>
                      <c:pt idx="74">
                        <c:v>45457</c:v>
                      </c:pt>
                      <c:pt idx="75">
                        <c:v>45458</c:v>
                      </c:pt>
                      <c:pt idx="76">
                        <c:v>45459</c:v>
                      </c:pt>
                      <c:pt idx="77">
                        <c:v>45460</c:v>
                      </c:pt>
                      <c:pt idx="78">
                        <c:v>45461</c:v>
                      </c:pt>
                      <c:pt idx="79">
                        <c:v>45462</c:v>
                      </c:pt>
                      <c:pt idx="80">
                        <c:v>45463</c:v>
                      </c:pt>
                      <c:pt idx="81">
                        <c:v>45464</c:v>
                      </c:pt>
                      <c:pt idx="82">
                        <c:v>45465</c:v>
                      </c:pt>
                      <c:pt idx="83">
                        <c:v>45466</c:v>
                      </c:pt>
                      <c:pt idx="84">
                        <c:v>45467</c:v>
                      </c:pt>
                      <c:pt idx="85">
                        <c:v>45468</c:v>
                      </c:pt>
                      <c:pt idx="86">
                        <c:v>45469</c:v>
                      </c:pt>
                      <c:pt idx="87">
                        <c:v>45470</c:v>
                      </c:pt>
                      <c:pt idx="88">
                        <c:v>45471</c:v>
                      </c:pt>
                      <c:pt idx="89">
                        <c:v>45472</c:v>
                      </c:pt>
                      <c:pt idx="90">
                        <c:v>45473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'Q2 total'!$C$3:$C$93</c15:sqref>
                        </c15:formulaRef>
                      </c:ext>
                    </c:extLst>
                    <c:numCache>
                      <c:formatCode>_-[$€-2]\ * #,##0.00_-;\-[$€-2]\ * #,##0.00_-;_-[$€-2]\ * "-"??_-;_-@_-</c:formatCode>
                      <c:ptCount val="91"/>
                      <c:pt idx="0">
                        <c:v>914.17949999999996</c:v>
                      </c:pt>
                      <c:pt idx="1">
                        <c:v>193427.53150000001</c:v>
                      </c:pt>
                      <c:pt idx="2">
                        <c:v>163962.20619999999</c:v>
                      </c:pt>
                      <c:pt idx="3">
                        <c:v>154898.50390000001</c:v>
                      </c:pt>
                      <c:pt idx="4">
                        <c:v>167226.27789999999</c:v>
                      </c:pt>
                      <c:pt idx="5">
                        <c:v>158884.75399999999</c:v>
                      </c:pt>
                      <c:pt idx="6">
                        <c:v>3731.1968999999999</c:v>
                      </c:pt>
                      <c:pt idx="7">
                        <c:v>136269.63990000001</c:v>
                      </c:pt>
                      <c:pt idx="8">
                        <c:v>130954.5641</c:v>
                      </c:pt>
                      <c:pt idx="9">
                        <c:v>132120.5385</c:v>
                      </c:pt>
                      <c:pt idx="10">
                        <c:v>128035.1915</c:v>
                      </c:pt>
                      <c:pt idx="11">
                        <c:v>144503.6557</c:v>
                      </c:pt>
                      <c:pt idx="12">
                        <c:v>157186.86050000001</c:v>
                      </c:pt>
                      <c:pt idx="13">
                        <c:v>2737.8036000000002</c:v>
                      </c:pt>
                      <c:pt idx="14">
                        <c:v>129425.2003</c:v>
                      </c:pt>
                      <c:pt idx="15">
                        <c:v>113243.4595</c:v>
                      </c:pt>
                      <c:pt idx="16">
                        <c:v>122224.0805</c:v>
                      </c:pt>
                      <c:pt idx="17">
                        <c:v>120339.8844</c:v>
                      </c:pt>
                      <c:pt idx="18">
                        <c:v>141739.848</c:v>
                      </c:pt>
                      <c:pt idx="19">
                        <c:v>175578.51310000001</c:v>
                      </c:pt>
                      <c:pt idx="20">
                        <c:v>1121.8028999999999</c:v>
                      </c:pt>
                      <c:pt idx="21">
                        <c:v>119249.944</c:v>
                      </c:pt>
                      <c:pt idx="22">
                        <c:v>103031.96120000001</c:v>
                      </c:pt>
                      <c:pt idx="23">
                        <c:v>103126.1776</c:v>
                      </c:pt>
                      <c:pt idx="24">
                        <c:v>112049.2807</c:v>
                      </c:pt>
                      <c:pt idx="25">
                        <c:v>136473.7524</c:v>
                      </c:pt>
                      <c:pt idx="26">
                        <c:v>156846.12940000001</c:v>
                      </c:pt>
                      <c:pt idx="27">
                        <c:v>2468.7846</c:v>
                      </c:pt>
                      <c:pt idx="28">
                        <c:v>138832.30129999999</c:v>
                      </c:pt>
                      <c:pt idx="29">
                        <c:v>134941.2414</c:v>
                      </c:pt>
                      <c:pt idx="30">
                        <c:v>642.81119999999999</c:v>
                      </c:pt>
                      <c:pt idx="31">
                        <c:v>140416.2317</c:v>
                      </c:pt>
                      <c:pt idx="32">
                        <c:v>147124.13699999999</c:v>
                      </c:pt>
                      <c:pt idx="33">
                        <c:v>164716.34299999999</c:v>
                      </c:pt>
                      <c:pt idx="34">
                        <c:v>2972.4859999999999</c:v>
                      </c:pt>
                      <c:pt idx="35">
                        <c:v>130812.12209999999</c:v>
                      </c:pt>
                      <c:pt idx="36">
                        <c:v>123976.2343</c:v>
                      </c:pt>
                      <c:pt idx="37">
                        <c:v>144619.40659999999</c:v>
                      </c:pt>
                      <c:pt idx="38">
                        <c:v>651.15229999999997</c:v>
                      </c:pt>
                      <c:pt idx="39">
                        <c:v>159594.64939999999</c:v>
                      </c:pt>
                      <c:pt idx="40">
                        <c:v>140548.46179999999</c:v>
                      </c:pt>
                      <c:pt idx="41">
                        <c:v>766.16549999999995</c:v>
                      </c:pt>
                      <c:pt idx="42">
                        <c:v>118564.3995</c:v>
                      </c:pt>
                      <c:pt idx="43">
                        <c:v>108910.7444</c:v>
                      </c:pt>
                      <c:pt idx="44">
                        <c:v>117280.2044</c:v>
                      </c:pt>
                      <c:pt idx="45">
                        <c:v>116844.47380000001</c:v>
                      </c:pt>
                      <c:pt idx="46">
                        <c:v>134320.79569999999</c:v>
                      </c:pt>
                      <c:pt idx="47">
                        <c:v>160283.3106</c:v>
                      </c:pt>
                      <c:pt idx="48">
                        <c:v>858.15</c:v>
                      </c:pt>
                      <c:pt idx="49">
                        <c:v>864.05</c:v>
                      </c:pt>
                      <c:pt idx="50">
                        <c:v>131816.50870000001</c:v>
                      </c:pt>
                      <c:pt idx="51">
                        <c:v>116265.4555</c:v>
                      </c:pt>
                      <c:pt idx="52">
                        <c:v>113473.1018</c:v>
                      </c:pt>
                      <c:pt idx="53">
                        <c:v>138420.63500000001</c:v>
                      </c:pt>
                      <c:pt idx="54">
                        <c:v>180877.0681</c:v>
                      </c:pt>
                      <c:pt idx="55">
                        <c:v>1393.76</c:v>
                      </c:pt>
                      <c:pt idx="56">
                        <c:v>155203.2592</c:v>
                      </c:pt>
                      <c:pt idx="57">
                        <c:v>155148.7113</c:v>
                      </c:pt>
                      <c:pt idx="58">
                        <c:v>176589.80989999999</c:v>
                      </c:pt>
                      <c:pt idx="59">
                        <c:v>39826.676599999999</c:v>
                      </c:pt>
                      <c:pt idx="60">
                        <c:v>235255.0172</c:v>
                      </c:pt>
                      <c:pt idx="61">
                        <c:v>205797.10250000001</c:v>
                      </c:pt>
                      <c:pt idx="62">
                        <c:v>1993.8341</c:v>
                      </c:pt>
                      <c:pt idx="63">
                        <c:v>165860.3143</c:v>
                      </c:pt>
                      <c:pt idx="64">
                        <c:v>150943.65590000001</c:v>
                      </c:pt>
                      <c:pt idx="65">
                        <c:v>147750.18770000001</c:v>
                      </c:pt>
                      <c:pt idx="66">
                        <c:v>141384.05549999999</c:v>
                      </c:pt>
                      <c:pt idx="67">
                        <c:v>153096.74609999999</c:v>
                      </c:pt>
                      <c:pt idx="68">
                        <c:v>173949.0527</c:v>
                      </c:pt>
                      <c:pt idx="69">
                        <c:v>1527.2718</c:v>
                      </c:pt>
                      <c:pt idx="70">
                        <c:v>139311.739</c:v>
                      </c:pt>
                      <c:pt idx="71">
                        <c:v>134948.48250000001</c:v>
                      </c:pt>
                      <c:pt idx="72">
                        <c:v>136351.5998</c:v>
                      </c:pt>
                      <c:pt idx="73">
                        <c:v>138085.0759</c:v>
                      </c:pt>
                      <c:pt idx="74">
                        <c:v>152502.02720000001</c:v>
                      </c:pt>
                      <c:pt idx="75">
                        <c:v>174371.769</c:v>
                      </c:pt>
                      <c:pt idx="76">
                        <c:v>1244.6541999999999</c:v>
                      </c:pt>
                      <c:pt idx="77">
                        <c:v>142330.48310000001</c:v>
                      </c:pt>
                      <c:pt idx="78">
                        <c:v>121241.1541</c:v>
                      </c:pt>
                      <c:pt idx="79">
                        <c:v>128127.7549</c:v>
                      </c:pt>
                      <c:pt idx="80">
                        <c:v>150346.3039</c:v>
                      </c:pt>
                      <c:pt idx="81">
                        <c:v>168979.53909999999</c:v>
                      </c:pt>
                      <c:pt idx="82">
                        <c:v>210809.69709999999</c:v>
                      </c:pt>
                      <c:pt idx="83">
                        <c:v>1079.08</c:v>
                      </c:pt>
                      <c:pt idx="84">
                        <c:v>165048.54620000001</c:v>
                      </c:pt>
                      <c:pt idx="85">
                        <c:v>147389.96580000001</c:v>
                      </c:pt>
                      <c:pt idx="86">
                        <c:v>157006.09400000001</c:v>
                      </c:pt>
                      <c:pt idx="87">
                        <c:v>177682.174</c:v>
                      </c:pt>
                      <c:pt idx="88">
                        <c:v>213648.2879</c:v>
                      </c:pt>
                      <c:pt idx="89">
                        <c:v>210890.92490000001</c:v>
                      </c:pt>
                      <c:pt idx="90">
                        <c:v>2022.7679000000001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D1B-4854-B205-C168D142BFC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'Q2 total'!$D$2</c15:sqref>
                        </c15:formulaRef>
                      </c:ext>
                    </c:extLst>
                    <c:strCache>
                      <c:ptCount val="1"/>
                      <c:pt idx="0">
                        <c:v> Dmo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'Q2 total'!$A$3:$A$93</c15:sqref>
                        </c15:formulaRef>
                      </c:ext>
                    </c:extLst>
                    <c:numCache>
                      <c:formatCode>d\-mmm</c:formatCode>
                      <c:ptCount val="91"/>
                      <c:pt idx="0">
                        <c:v>45383</c:v>
                      </c:pt>
                      <c:pt idx="1">
                        <c:v>45384</c:v>
                      </c:pt>
                      <c:pt idx="2">
                        <c:v>45385</c:v>
                      </c:pt>
                      <c:pt idx="3">
                        <c:v>45386</c:v>
                      </c:pt>
                      <c:pt idx="4">
                        <c:v>45387</c:v>
                      </c:pt>
                      <c:pt idx="5">
                        <c:v>45388</c:v>
                      </c:pt>
                      <c:pt idx="6">
                        <c:v>45389</c:v>
                      </c:pt>
                      <c:pt idx="7">
                        <c:v>45390</c:v>
                      </c:pt>
                      <c:pt idx="8">
                        <c:v>45391</c:v>
                      </c:pt>
                      <c:pt idx="9">
                        <c:v>45392</c:v>
                      </c:pt>
                      <c:pt idx="10">
                        <c:v>45393</c:v>
                      </c:pt>
                      <c:pt idx="11">
                        <c:v>45394</c:v>
                      </c:pt>
                      <c:pt idx="12">
                        <c:v>45395</c:v>
                      </c:pt>
                      <c:pt idx="13">
                        <c:v>45396</c:v>
                      </c:pt>
                      <c:pt idx="14">
                        <c:v>45397</c:v>
                      </c:pt>
                      <c:pt idx="15">
                        <c:v>45398</c:v>
                      </c:pt>
                      <c:pt idx="16">
                        <c:v>45399</c:v>
                      </c:pt>
                      <c:pt idx="17">
                        <c:v>45400</c:v>
                      </c:pt>
                      <c:pt idx="18">
                        <c:v>45401</c:v>
                      </c:pt>
                      <c:pt idx="19">
                        <c:v>45402</c:v>
                      </c:pt>
                      <c:pt idx="20">
                        <c:v>45403</c:v>
                      </c:pt>
                      <c:pt idx="21">
                        <c:v>45404</c:v>
                      </c:pt>
                      <c:pt idx="22">
                        <c:v>45405</c:v>
                      </c:pt>
                      <c:pt idx="23">
                        <c:v>45406</c:v>
                      </c:pt>
                      <c:pt idx="24">
                        <c:v>45407</c:v>
                      </c:pt>
                      <c:pt idx="25">
                        <c:v>45408</c:v>
                      </c:pt>
                      <c:pt idx="26">
                        <c:v>45409</c:v>
                      </c:pt>
                      <c:pt idx="27">
                        <c:v>45410</c:v>
                      </c:pt>
                      <c:pt idx="28">
                        <c:v>45411</c:v>
                      </c:pt>
                      <c:pt idx="29">
                        <c:v>45412</c:v>
                      </c:pt>
                      <c:pt idx="30">
                        <c:v>45413</c:v>
                      </c:pt>
                      <c:pt idx="31">
                        <c:v>45414</c:v>
                      </c:pt>
                      <c:pt idx="32">
                        <c:v>45415</c:v>
                      </c:pt>
                      <c:pt idx="33">
                        <c:v>45416</c:v>
                      </c:pt>
                      <c:pt idx="34">
                        <c:v>45417</c:v>
                      </c:pt>
                      <c:pt idx="35">
                        <c:v>45418</c:v>
                      </c:pt>
                      <c:pt idx="36">
                        <c:v>45419</c:v>
                      </c:pt>
                      <c:pt idx="37">
                        <c:v>45420</c:v>
                      </c:pt>
                      <c:pt idx="38">
                        <c:v>45421</c:v>
                      </c:pt>
                      <c:pt idx="39">
                        <c:v>45422</c:v>
                      </c:pt>
                      <c:pt idx="40">
                        <c:v>45423</c:v>
                      </c:pt>
                      <c:pt idx="41">
                        <c:v>45424</c:v>
                      </c:pt>
                      <c:pt idx="42">
                        <c:v>45425</c:v>
                      </c:pt>
                      <c:pt idx="43">
                        <c:v>45426</c:v>
                      </c:pt>
                      <c:pt idx="44">
                        <c:v>45427</c:v>
                      </c:pt>
                      <c:pt idx="45">
                        <c:v>45428</c:v>
                      </c:pt>
                      <c:pt idx="46">
                        <c:v>45429</c:v>
                      </c:pt>
                      <c:pt idx="47">
                        <c:v>45430</c:v>
                      </c:pt>
                      <c:pt idx="48">
                        <c:v>45431</c:v>
                      </c:pt>
                      <c:pt idx="49">
                        <c:v>45432</c:v>
                      </c:pt>
                      <c:pt idx="50">
                        <c:v>45433</c:v>
                      </c:pt>
                      <c:pt idx="51">
                        <c:v>45434</c:v>
                      </c:pt>
                      <c:pt idx="52">
                        <c:v>45435</c:v>
                      </c:pt>
                      <c:pt idx="53">
                        <c:v>45436</c:v>
                      </c:pt>
                      <c:pt idx="54">
                        <c:v>45437</c:v>
                      </c:pt>
                      <c:pt idx="55">
                        <c:v>45438</c:v>
                      </c:pt>
                      <c:pt idx="56">
                        <c:v>45439</c:v>
                      </c:pt>
                      <c:pt idx="57">
                        <c:v>45440</c:v>
                      </c:pt>
                      <c:pt idx="58">
                        <c:v>45441</c:v>
                      </c:pt>
                      <c:pt idx="59">
                        <c:v>45442</c:v>
                      </c:pt>
                      <c:pt idx="60">
                        <c:v>45443</c:v>
                      </c:pt>
                      <c:pt idx="61">
                        <c:v>45444</c:v>
                      </c:pt>
                      <c:pt idx="62">
                        <c:v>45445</c:v>
                      </c:pt>
                      <c:pt idx="63">
                        <c:v>45446</c:v>
                      </c:pt>
                      <c:pt idx="64">
                        <c:v>45447</c:v>
                      </c:pt>
                      <c:pt idx="65">
                        <c:v>45448</c:v>
                      </c:pt>
                      <c:pt idx="66">
                        <c:v>45449</c:v>
                      </c:pt>
                      <c:pt idx="67">
                        <c:v>45450</c:v>
                      </c:pt>
                      <c:pt idx="68">
                        <c:v>45451</c:v>
                      </c:pt>
                      <c:pt idx="69">
                        <c:v>45452</c:v>
                      </c:pt>
                      <c:pt idx="70">
                        <c:v>45453</c:v>
                      </c:pt>
                      <c:pt idx="71">
                        <c:v>45454</c:v>
                      </c:pt>
                      <c:pt idx="72">
                        <c:v>45455</c:v>
                      </c:pt>
                      <c:pt idx="73">
                        <c:v>45456</c:v>
                      </c:pt>
                      <c:pt idx="74">
                        <c:v>45457</c:v>
                      </c:pt>
                      <c:pt idx="75">
                        <c:v>45458</c:v>
                      </c:pt>
                      <c:pt idx="76">
                        <c:v>45459</c:v>
                      </c:pt>
                      <c:pt idx="77">
                        <c:v>45460</c:v>
                      </c:pt>
                      <c:pt idx="78">
                        <c:v>45461</c:v>
                      </c:pt>
                      <c:pt idx="79">
                        <c:v>45462</c:v>
                      </c:pt>
                      <c:pt idx="80">
                        <c:v>45463</c:v>
                      </c:pt>
                      <c:pt idx="81">
                        <c:v>45464</c:v>
                      </c:pt>
                      <c:pt idx="82">
                        <c:v>45465</c:v>
                      </c:pt>
                      <c:pt idx="83">
                        <c:v>45466</c:v>
                      </c:pt>
                      <c:pt idx="84">
                        <c:v>45467</c:v>
                      </c:pt>
                      <c:pt idx="85">
                        <c:v>45468</c:v>
                      </c:pt>
                      <c:pt idx="86">
                        <c:v>45469</c:v>
                      </c:pt>
                      <c:pt idx="87">
                        <c:v>45470</c:v>
                      </c:pt>
                      <c:pt idx="88">
                        <c:v>45471</c:v>
                      </c:pt>
                      <c:pt idx="89">
                        <c:v>45472</c:v>
                      </c:pt>
                      <c:pt idx="90">
                        <c:v>45473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'Q2 total'!$D$3:$D$93</c15:sqref>
                        </c15:formulaRef>
                      </c:ext>
                    </c:extLst>
                    <c:numCache>
                      <c:formatCode>_-[$€-2]\ * #,##0.00_-;\-[$€-2]\ * #,##0.00_-;_-[$€-2]\ * "-"??_-;_-@_-</c:formatCode>
                      <c:ptCount val="91"/>
                      <c:pt idx="0">
                        <c:v>3950.1466</c:v>
                      </c:pt>
                      <c:pt idx="1">
                        <c:v>10523.833199999999</c:v>
                      </c:pt>
                      <c:pt idx="2">
                        <c:v>7691.6854999999996</c:v>
                      </c:pt>
                      <c:pt idx="3">
                        <c:v>6731.6672999999901</c:v>
                      </c:pt>
                      <c:pt idx="4">
                        <c:v>6277.4079999999904</c:v>
                      </c:pt>
                      <c:pt idx="5">
                        <c:v>4156.6226999999999</c:v>
                      </c:pt>
                      <c:pt idx="6">
                        <c:v>48.8</c:v>
                      </c:pt>
                      <c:pt idx="7">
                        <c:v>7924.1433999999999</c:v>
                      </c:pt>
                      <c:pt idx="8">
                        <c:v>5877.2647999999999</c:v>
                      </c:pt>
                      <c:pt idx="9">
                        <c:v>6041.4372999999996</c:v>
                      </c:pt>
                      <c:pt idx="10">
                        <c:v>4945.7219999999998</c:v>
                      </c:pt>
                      <c:pt idx="11">
                        <c:v>952.02149999999995</c:v>
                      </c:pt>
                      <c:pt idx="12">
                        <c:v>-49.85</c:v>
                      </c:pt>
                      <c:pt idx="13">
                        <c:v>1495.3879999999999</c:v>
                      </c:pt>
                      <c:pt idx="14">
                        <c:v>4867.1957999999904</c:v>
                      </c:pt>
                      <c:pt idx="15">
                        <c:v>7428.7183999999997</c:v>
                      </c:pt>
                      <c:pt idx="16">
                        <c:v>7416.7439000000004</c:v>
                      </c:pt>
                      <c:pt idx="17">
                        <c:v>5570.0282999999999</c:v>
                      </c:pt>
                      <c:pt idx="18">
                        <c:v>6683.1890999999996</c:v>
                      </c:pt>
                      <c:pt idx="19">
                        <c:v>4019.2539000000002</c:v>
                      </c:pt>
                      <c:pt idx="20">
                        <c:v>0</c:v>
                      </c:pt>
                      <c:pt idx="21">
                        <c:v>7751.5977000000003</c:v>
                      </c:pt>
                      <c:pt idx="22">
                        <c:v>6995.7689999999902</c:v>
                      </c:pt>
                      <c:pt idx="23">
                        <c:v>6880.0153</c:v>
                      </c:pt>
                      <c:pt idx="24">
                        <c:v>5025.0596999999998</c:v>
                      </c:pt>
                      <c:pt idx="25">
                        <c:v>5590.1806999999999</c:v>
                      </c:pt>
                      <c:pt idx="26">
                        <c:v>3651.9223000000002</c:v>
                      </c:pt>
                      <c:pt idx="27">
                        <c:v>15.5</c:v>
                      </c:pt>
                      <c:pt idx="28">
                        <c:v>5565.3024999999998</c:v>
                      </c:pt>
                      <c:pt idx="29">
                        <c:v>6981.0132000000003</c:v>
                      </c:pt>
                      <c:pt idx="30">
                        <c:v>3796.8820999999998</c:v>
                      </c:pt>
                      <c:pt idx="31">
                        <c:v>6275.2351999999901</c:v>
                      </c:pt>
                      <c:pt idx="32">
                        <c:v>4825.7428999999902</c:v>
                      </c:pt>
                      <c:pt idx="33">
                        <c:v>3711.6703000000002</c:v>
                      </c:pt>
                      <c:pt idx="34">
                        <c:v>10.95</c:v>
                      </c:pt>
                      <c:pt idx="35">
                        <c:v>6238.1655000000001</c:v>
                      </c:pt>
                      <c:pt idx="36">
                        <c:v>5481.8995000000004</c:v>
                      </c:pt>
                      <c:pt idx="37">
                        <c:v>5960.1978999999901</c:v>
                      </c:pt>
                      <c:pt idx="38">
                        <c:v>3645.2979999999998</c:v>
                      </c:pt>
                      <c:pt idx="39">
                        <c:v>6020.0821999999998</c:v>
                      </c:pt>
                      <c:pt idx="40">
                        <c:v>1881.1258</c:v>
                      </c:pt>
                      <c:pt idx="41">
                        <c:v>0</c:v>
                      </c:pt>
                      <c:pt idx="42">
                        <c:v>7102.6145999999999</c:v>
                      </c:pt>
                      <c:pt idx="43">
                        <c:v>6260.2790999999997</c:v>
                      </c:pt>
                      <c:pt idx="44">
                        <c:v>5791.4040999999997</c:v>
                      </c:pt>
                      <c:pt idx="45">
                        <c:v>4836.2402000000002</c:v>
                      </c:pt>
                      <c:pt idx="46">
                        <c:v>5904.8038999999899</c:v>
                      </c:pt>
                      <c:pt idx="47">
                        <c:v>1645.9494999999999</c:v>
                      </c:pt>
                      <c:pt idx="48">
                        <c:v>15.9</c:v>
                      </c:pt>
                      <c:pt idx="49">
                        <c:v>3749.0956000000001</c:v>
                      </c:pt>
                      <c:pt idx="50">
                        <c:v>7137.1634999999997</c:v>
                      </c:pt>
                      <c:pt idx="51">
                        <c:v>5035.4942000000001</c:v>
                      </c:pt>
                      <c:pt idx="52">
                        <c:v>4476.6854999999996</c:v>
                      </c:pt>
                      <c:pt idx="53">
                        <c:v>7118.4196999999904</c:v>
                      </c:pt>
                      <c:pt idx="54">
                        <c:v>4679.1372000000001</c:v>
                      </c:pt>
                      <c:pt idx="55">
                        <c:v>21.9</c:v>
                      </c:pt>
                      <c:pt idx="56">
                        <c:v>9676.0807000000004</c:v>
                      </c:pt>
                      <c:pt idx="57">
                        <c:v>8653.8700000000008</c:v>
                      </c:pt>
                      <c:pt idx="58">
                        <c:v>7846.8389999999999</c:v>
                      </c:pt>
                      <c:pt idx="59">
                        <c:v>4251.9967999999999</c:v>
                      </c:pt>
                      <c:pt idx="60">
                        <c:v>8960.3994000000002</c:v>
                      </c:pt>
                      <c:pt idx="61">
                        <c:v>5358.7852000000003</c:v>
                      </c:pt>
                      <c:pt idx="62">
                        <c:v>19.95</c:v>
                      </c:pt>
                      <c:pt idx="63">
                        <c:v>9922.8068999999996</c:v>
                      </c:pt>
                      <c:pt idx="64">
                        <c:v>10107.546</c:v>
                      </c:pt>
                      <c:pt idx="65">
                        <c:v>8692.9238999999998</c:v>
                      </c:pt>
                      <c:pt idx="66">
                        <c:v>8446.4825000000001</c:v>
                      </c:pt>
                      <c:pt idx="67">
                        <c:v>469.50279999999998</c:v>
                      </c:pt>
                      <c:pt idx="68">
                        <c:v>0</c:v>
                      </c:pt>
                      <c:pt idx="69">
                        <c:v>1352.19</c:v>
                      </c:pt>
                      <c:pt idx="70">
                        <c:v>5873.7103999999899</c:v>
                      </c:pt>
                      <c:pt idx="71">
                        <c:v>10892.157300000001</c:v>
                      </c:pt>
                      <c:pt idx="72">
                        <c:v>10552.3086</c:v>
                      </c:pt>
                      <c:pt idx="73">
                        <c:v>9141.3924000000006</c:v>
                      </c:pt>
                      <c:pt idx="74">
                        <c:v>9889.0854999999992</c:v>
                      </c:pt>
                      <c:pt idx="75">
                        <c:v>7544.7235999999903</c:v>
                      </c:pt>
                      <c:pt idx="76">
                        <c:v>-41.849499999999999</c:v>
                      </c:pt>
                      <c:pt idx="77">
                        <c:v>6901.9462999999996</c:v>
                      </c:pt>
                      <c:pt idx="78">
                        <c:v>8398.1293000000005</c:v>
                      </c:pt>
                      <c:pt idx="79">
                        <c:v>8280.3276999999998</c:v>
                      </c:pt>
                      <c:pt idx="80">
                        <c:v>8827.1507000000001</c:v>
                      </c:pt>
                      <c:pt idx="81">
                        <c:v>9228.7526999999991</c:v>
                      </c:pt>
                      <c:pt idx="82">
                        <c:v>6703.6082999999999</c:v>
                      </c:pt>
                      <c:pt idx="83">
                        <c:v>-41.61</c:v>
                      </c:pt>
                      <c:pt idx="84">
                        <c:v>9340.1039000000001</c:v>
                      </c:pt>
                      <c:pt idx="85">
                        <c:v>10093.8199</c:v>
                      </c:pt>
                      <c:pt idx="86">
                        <c:v>10128.138000000001</c:v>
                      </c:pt>
                      <c:pt idx="87">
                        <c:v>8714.2652000000107</c:v>
                      </c:pt>
                      <c:pt idx="88">
                        <c:v>8590.6934999999994</c:v>
                      </c:pt>
                      <c:pt idx="89">
                        <c:v>6510.2529999999997</c:v>
                      </c:pt>
                      <c:pt idx="90">
                        <c:v>5.55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D1B-4854-B205-C168D142BFC5}"/>
                  </c:ext>
                </c:extLst>
              </c15:ser>
            </c15:filteredLineSeries>
          </c:ext>
        </c:extLst>
      </c:lineChart>
      <c:dateAx>
        <c:axId val="182868016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28681600"/>
        <c:crosses val="autoZero"/>
        <c:auto val="1"/>
        <c:lblOffset val="100"/>
        <c:baseTimeUnit val="days"/>
      </c:dateAx>
      <c:valAx>
        <c:axId val="182868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.00_-;\-[$€-2]\ * #,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2868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3"/>
          <c:tx>
            <c:strRef>
              <c:f>'Q3 total'!$E$2</c:f>
              <c:strCache>
                <c:ptCount val="1"/>
                <c:pt idx="0">
                  <c:v>Rev 24</c:v>
                </c:pt>
              </c:strCache>
            </c:strRef>
          </c:tx>
          <c:spPr>
            <a:ln w="28575" cap="rnd">
              <a:solidFill>
                <a:srgbClr val="CC99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cat>
            <c:numRef>
              <c:f>'Q3 total'!$A$3:$A$93</c:f>
              <c:numCache>
                <c:formatCode>d\-mmm</c:formatCode>
                <c:ptCount val="91"/>
                <c:pt idx="0">
                  <c:v>45474</c:v>
                </c:pt>
                <c:pt idx="1">
                  <c:v>45475</c:v>
                </c:pt>
                <c:pt idx="2">
                  <c:v>45476</c:v>
                </c:pt>
                <c:pt idx="3">
                  <c:v>45477</c:v>
                </c:pt>
                <c:pt idx="4">
                  <c:v>45478</c:v>
                </c:pt>
                <c:pt idx="5">
                  <c:v>45479</c:v>
                </c:pt>
                <c:pt idx="6">
                  <c:v>45480</c:v>
                </c:pt>
                <c:pt idx="7">
                  <c:v>45481</c:v>
                </c:pt>
                <c:pt idx="8">
                  <c:v>45482</c:v>
                </c:pt>
                <c:pt idx="9">
                  <c:v>45483</c:v>
                </c:pt>
                <c:pt idx="10">
                  <c:v>45484</c:v>
                </c:pt>
                <c:pt idx="11">
                  <c:v>45485</c:v>
                </c:pt>
                <c:pt idx="12">
                  <c:v>45486</c:v>
                </c:pt>
                <c:pt idx="13">
                  <c:v>45487</c:v>
                </c:pt>
                <c:pt idx="14">
                  <c:v>45488</c:v>
                </c:pt>
                <c:pt idx="15">
                  <c:v>45489</c:v>
                </c:pt>
                <c:pt idx="16">
                  <c:v>45490</c:v>
                </c:pt>
                <c:pt idx="17">
                  <c:v>45491</c:v>
                </c:pt>
                <c:pt idx="18">
                  <c:v>45492</c:v>
                </c:pt>
                <c:pt idx="19">
                  <c:v>45493</c:v>
                </c:pt>
                <c:pt idx="20">
                  <c:v>45494</c:v>
                </c:pt>
                <c:pt idx="21">
                  <c:v>45495</c:v>
                </c:pt>
                <c:pt idx="22">
                  <c:v>45496</c:v>
                </c:pt>
                <c:pt idx="23">
                  <c:v>45497</c:v>
                </c:pt>
                <c:pt idx="24">
                  <c:v>45498</c:v>
                </c:pt>
                <c:pt idx="25">
                  <c:v>45499</c:v>
                </c:pt>
                <c:pt idx="26">
                  <c:v>45500</c:v>
                </c:pt>
                <c:pt idx="27">
                  <c:v>45501</c:v>
                </c:pt>
                <c:pt idx="28">
                  <c:v>45502</c:v>
                </c:pt>
                <c:pt idx="29">
                  <c:v>45503</c:v>
                </c:pt>
                <c:pt idx="30">
                  <c:v>45504</c:v>
                </c:pt>
                <c:pt idx="31">
                  <c:v>45505</c:v>
                </c:pt>
                <c:pt idx="32">
                  <c:v>45506</c:v>
                </c:pt>
                <c:pt idx="33">
                  <c:v>45507</c:v>
                </c:pt>
                <c:pt idx="34">
                  <c:v>45508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  <c:pt idx="38">
                  <c:v>45512</c:v>
                </c:pt>
                <c:pt idx="39">
                  <c:v>45513</c:v>
                </c:pt>
                <c:pt idx="40">
                  <c:v>45514</c:v>
                </c:pt>
                <c:pt idx="41">
                  <c:v>45515</c:v>
                </c:pt>
                <c:pt idx="42">
                  <c:v>45516</c:v>
                </c:pt>
                <c:pt idx="43">
                  <c:v>45517</c:v>
                </c:pt>
                <c:pt idx="44">
                  <c:v>45518</c:v>
                </c:pt>
                <c:pt idx="45">
                  <c:v>45519</c:v>
                </c:pt>
                <c:pt idx="46">
                  <c:v>45520</c:v>
                </c:pt>
                <c:pt idx="47">
                  <c:v>45521</c:v>
                </c:pt>
                <c:pt idx="48">
                  <c:v>45522</c:v>
                </c:pt>
                <c:pt idx="49">
                  <c:v>45523</c:v>
                </c:pt>
                <c:pt idx="50">
                  <c:v>45524</c:v>
                </c:pt>
                <c:pt idx="51">
                  <c:v>45525</c:v>
                </c:pt>
                <c:pt idx="52">
                  <c:v>45526</c:v>
                </c:pt>
                <c:pt idx="53">
                  <c:v>45527</c:v>
                </c:pt>
                <c:pt idx="54">
                  <c:v>45528</c:v>
                </c:pt>
                <c:pt idx="55">
                  <c:v>45529</c:v>
                </c:pt>
                <c:pt idx="56">
                  <c:v>45530</c:v>
                </c:pt>
                <c:pt idx="57">
                  <c:v>45531</c:v>
                </c:pt>
                <c:pt idx="58">
                  <c:v>45532</c:v>
                </c:pt>
                <c:pt idx="59">
                  <c:v>45533</c:v>
                </c:pt>
                <c:pt idx="60">
                  <c:v>45534</c:v>
                </c:pt>
                <c:pt idx="61">
                  <c:v>45535</c:v>
                </c:pt>
              </c:numCache>
            </c:numRef>
          </c:cat>
          <c:val>
            <c:numRef>
              <c:f>'Q3 total'!$E$3:$E$93</c:f>
              <c:numCache>
                <c:formatCode>_-[$€-2]\ * #,##0.00_-;\-[$€-2]\ * #,##0.00_-;_-[$€-2]\ * "-"??_-;_-@_-</c:formatCode>
                <c:ptCount val="91"/>
                <c:pt idx="0">
                  <c:v>305889.86600000004</c:v>
                </c:pt>
                <c:pt idx="1">
                  <c:v>246634.62210000001</c:v>
                </c:pt>
                <c:pt idx="2">
                  <c:v>235142.0766</c:v>
                </c:pt>
                <c:pt idx="3">
                  <c:v>235645.65939999997</c:v>
                </c:pt>
                <c:pt idx="4">
                  <c:v>203766.88339999999</c:v>
                </c:pt>
                <c:pt idx="5">
                  <c:v>225220.7298</c:v>
                </c:pt>
                <c:pt idx="6">
                  <c:v>1585.9893999999999</c:v>
                </c:pt>
                <c:pt idx="7">
                  <c:v>222382.3572</c:v>
                </c:pt>
                <c:pt idx="8">
                  <c:v>210083.05870000002</c:v>
                </c:pt>
                <c:pt idx="9">
                  <c:v>200817.43049999999</c:v>
                </c:pt>
                <c:pt idx="10">
                  <c:v>196429.77440000002</c:v>
                </c:pt>
                <c:pt idx="11">
                  <c:v>218804.70970000001</c:v>
                </c:pt>
                <c:pt idx="12">
                  <c:v>207636.25480000002</c:v>
                </c:pt>
                <c:pt idx="13">
                  <c:v>18853.305000000004</c:v>
                </c:pt>
                <c:pt idx="14">
                  <c:v>228374.2335</c:v>
                </c:pt>
                <c:pt idx="15">
                  <c:v>209468.15419999999</c:v>
                </c:pt>
                <c:pt idx="16">
                  <c:v>245247.12119999999</c:v>
                </c:pt>
                <c:pt idx="17">
                  <c:v>157344.17559999999</c:v>
                </c:pt>
                <c:pt idx="18">
                  <c:v>182934.7396</c:v>
                </c:pt>
                <c:pt idx="19">
                  <c:v>154519.18150000001</c:v>
                </c:pt>
                <c:pt idx="20">
                  <c:v>849.80829999999901</c:v>
                </c:pt>
                <c:pt idx="21">
                  <c:v>207119.87529999999</c:v>
                </c:pt>
                <c:pt idx="22">
                  <c:v>185300.5355</c:v>
                </c:pt>
                <c:pt idx="23">
                  <c:v>162010.21160000001</c:v>
                </c:pt>
                <c:pt idx="24">
                  <c:v>159681.9369</c:v>
                </c:pt>
                <c:pt idx="25">
                  <c:v>156300.05869999999</c:v>
                </c:pt>
                <c:pt idx="26">
                  <c:v>147387.73789999998</c:v>
                </c:pt>
                <c:pt idx="27">
                  <c:v>1516.1793</c:v>
                </c:pt>
                <c:pt idx="28">
                  <c:v>179457.5655</c:v>
                </c:pt>
                <c:pt idx="29">
                  <c:v>169814.41179999997</c:v>
                </c:pt>
                <c:pt idx="30">
                  <c:v>172055.8486</c:v>
                </c:pt>
                <c:pt idx="31">
                  <c:v>185151.53660000002</c:v>
                </c:pt>
                <c:pt idx="32">
                  <c:v>198439.56089999998</c:v>
                </c:pt>
                <c:pt idx="33">
                  <c:v>180612.75049999999</c:v>
                </c:pt>
                <c:pt idx="34">
                  <c:v>1014.605</c:v>
                </c:pt>
                <c:pt idx="35">
                  <c:v>209141.16870000001</c:v>
                </c:pt>
                <c:pt idx="36">
                  <c:v>195262.48490000001</c:v>
                </c:pt>
                <c:pt idx="37">
                  <c:v>178721.03090000001</c:v>
                </c:pt>
                <c:pt idx="38">
                  <c:v>181114.34799999997</c:v>
                </c:pt>
                <c:pt idx="39">
                  <c:v>175125.37230000002</c:v>
                </c:pt>
                <c:pt idx="40">
                  <c:v>169079.93549999999</c:v>
                </c:pt>
                <c:pt idx="41">
                  <c:v>962.31569999999999</c:v>
                </c:pt>
                <c:pt idx="42">
                  <c:v>180405.6139</c:v>
                </c:pt>
                <c:pt idx="43">
                  <c:v>155630.69560000001</c:v>
                </c:pt>
                <c:pt idx="44">
                  <c:v>181617.7781</c:v>
                </c:pt>
                <c:pt idx="45">
                  <c:v>119868.44100000001</c:v>
                </c:pt>
                <c:pt idx="46">
                  <c:v>185382.50749999998</c:v>
                </c:pt>
                <c:pt idx="47">
                  <c:v>171294.92009999999</c:v>
                </c:pt>
                <c:pt idx="48">
                  <c:v>1168.8064999999999</c:v>
                </c:pt>
                <c:pt idx="49">
                  <c:v>223046.4669</c:v>
                </c:pt>
                <c:pt idx="50">
                  <c:v>168631.58669999999</c:v>
                </c:pt>
                <c:pt idx="51">
                  <c:v>153304.51629999999</c:v>
                </c:pt>
                <c:pt idx="52">
                  <c:v>144468.90729999999</c:v>
                </c:pt>
                <c:pt idx="53">
                  <c:v>146460.31300000002</c:v>
                </c:pt>
                <c:pt idx="54">
                  <c:v>135988.30869999999</c:v>
                </c:pt>
                <c:pt idx="55">
                  <c:v>1194.7106000000001</c:v>
                </c:pt>
                <c:pt idx="56">
                  <c:v>182779.53350000002</c:v>
                </c:pt>
                <c:pt idx="57">
                  <c:v>145140.70269999999</c:v>
                </c:pt>
                <c:pt idx="58">
                  <c:v>135708.30650000001</c:v>
                </c:pt>
                <c:pt idx="59">
                  <c:v>146766.63430000001</c:v>
                </c:pt>
                <c:pt idx="60">
                  <c:v>166222.72930000001</c:v>
                </c:pt>
                <c:pt idx="61">
                  <c:v>167217.46340000001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C0-4139-BAE9-1F669E1A088B}"/>
            </c:ext>
          </c:extLst>
        </c:ser>
        <c:ser>
          <c:idx val="4"/>
          <c:order val="4"/>
          <c:tx>
            <c:strRef>
              <c:f>'Q3 total'!$F$2</c:f>
              <c:strCache>
                <c:ptCount val="1"/>
                <c:pt idx="0">
                  <c:v>Rev 23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rgbClr val="FFC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CC0-4139-BAE9-1F669E1A088B}"/>
              </c:ext>
            </c:extLst>
          </c:dPt>
          <c:cat>
            <c:numRef>
              <c:f>'Q3 total'!$A$3:$A$93</c:f>
              <c:numCache>
                <c:formatCode>d\-mmm</c:formatCode>
                <c:ptCount val="91"/>
                <c:pt idx="0">
                  <c:v>45474</c:v>
                </c:pt>
                <c:pt idx="1">
                  <c:v>45475</c:v>
                </c:pt>
                <c:pt idx="2">
                  <c:v>45476</c:v>
                </c:pt>
                <c:pt idx="3">
                  <c:v>45477</c:v>
                </c:pt>
                <c:pt idx="4">
                  <c:v>45478</c:v>
                </c:pt>
                <c:pt idx="5">
                  <c:v>45479</c:v>
                </c:pt>
                <c:pt idx="6">
                  <c:v>45480</c:v>
                </c:pt>
                <c:pt idx="7">
                  <c:v>45481</c:v>
                </c:pt>
                <c:pt idx="8">
                  <c:v>45482</c:v>
                </c:pt>
                <c:pt idx="9">
                  <c:v>45483</c:v>
                </c:pt>
                <c:pt idx="10">
                  <c:v>45484</c:v>
                </c:pt>
                <c:pt idx="11">
                  <c:v>45485</c:v>
                </c:pt>
                <c:pt idx="12">
                  <c:v>45486</c:v>
                </c:pt>
                <c:pt idx="13">
                  <c:v>45487</c:v>
                </c:pt>
                <c:pt idx="14">
                  <c:v>45488</c:v>
                </c:pt>
                <c:pt idx="15">
                  <c:v>45489</c:v>
                </c:pt>
                <c:pt idx="16">
                  <c:v>45490</c:v>
                </c:pt>
                <c:pt idx="17">
                  <c:v>45491</c:v>
                </c:pt>
                <c:pt idx="18">
                  <c:v>45492</c:v>
                </c:pt>
                <c:pt idx="19">
                  <c:v>45493</c:v>
                </c:pt>
                <c:pt idx="20">
                  <c:v>45494</c:v>
                </c:pt>
                <c:pt idx="21">
                  <c:v>45495</c:v>
                </c:pt>
                <c:pt idx="22">
                  <c:v>45496</c:v>
                </c:pt>
                <c:pt idx="23">
                  <c:v>45497</c:v>
                </c:pt>
                <c:pt idx="24">
                  <c:v>45498</c:v>
                </c:pt>
                <c:pt idx="25">
                  <c:v>45499</c:v>
                </c:pt>
                <c:pt idx="26">
                  <c:v>45500</c:v>
                </c:pt>
                <c:pt idx="27">
                  <c:v>45501</c:v>
                </c:pt>
                <c:pt idx="28">
                  <c:v>45502</c:v>
                </c:pt>
                <c:pt idx="29">
                  <c:v>45503</c:v>
                </c:pt>
                <c:pt idx="30">
                  <c:v>45504</c:v>
                </c:pt>
                <c:pt idx="31">
                  <c:v>45505</c:v>
                </c:pt>
                <c:pt idx="32">
                  <c:v>45506</c:v>
                </c:pt>
                <c:pt idx="33">
                  <c:v>45507</c:v>
                </c:pt>
                <c:pt idx="34">
                  <c:v>45508</c:v>
                </c:pt>
                <c:pt idx="35">
                  <c:v>45509</c:v>
                </c:pt>
                <c:pt idx="36">
                  <c:v>45510</c:v>
                </c:pt>
                <c:pt idx="37">
                  <c:v>45511</c:v>
                </c:pt>
                <c:pt idx="38">
                  <c:v>45512</c:v>
                </c:pt>
                <c:pt idx="39">
                  <c:v>45513</c:v>
                </c:pt>
                <c:pt idx="40">
                  <c:v>45514</c:v>
                </c:pt>
                <c:pt idx="41">
                  <c:v>45515</c:v>
                </c:pt>
                <c:pt idx="42">
                  <c:v>45516</c:v>
                </c:pt>
                <c:pt idx="43">
                  <c:v>45517</c:v>
                </c:pt>
                <c:pt idx="44">
                  <c:v>45518</c:v>
                </c:pt>
                <c:pt idx="45">
                  <c:v>45519</c:v>
                </c:pt>
                <c:pt idx="46">
                  <c:v>45520</c:v>
                </c:pt>
                <c:pt idx="47">
                  <c:v>45521</c:v>
                </c:pt>
                <c:pt idx="48">
                  <c:v>45522</c:v>
                </c:pt>
                <c:pt idx="49">
                  <c:v>45523</c:v>
                </c:pt>
                <c:pt idx="50">
                  <c:v>45524</c:v>
                </c:pt>
                <c:pt idx="51">
                  <c:v>45525</c:v>
                </c:pt>
                <c:pt idx="52">
                  <c:v>45526</c:v>
                </c:pt>
                <c:pt idx="53">
                  <c:v>45527</c:v>
                </c:pt>
                <c:pt idx="54">
                  <c:v>45528</c:v>
                </c:pt>
                <c:pt idx="55">
                  <c:v>45529</c:v>
                </c:pt>
                <c:pt idx="56">
                  <c:v>45530</c:v>
                </c:pt>
                <c:pt idx="57">
                  <c:v>45531</c:v>
                </c:pt>
                <c:pt idx="58">
                  <c:v>45532</c:v>
                </c:pt>
                <c:pt idx="59">
                  <c:v>45533</c:v>
                </c:pt>
                <c:pt idx="60">
                  <c:v>45534</c:v>
                </c:pt>
                <c:pt idx="61">
                  <c:v>45535</c:v>
                </c:pt>
              </c:numCache>
            </c:numRef>
          </c:cat>
          <c:val>
            <c:numRef>
              <c:f>'Q3 total'!$F$3:$F$93</c:f>
              <c:numCache>
                <c:formatCode>_-[$€-2]\ * #,##0.00_-;\-[$€-2]\ * #,##0.00_-;_-[$€-2]\ * "-"??_-;_-@_-</c:formatCode>
                <c:ptCount val="91"/>
                <c:pt idx="0">
                  <c:v>190106.03580000001</c:v>
                </c:pt>
                <c:pt idx="1">
                  <c:v>165768.61589999998</c:v>
                </c:pt>
                <c:pt idx="2">
                  <c:v>223478.60149999999</c:v>
                </c:pt>
                <c:pt idx="3">
                  <c:v>209770.81629999998</c:v>
                </c:pt>
                <c:pt idx="4">
                  <c:v>198582.22159999999</c:v>
                </c:pt>
                <c:pt idx="5">
                  <c:v>204960.74739999999</c:v>
                </c:pt>
                <c:pt idx="6">
                  <c:v>58009.506199999996</c:v>
                </c:pt>
                <c:pt idx="7">
                  <c:v>185069.03769999999</c:v>
                </c:pt>
                <c:pt idx="8">
                  <c:v>156087.97469999999</c:v>
                </c:pt>
                <c:pt idx="9">
                  <c:v>215039.9889</c:v>
                </c:pt>
                <c:pt idx="10">
                  <c:v>211682.36169999998</c:v>
                </c:pt>
                <c:pt idx="11">
                  <c:v>201296.68829999998</c:v>
                </c:pt>
                <c:pt idx="12">
                  <c:v>191952.07819999999</c:v>
                </c:pt>
                <c:pt idx="13">
                  <c:v>18666.645400000001</c:v>
                </c:pt>
                <c:pt idx="14">
                  <c:v>186291.51420000001</c:v>
                </c:pt>
                <c:pt idx="15">
                  <c:v>159353.9325</c:v>
                </c:pt>
                <c:pt idx="16">
                  <c:v>201211.54100000003</c:v>
                </c:pt>
                <c:pt idx="17">
                  <c:v>230963.03059999997</c:v>
                </c:pt>
                <c:pt idx="18">
                  <c:v>186781.6348</c:v>
                </c:pt>
                <c:pt idx="19">
                  <c:v>221504.86350000001</c:v>
                </c:pt>
                <c:pt idx="20">
                  <c:v>34371.650699999998</c:v>
                </c:pt>
                <c:pt idx="21">
                  <c:v>163550.1232</c:v>
                </c:pt>
                <c:pt idx="22">
                  <c:v>170110.32510000002</c:v>
                </c:pt>
                <c:pt idx="23">
                  <c:v>218980.99610000002</c:v>
                </c:pt>
                <c:pt idx="24">
                  <c:v>182227.59659999999</c:v>
                </c:pt>
                <c:pt idx="25">
                  <c:v>210798.75509999998</c:v>
                </c:pt>
                <c:pt idx="26">
                  <c:v>225163.79300000001</c:v>
                </c:pt>
                <c:pt idx="27">
                  <c:v>31361.070100000001</c:v>
                </c:pt>
                <c:pt idx="28">
                  <c:v>192331.3063</c:v>
                </c:pt>
                <c:pt idx="29">
                  <c:v>167495.12180000002</c:v>
                </c:pt>
                <c:pt idx="30">
                  <c:v>219534.89250000002</c:v>
                </c:pt>
                <c:pt idx="31">
                  <c:v>208698.4927</c:v>
                </c:pt>
                <c:pt idx="32">
                  <c:v>201233.07340000002</c:v>
                </c:pt>
                <c:pt idx="33">
                  <c:v>205839.45550000001</c:v>
                </c:pt>
                <c:pt idx="34">
                  <c:v>24613.62</c:v>
                </c:pt>
                <c:pt idx="35">
                  <c:v>169819.97210000001</c:v>
                </c:pt>
                <c:pt idx="36">
                  <c:v>161311.93179999999</c:v>
                </c:pt>
                <c:pt idx="37">
                  <c:v>188828.28029999998</c:v>
                </c:pt>
                <c:pt idx="38">
                  <c:v>188932.9528</c:v>
                </c:pt>
                <c:pt idx="39">
                  <c:v>185428.11479999998</c:v>
                </c:pt>
                <c:pt idx="40">
                  <c:v>239270.21250000002</c:v>
                </c:pt>
                <c:pt idx="41">
                  <c:v>28548.294399999999</c:v>
                </c:pt>
                <c:pt idx="42">
                  <c:v>174497.40649999998</c:v>
                </c:pt>
                <c:pt idx="43">
                  <c:v>151312.59370000003</c:v>
                </c:pt>
                <c:pt idx="44">
                  <c:v>190348.98550000001</c:v>
                </c:pt>
                <c:pt idx="45">
                  <c:v>151910.80590000001</c:v>
                </c:pt>
                <c:pt idx="46">
                  <c:v>212508.58240000001</c:v>
                </c:pt>
                <c:pt idx="47">
                  <c:v>202733.80369999999</c:v>
                </c:pt>
                <c:pt idx="48">
                  <c:v>22450.642100000001</c:v>
                </c:pt>
                <c:pt idx="49">
                  <c:v>150018.76789999998</c:v>
                </c:pt>
                <c:pt idx="50">
                  <c:v>152860.5289</c:v>
                </c:pt>
                <c:pt idx="51">
                  <c:v>176034.3095</c:v>
                </c:pt>
                <c:pt idx="52">
                  <c:v>152920.99400000001</c:v>
                </c:pt>
                <c:pt idx="53">
                  <c:v>170128.7556</c:v>
                </c:pt>
                <c:pt idx="54">
                  <c:v>174800.80319999999</c:v>
                </c:pt>
                <c:pt idx="55">
                  <c:v>26570.800000000003</c:v>
                </c:pt>
                <c:pt idx="56">
                  <c:v>149170.92440000002</c:v>
                </c:pt>
                <c:pt idx="57">
                  <c:v>163948.36409999998</c:v>
                </c:pt>
                <c:pt idx="58">
                  <c:v>197835.8749</c:v>
                </c:pt>
                <c:pt idx="59">
                  <c:v>175074.022</c:v>
                </c:pt>
                <c:pt idx="60">
                  <c:v>177051.94459999999</c:v>
                </c:pt>
                <c:pt idx="61">
                  <c:v>187472.38320000001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C0-4139-BAE9-1F669E1A08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8680160"/>
        <c:axId val="18286816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'Q3 total'!$B$2</c15:sqref>
                        </c15:formulaRef>
                      </c:ext>
                    </c:extLst>
                    <c:strCache>
                      <c:ptCount val="1"/>
                      <c:pt idx="0">
                        <c:v> NN 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'Q3 total'!$A$3:$A$93</c15:sqref>
                        </c15:formulaRef>
                      </c:ext>
                    </c:extLst>
                    <c:numCache>
                      <c:formatCode>d\-mmm</c:formatCode>
                      <c:ptCount val="91"/>
                      <c:pt idx="0">
                        <c:v>45474</c:v>
                      </c:pt>
                      <c:pt idx="1">
                        <c:v>45475</c:v>
                      </c:pt>
                      <c:pt idx="2">
                        <c:v>45476</c:v>
                      </c:pt>
                      <c:pt idx="3">
                        <c:v>45477</c:v>
                      </c:pt>
                      <c:pt idx="4">
                        <c:v>45478</c:v>
                      </c:pt>
                      <c:pt idx="5">
                        <c:v>45479</c:v>
                      </c:pt>
                      <c:pt idx="6">
                        <c:v>45480</c:v>
                      </c:pt>
                      <c:pt idx="7">
                        <c:v>45481</c:v>
                      </c:pt>
                      <c:pt idx="8">
                        <c:v>45482</c:v>
                      </c:pt>
                      <c:pt idx="9">
                        <c:v>45483</c:v>
                      </c:pt>
                      <c:pt idx="10">
                        <c:v>45484</c:v>
                      </c:pt>
                      <c:pt idx="11">
                        <c:v>45485</c:v>
                      </c:pt>
                      <c:pt idx="12">
                        <c:v>45486</c:v>
                      </c:pt>
                      <c:pt idx="13">
                        <c:v>45487</c:v>
                      </c:pt>
                      <c:pt idx="14">
                        <c:v>45488</c:v>
                      </c:pt>
                      <c:pt idx="15">
                        <c:v>45489</c:v>
                      </c:pt>
                      <c:pt idx="16">
                        <c:v>45490</c:v>
                      </c:pt>
                      <c:pt idx="17">
                        <c:v>45491</c:v>
                      </c:pt>
                      <c:pt idx="18">
                        <c:v>45492</c:v>
                      </c:pt>
                      <c:pt idx="19">
                        <c:v>45493</c:v>
                      </c:pt>
                      <c:pt idx="20">
                        <c:v>45494</c:v>
                      </c:pt>
                      <c:pt idx="21">
                        <c:v>45495</c:v>
                      </c:pt>
                      <c:pt idx="22">
                        <c:v>45496</c:v>
                      </c:pt>
                      <c:pt idx="23">
                        <c:v>45497</c:v>
                      </c:pt>
                      <c:pt idx="24">
                        <c:v>45498</c:v>
                      </c:pt>
                      <c:pt idx="25">
                        <c:v>45499</c:v>
                      </c:pt>
                      <c:pt idx="26">
                        <c:v>45500</c:v>
                      </c:pt>
                      <c:pt idx="27">
                        <c:v>45501</c:v>
                      </c:pt>
                      <c:pt idx="28">
                        <c:v>45502</c:v>
                      </c:pt>
                      <c:pt idx="29">
                        <c:v>45503</c:v>
                      </c:pt>
                      <c:pt idx="30">
                        <c:v>45504</c:v>
                      </c:pt>
                      <c:pt idx="31">
                        <c:v>45505</c:v>
                      </c:pt>
                      <c:pt idx="32">
                        <c:v>45506</c:v>
                      </c:pt>
                      <c:pt idx="33">
                        <c:v>45507</c:v>
                      </c:pt>
                      <c:pt idx="34">
                        <c:v>45508</c:v>
                      </c:pt>
                      <c:pt idx="35">
                        <c:v>45509</c:v>
                      </c:pt>
                      <c:pt idx="36">
                        <c:v>45510</c:v>
                      </c:pt>
                      <c:pt idx="37">
                        <c:v>45511</c:v>
                      </c:pt>
                      <c:pt idx="38">
                        <c:v>45512</c:v>
                      </c:pt>
                      <c:pt idx="39">
                        <c:v>45513</c:v>
                      </c:pt>
                      <c:pt idx="40">
                        <c:v>45514</c:v>
                      </c:pt>
                      <c:pt idx="41">
                        <c:v>45515</c:v>
                      </c:pt>
                      <c:pt idx="42">
                        <c:v>45516</c:v>
                      </c:pt>
                      <c:pt idx="43">
                        <c:v>45517</c:v>
                      </c:pt>
                      <c:pt idx="44">
                        <c:v>45518</c:v>
                      </c:pt>
                      <c:pt idx="45">
                        <c:v>45519</c:v>
                      </c:pt>
                      <c:pt idx="46">
                        <c:v>45520</c:v>
                      </c:pt>
                      <c:pt idx="47">
                        <c:v>45521</c:v>
                      </c:pt>
                      <c:pt idx="48">
                        <c:v>45522</c:v>
                      </c:pt>
                      <c:pt idx="49">
                        <c:v>45523</c:v>
                      </c:pt>
                      <c:pt idx="50">
                        <c:v>45524</c:v>
                      </c:pt>
                      <c:pt idx="51">
                        <c:v>45525</c:v>
                      </c:pt>
                      <c:pt idx="52">
                        <c:v>45526</c:v>
                      </c:pt>
                      <c:pt idx="53">
                        <c:v>45527</c:v>
                      </c:pt>
                      <c:pt idx="54">
                        <c:v>45528</c:v>
                      </c:pt>
                      <c:pt idx="55">
                        <c:v>45529</c:v>
                      </c:pt>
                      <c:pt idx="56">
                        <c:v>45530</c:v>
                      </c:pt>
                      <c:pt idx="57">
                        <c:v>45531</c:v>
                      </c:pt>
                      <c:pt idx="58">
                        <c:v>45532</c:v>
                      </c:pt>
                      <c:pt idx="59">
                        <c:v>45533</c:v>
                      </c:pt>
                      <c:pt idx="60">
                        <c:v>45534</c:v>
                      </c:pt>
                      <c:pt idx="61">
                        <c:v>45535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'Q3 total'!$B$3:$B$93</c15:sqref>
                        </c15:formulaRef>
                      </c:ext>
                    </c:extLst>
                    <c:numCache>
                      <c:formatCode>_-[$€-2]\ * #,##0.00_-;\-[$€-2]\ * #,##0.00_-;_-[$€-2]\ * "-"??_-;_-@_-</c:formatCode>
                      <c:ptCount val="91"/>
                      <c:pt idx="0">
                        <c:v>71850.42</c:v>
                      </c:pt>
                      <c:pt idx="1">
                        <c:v>39503.1</c:v>
                      </c:pt>
                      <c:pt idx="2">
                        <c:v>32565.25</c:v>
                      </c:pt>
                      <c:pt idx="3">
                        <c:v>33012.14</c:v>
                      </c:pt>
                      <c:pt idx="4">
                        <c:v>24976.3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29048.89</c:v>
                      </c:pt>
                      <c:pt idx="8">
                        <c:v>61530.85</c:v>
                      </c:pt>
                      <c:pt idx="9">
                        <c:v>31603.46</c:v>
                      </c:pt>
                      <c:pt idx="10">
                        <c:v>26503.89</c:v>
                      </c:pt>
                      <c:pt idx="11">
                        <c:v>39436.44</c:v>
                      </c:pt>
                      <c:pt idx="12">
                        <c:v>0</c:v>
                      </c:pt>
                      <c:pt idx="13">
                        <c:v>17668.650000000001</c:v>
                      </c:pt>
                      <c:pt idx="14">
                        <c:v>62172.41</c:v>
                      </c:pt>
                      <c:pt idx="15">
                        <c:v>58633.31</c:v>
                      </c:pt>
                      <c:pt idx="16">
                        <c:v>92358.34</c:v>
                      </c:pt>
                      <c:pt idx="17">
                        <c:v>16537.12</c:v>
                      </c:pt>
                      <c:pt idx="18">
                        <c:v>42818.48</c:v>
                      </c:pt>
                      <c:pt idx="19">
                        <c:v>11710.52</c:v>
                      </c:pt>
                      <c:pt idx="20">
                        <c:v>0</c:v>
                      </c:pt>
                      <c:pt idx="21">
                        <c:v>45724.46</c:v>
                      </c:pt>
                      <c:pt idx="22">
                        <c:v>40589.51</c:v>
                      </c:pt>
                      <c:pt idx="23">
                        <c:v>20855.87</c:v>
                      </c:pt>
                      <c:pt idx="24">
                        <c:v>18662.509999999998</c:v>
                      </c:pt>
                      <c:pt idx="25">
                        <c:v>12104.16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33732.44</c:v>
                      </c:pt>
                      <c:pt idx="29">
                        <c:v>38163.35</c:v>
                      </c:pt>
                      <c:pt idx="30">
                        <c:v>25408.78</c:v>
                      </c:pt>
                      <c:pt idx="31">
                        <c:v>26756.2</c:v>
                      </c:pt>
                      <c:pt idx="32">
                        <c:v>27096.58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39257.82</c:v>
                      </c:pt>
                      <c:pt idx="36">
                        <c:v>58599.72</c:v>
                      </c:pt>
                      <c:pt idx="37">
                        <c:v>28198.82</c:v>
                      </c:pt>
                      <c:pt idx="38">
                        <c:v>29238.71</c:v>
                      </c:pt>
                      <c:pt idx="39">
                        <c:v>16215.26</c:v>
                      </c:pt>
                      <c:pt idx="40">
                        <c:v>7350.87</c:v>
                      </c:pt>
                      <c:pt idx="41">
                        <c:v>0</c:v>
                      </c:pt>
                      <c:pt idx="42">
                        <c:v>28600.34</c:v>
                      </c:pt>
                      <c:pt idx="43">
                        <c:v>29056.720000000001</c:v>
                      </c:pt>
                      <c:pt idx="44">
                        <c:v>31396.06</c:v>
                      </c:pt>
                      <c:pt idx="45">
                        <c:v>0</c:v>
                      </c:pt>
                      <c:pt idx="46">
                        <c:v>29262.49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62982.79</c:v>
                      </c:pt>
                      <c:pt idx="50">
                        <c:v>34494.019999999997</c:v>
                      </c:pt>
                      <c:pt idx="51">
                        <c:v>19052.04</c:v>
                      </c:pt>
                      <c:pt idx="52">
                        <c:v>16990.689999999999</c:v>
                      </c:pt>
                      <c:pt idx="53">
                        <c:v>11978.06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41727.82</c:v>
                      </c:pt>
                      <c:pt idx="57">
                        <c:v>20605.189999999999</c:v>
                      </c:pt>
                      <c:pt idx="58">
                        <c:v>17481.79</c:v>
                      </c:pt>
                      <c:pt idx="59">
                        <c:v>19184.46</c:v>
                      </c:pt>
                      <c:pt idx="60">
                        <c:v>13609.93</c:v>
                      </c:pt>
                      <c:pt idx="6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CC0-4139-BAE9-1F669E1A088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'Q3 total'!$C$2</c15:sqref>
                        </c15:formulaRef>
                      </c:ext>
                    </c:extLst>
                    <c:strCache>
                      <c:ptCount val="1"/>
                      <c:pt idx="0">
                        <c:v> DMb 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'Q3 total'!$A$3:$A$93</c15:sqref>
                        </c15:formulaRef>
                      </c:ext>
                    </c:extLst>
                    <c:numCache>
                      <c:formatCode>d\-mmm</c:formatCode>
                      <c:ptCount val="91"/>
                      <c:pt idx="0">
                        <c:v>45474</c:v>
                      </c:pt>
                      <c:pt idx="1">
                        <c:v>45475</c:v>
                      </c:pt>
                      <c:pt idx="2">
                        <c:v>45476</c:v>
                      </c:pt>
                      <c:pt idx="3">
                        <c:v>45477</c:v>
                      </c:pt>
                      <c:pt idx="4">
                        <c:v>45478</c:v>
                      </c:pt>
                      <c:pt idx="5">
                        <c:v>45479</c:v>
                      </c:pt>
                      <c:pt idx="6">
                        <c:v>45480</c:v>
                      </c:pt>
                      <c:pt idx="7">
                        <c:v>45481</c:v>
                      </c:pt>
                      <c:pt idx="8">
                        <c:v>45482</c:v>
                      </c:pt>
                      <c:pt idx="9">
                        <c:v>45483</c:v>
                      </c:pt>
                      <c:pt idx="10">
                        <c:v>45484</c:v>
                      </c:pt>
                      <c:pt idx="11">
                        <c:v>45485</c:v>
                      </c:pt>
                      <c:pt idx="12">
                        <c:v>45486</c:v>
                      </c:pt>
                      <c:pt idx="13">
                        <c:v>45487</c:v>
                      </c:pt>
                      <c:pt idx="14">
                        <c:v>45488</c:v>
                      </c:pt>
                      <c:pt idx="15">
                        <c:v>45489</c:v>
                      </c:pt>
                      <c:pt idx="16">
                        <c:v>45490</c:v>
                      </c:pt>
                      <c:pt idx="17">
                        <c:v>45491</c:v>
                      </c:pt>
                      <c:pt idx="18">
                        <c:v>45492</c:v>
                      </c:pt>
                      <c:pt idx="19">
                        <c:v>45493</c:v>
                      </c:pt>
                      <c:pt idx="20">
                        <c:v>45494</c:v>
                      </c:pt>
                      <c:pt idx="21">
                        <c:v>45495</c:v>
                      </c:pt>
                      <c:pt idx="22">
                        <c:v>45496</c:v>
                      </c:pt>
                      <c:pt idx="23">
                        <c:v>45497</c:v>
                      </c:pt>
                      <c:pt idx="24">
                        <c:v>45498</c:v>
                      </c:pt>
                      <c:pt idx="25">
                        <c:v>45499</c:v>
                      </c:pt>
                      <c:pt idx="26">
                        <c:v>45500</c:v>
                      </c:pt>
                      <c:pt idx="27">
                        <c:v>45501</c:v>
                      </c:pt>
                      <c:pt idx="28">
                        <c:v>45502</c:v>
                      </c:pt>
                      <c:pt idx="29">
                        <c:v>45503</c:v>
                      </c:pt>
                      <c:pt idx="30">
                        <c:v>45504</c:v>
                      </c:pt>
                      <c:pt idx="31">
                        <c:v>45505</c:v>
                      </c:pt>
                      <c:pt idx="32">
                        <c:v>45506</c:v>
                      </c:pt>
                      <c:pt idx="33">
                        <c:v>45507</c:v>
                      </c:pt>
                      <c:pt idx="34">
                        <c:v>45508</c:v>
                      </c:pt>
                      <c:pt idx="35">
                        <c:v>45509</c:v>
                      </c:pt>
                      <c:pt idx="36">
                        <c:v>45510</c:v>
                      </c:pt>
                      <c:pt idx="37">
                        <c:v>45511</c:v>
                      </c:pt>
                      <c:pt idx="38">
                        <c:v>45512</c:v>
                      </c:pt>
                      <c:pt idx="39">
                        <c:v>45513</c:v>
                      </c:pt>
                      <c:pt idx="40">
                        <c:v>45514</c:v>
                      </c:pt>
                      <c:pt idx="41">
                        <c:v>45515</c:v>
                      </c:pt>
                      <c:pt idx="42">
                        <c:v>45516</c:v>
                      </c:pt>
                      <c:pt idx="43">
                        <c:v>45517</c:v>
                      </c:pt>
                      <c:pt idx="44">
                        <c:v>45518</c:v>
                      </c:pt>
                      <c:pt idx="45">
                        <c:v>45519</c:v>
                      </c:pt>
                      <c:pt idx="46">
                        <c:v>45520</c:v>
                      </c:pt>
                      <c:pt idx="47">
                        <c:v>45521</c:v>
                      </c:pt>
                      <c:pt idx="48">
                        <c:v>45522</c:v>
                      </c:pt>
                      <c:pt idx="49">
                        <c:v>45523</c:v>
                      </c:pt>
                      <c:pt idx="50">
                        <c:v>45524</c:v>
                      </c:pt>
                      <c:pt idx="51">
                        <c:v>45525</c:v>
                      </c:pt>
                      <c:pt idx="52">
                        <c:v>45526</c:v>
                      </c:pt>
                      <c:pt idx="53">
                        <c:v>45527</c:v>
                      </c:pt>
                      <c:pt idx="54">
                        <c:v>45528</c:v>
                      </c:pt>
                      <c:pt idx="55">
                        <c:v>45529</c:v>
                      </c:pt>
                      <c:pt idx="56">
                        <c:v>45530</c:v>
                      </c:pt>
                      <c:pt idx="57">
                        <c:v>45531</c:v>
                      </c:pt>
                      <c:pt idx="58">
                        <c:v>45532</c:v>
                      </c:pt>
                      <c:pt idx="59">
                        <c:v>45533</c:v>
                      </c:pt>
                      <c:pt idx="60">
                        <c:v>45534</c:v>
                      </c:pt>
                      <c:pt idx="61">
                        <c:v>45535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'Q3 total'!$C$3:$C$93</c15:sqref>
                        </c15:formulaRef>
                      </c:ext>
                    </c:extLst>
                    <c:numCache>
                      <c:formatCode>_-[$€-2]\ * #,##0.00_-;\-[$€-2]\ * #,##0.00_-;_-[$€-2]\ * "-"??_-;_-@_-</c:formatCode>
                      <c:ptCount val="91"/>
                      <c:pt idx="0">
                        <c:v>222869.9872</c:v>
                      </c:pt>
                      <c:pt idx="1">
                        <c:v>196386.63829999999</c:v>
                      </c:pt>
                      <c:pt idx="2">
                        <c:v>189544.8089</c:v>
                      </c:pt>
                      <c:pt idx="3">
                        <c:v>190400.19289999999</c:v>
                      </c:pt>
                      <c:pt idx="4">
                        <c:v>167409.4037</c:v>
                      </c:pt>
                      <c:pt idx="5">
                        <c:v>216776.4382</c:v>
                      </c:pt>
                      <c:pt idx="6">
                        <c:v>1538.2893999999999</c:v>
                      </c:pt>
                      <c:pt idx="7">
                        <c:v>182546.80850000001</c:v>
                      </c:pt>
                      <c:pt idx="8">
                        <c:v>139173.37530000001</c:v>
                      </c:pt>
                      <c:pt idx="9">
                        <c:v>158601.35370000001</c:v>
                      </c:pt>
                      <c:pt idx="10">
                        <c:v>159843.8616</c:v>
                      </c:pt>
                      <c:pt idx="11">
                        <c:v>170906.08590000001</c:v>
                      </c:pt>
                      <c:pt idx="12">
                        <c:v>201899.51070000001</c:v>
                      </c:pt>
                      <c:pt idx="13">
                        <c:v>1124.9549999999999</c:v>
                      </c:pt>
                      <c:pt idx="14">
                        <c:v>154324.0661</c:v>
                      </c:pt>
                      <c:pt idx="15">
                        <c:v>142983.20600000001</c:v>
                      </c:pt>
                      <c:pt idx="16">
                        <c:v>144983.60699999999</c:v>
                      </c:pt>
                      <c:pt idx="17">
                        <c:v>132204.7775</c:v>
                      </c:pt>
                      <c:pt idx="18">
                        <c:v>132484.981</c:v>
                      </c:pt>
                      <c:pt idx="19">
                        <c:v>138833.91</c:v>
                      </c:pt>
                      <c:pt idx="20">
                        <c:v>842.85889999999904</c:v>
                      </c:pt>
                      <c:pt idx="21">
                        <c:v>151892.2954</c:v>
                      </c:pt>
                      <c:pt idx="22">
                        <c:v>135956.4259</c:v>
                      </c:pt>
                      <c:pt idx="23">
                        <c:v>134049.41570000001</c:v>
                      </c:pt>
                      <c:pt idx="24">
                        <c:v>133210.49189999999</c:v>
                      </c:pt>
                      <c:pt idx="25">
                        <c:v>142198.86799999999</c:v>
                      </c:pt>
                      <c:pt idx="26">
                        <c:v>147398.68789999999</c:v>
                      </c:pt>
                      <c:pt idx="27">
                        <c:v>777.87</c:v>
                      </c:pt>
                      <c:pt idx="28">
                        <c:v>139575.2947</c:v>
                      </c:pt>
                      <c:pt idx="29">
                        <c:v>124336.05039999999</c:v>
                      </c:pt>
                      <c:pt idx="30">
                        <c:v>140468.7164</c:v>
                      </c:pt>
                      <c:pt idx="31">
                        <c:v>153188.73480000001</c:v>
                      </c:pt>
                      <c:pt idx="32">
                        <c:v>165002.09589999999</c:v>
                      </c:pt>
                      <c:pt idx="33">
                        <c:v>177500.1777</c:v>
                      </c:pt>
                      <c:pt idx="34">
                        <c:v>1014.605</c:v>
                      </c:pt>
                      <c:pt idx="35">
                        <c:v>164785.3811</c:v>
                      </c:pt>
                      <c:pt idx="36">
                        <c:v>131277.658</c:v>
                      </c:pt>
                      <c:pt idx="37">
                        <c:v>145128.85560000001</c:v>
                      </c:pt>
                      <c:pt idx="38">
                        <c:v>145281.10269999999</c:v>
                      </c:pt>
                      <c:pt idx="39">
                        <c:v>151274.2697</c:v>
                      </c:pt>
                      <c:pt idx="40">
                        <c:v>157900.79939999999</c:v>
                      </c:pt>
                      <c:pt idx="41">
                        <c:v>962.31569999999999</c:v>
                      </c:pt>
                      <c:pt idx="42">
                        <c:v>145794.3321</c:v>
                      </c:pt>
                      <c:pt idx="43">
                        <c:v>120327.6333</c:v>
                      </c:pt>
                      <c:pt idx="44">
                        <c:v>144347.52359999999</c:v>
                      </c:pt>
                      <c:pt idx="45">
                        <c:v>114131.6826</c:v>
                      </c:pt>
                      <c:pt idx="46">
                        <c:v>150751.68239999999</c:v>
                      </c:pt>
                      <c:pt idx="47">
                        <c:v>169201.40979999999</c:v>
                      </c:pt>
                      <c:pt idx="48">
                        <c:v>1219.7065</c:v>
                      </c:pt>
                      <c:pt idx="49">
                        <c:v>152408.15590000001</c:v>
                      </c:pt>
                      <c:pt idx="50">
                        <c:v>127743.13430000001</c:v>
                      </c:pt>
                      <c:pt idx="51">
                        <c:v>128160.5481</c:v>
                      </c:pt>
                      <c:pt idx="52">
                        <c:v>123265.92389999999</c:v>
                      </c:pt>
                      <c:pt idx="53">
                        <c:v>129678.8551</c:v>
                      </c:pt>
                      <c:pt idx="54">
                        <c:v>134216.13759999999</c:v>
                      </c:pt>
                      <c:pt idx="55">
                        <c:v>1178.8106</c:v>
                      </c:pt>
                      <c:pt idx="56">
                        <c:v>135490.03450000001</c:v>
                      </c:pt>
                      <c:pt idx="57">
                        <c:v>118540.9887</c:v>
                      </c:pt>
                      <c:pt idx="58">
                        <c:v>114199.23579999999</c:v>
                      </c:pt>
                      <c:pt idx="59">
                        <c:v>122929.91869999999</c:v>
                      </c:pt>
                      <c:pt idx="60">
                        <c:v>148527.85</c:v>
                      </c:pt>
                      <c:pt idx="61">
                        <c:v>163499.60709999999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CC0-4139-BAE9-1F669E1A088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'Q3 total'!$D$2</c15:sqref>
                        </c15:formulaRef>
                      </c:ext>
                    </c:extLst>
                    <c:strCache>
                      <c:ptCount val="1"/>
                      <c:pt idx="0">
                        <c:v> Dmo 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'Q3 total'!$A$3:$A$93</c15:sqref>
                        </c15:formulaRef>
                      </c:ext>
                    </c:extLst>
                    <c:numCache>
                      <c:formatCode>d\-mmm</c:formatCode>
                      <c:ptCount val="91"/>
                      <c:pt idx="0">
                        <c:v>45474</c:v>
                      </c:pt>
                      <c:pt idx="1">
                        <c:v>45475</c:v>
                      </c:pt>
                      <c:pt idx="2">
                        <c:v>45476</c:v>
                      </c:pt>
                      <c:pt idx="3">
                        <c:v>45477</c:v>
                      </c:pt>
                      <c:pt idx="4">
                        <c:v>45478</c:v>
                      </c:pt>
                      <c:pt idx="5">
                        <c:v>45479</c:v>
                      </c:pt>
                      <c:pt idx="6">
                        <c:v>45480</c:v>
                      </c:pt>
                      <c:pt idx="7">
                        <c:v>45481</c:v>
                      </c:pt>
                      <c:pt idx="8">
                        <c:v>45482</c:v>
                      </c:pt>
                      <c:pt idx="9">
                        <c:v>45483</c:v>
                      </c:pt>
                      <c:pt idx="10">
                        <c:v>45484</c:v>
                      </c:pt>
                      <c:pt idx="11">
                        <c:v>45485</c:v>
                      </c:pt>
                      <c:pt idx="12">
                        <c:v>45486</c:v>
                      </c:pt>
                      <c:pt idx="13">
                        <c:v>45487</c:v>
                      </c:pt>
                      <c:pt idx="14">
                        <c:v>45488</c:v>
                      </c:pt>
                      <c:pt idx="15">
                        <c:v>45489</c:v>
                      </c:pt>
                      <c:pt idx="16">
                        <c:v>45490</c:v>
                      </c:pt>
                      <c:pt idx="17">
                        <c:v>45491</c:v>
                      </c:pt>
                      <c:pt idx="18">
                        <c:v>45492</c:v>
                      </c:pt>
                      <c:pt idx="19">
                        <c:v>45493</c:v>
                      </c:pt>
                      <c:pt idx="20">
                        <c:v>45494</c:v>
                      </c:pt>
                      <c:pt idx="21">
                        <c:v>45495</c:v>
                      </c:pt>
                      <c:pt idx="22">
                        <c:v>45496</c:v>
                      </c:pt>
                      <c:pt idx="23">
                        <c:v>45497</c:v>
                      </c:pt>
                      <c:pt idx="24">
                        <c:v>45498</c:v>
                      </c:pt>
                      <c:pt idx="25">
                        <c:v>45499</c:v>
                      </c:pt>
                      <c:pt idx="26">
                        <c:v>45500</c:v>
                      </c:pt>
                      <c:pt idx="27">
                        <c:v>45501</c:v>
                      </c:pt>
                      <c:pt idx="28">
                        <c:v>45502</c:v>
                      </c:pt>
                      <c:pt idx="29">
                        <c:v>45503</c:v>
                      </c:pt>
                      <c:pt idx="30">
                        <c:v>45504</c:v>
                      </c:pt>
                      <c:pt idx="31">
                        <c:v>45505</c:v>
                      </c:pt>
                      <c:pt idx="32">
                        <c:v>45506</c:v>
                      </c:pt>
                      <c:pt idx="33">
                        <c:v>45507</c:v>
                      </c:pt>
                      <c:pt idx="34">
                        <c:v>45508</c:v>
                      </c:pt>
                      <c:pt idx="35">
                        <c:v>45509</c:v>
                      </c:pt>
                      <c:pt idx="36">
                        <c:v>45510</c:v>
                      </c:pt>
                      <c:pt idx="37">
                        <c:v>45511</c:v>
                      </c:pt>
                      <c:pt idx="38">
                        <c:v>45512</c:v>
                      </c:pt>
                      <c:pt idx="39">
                        <c:v>45513</c:v>
                      </c:pt>
                      <c:pt idx="40">
                        <c:v>45514</c:v>
                      </c:pt>
                      <c:pt idx="41">
                        <c:v>45515</c:v>
                      </c:pt>
                      <c:pt idx="42">
                        <c:v>45516</c:v>
                      </c:pt>
                      <c:pt idx="43">
                        <c:v>45517</c:v>
                      </c:pt>
                      <c:pt idx="44">
                        <c:v>45518</c:v>
                      </c:pt>
                      <c:pt idx="45">
                        <c:v>45519</c:v>
                      </c:pt>
                      <c:pt idx="46">
                        <c:v>45520</c:v>
                      </c:pt>
                      <c:pt idx="47">
                        <c:v>45521</c:v>
                      </c:pt>
                      <c:pt idx="48">
                        <c:v>45522</c:v>
                      </c:pt>
                      <c:pt idx="49">
                        <c:v>45523</c:v>
                      </c:pt>
                      <c:pt idx="50">
                        <c:v>45524</c:v>
                      </c:pt>
                      <c:pt idx="51">
                        <c:v>45525</c:v>
                      </c:pt>
                      <c:pt idx="52">
                        <c:v>45526</c:v>
                      </c:pt>
                      <c:pt idx="53">
                        <c:v>45527</c:v>
                      </c:pt>
                      <c:pt idx="54">
                        <c:v>45528</c:v>
                      </c:pt>
                      <c:pt idx="55">
                        <c:v>45529</c:v>
                      </c:pt>
                      <c:pt idx="56">
                        <c:v>45530</c:v>
                      </c:pt>
                      <c:pt idx="57">
                        <c:v>45531</c:v>
                      </c:pt>
                      <c:pt idx="58">
                        <c:v>45532</c:v>
                      </c:pt>
                      <c:pt idx="59">
                        <c:v>45533</c:v>
                      </c:pt>
                      <c:pt idx="60">
                        <c:v>45534</c:v>
                      </c:pt>
                      <c:pt idx="61">
                        <c:v>45535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'Q3 total'!$D$3:$D$93</c15:sqref>
                        </c15:formulaRef>
                      </c:ext>
                    </c:extLst>
                    <c:numCache>
                      <c:formatCode>_-[$€-2]\ * #,##0.00_-;\-[$€-2]\ * #,##0.00_-;_-[$€-2]\ * "-"??_-;_-@_-</c:formatCode>
                      <c:ptCount val="91"/>
                      <c:pt idx="0">
                        <c:v>11169.4588</c:v>
                      </c:pt>
                      <c:pt idx="1">
                        <c:v>10744.8838</c:v>
                      </c:pt>
                      <c:pt idx="2">
                        <c:v>13032.0177</c:v>
                      </c:pt>
                      <c:pt idx="3">
                        <c:v>12233.326499999999</c:v>
                      </c:pt>
                      <c:pt idx="4">
                        <c:v>11381.179700000001</c:v>
                      </c:pt>
                      <c:pt idx="5">
                        <c:v>8444.2916000000005</c:v>
                      </c:pt>
                      <c:pt idx="6">
                        <c:v>47.7</c:v>
                      </c:pt>
                      <c:pt idx="7">
                        <c:v>10786.6587</c:v>
                      </c:pt>
                      <c:pt idx="8">
                        <c:v>9378.8333999999995</c:v>
                      </c:pt>
                      <c:pt idx="9">
                        <c:v>10612.6168</c:v>
                      </c:pt>
                      <c:pt idx="10">
                        <c:v>10082.022800000001</c:v>
                      </c:pt>
                      <c:pt idx="11">
                        <c:v>8462.1838000000007</c:v>
                      </c:pt>
                      <c:pt idx="12">
                        <c:v>5736.7440999999999</c:v>
                      </c:pt>
                      <c:pt idx="13">
                        <c:v>59.7</c:v>
                      </c:pt>
                      <c:pt idx="14">
                        <c:v>11877.7574</c:v>
                      </c:pt>
                      <c:pt idx="15">
                        <c:v>7851.6381999999903</c:v>
                      </c:pt>
                      <c:pt idx="16">
                        <c:v>7905.1742000000004</c:v>
                      </c:pt>
                      <c:pt idx="17">
                        <c:v>8602.2780999999995</c:v>
                      </c:pt>
                      <c:pt idx="18">
                        <c:v>7631.2785999999996</c:v>
                      </c:pt>
                      <c:pt idx="19">
                        <c:v>3974.7514999999999</c:v>
                      </c:pt>
                      <c:pt idx="20">
                        <c:v>6.9493999999999998</c:v>
                      </c:pt>
                      <c:pt idx="21">
                        <c:v>9503.1198999999997</c:v>
                      </c:pt>
                      <c:pt idx="22">
                        <c:v>8754.5995999999996</c:v>
                      </c:pt>
                      <c:pt idx="23">
                        <c:v>7104.9259000000002</c:v>
                      </c:pt>
                      <c:pt idx="24">
                        <c:v>7808.9350000000004</c:v>
                      </c:pt>
                      <c:pt idx="25">
                        <c:v>1997.0307</c:v>
                      </c:pt>
                      <c:pt idx="26">
                        <c:v>-10.95</c:v>
                      </c:pt>
                      <c:pt idx="27">
                        <c:v>738.30930000000001</c:v>
                      </c:pt>
                      <c:pt idx="28">
                        <c:v>6149.8307999999997</c:v>
                      </c:pt>
                      <c:pt idx="29">
                        <c:v>7315.0113999999903</c:v>
                      </c:pt>
                      <c:pt idx="30">
                        <c:v>6178.3522000000003</c:v>
                      </c:pt>
                      <c:pt idx="31">
                        <c:v>5206.6018000000004</c:v>
                      </c:pt>
                      <c:pt idx="32">
                        <c:v>6340.8850000000002</c:v>
                      </c:pt>
                      <c:pt idx="33">
                        <c:v>3112.5727999999999</c:v>
                      </c:pt>
                      <c:pt idx="34">
                        <c:v>0</c:v>
                      </c:pt>
                      <c:pt idx="35">
                        <c:v>5097.9675999999999</c:v>
                      </c:pt>
                      <c:pt idx="36">
                        <c:v>5385.1068999999998</c:v>
                      </c:pt>
                      <c:pt idx="37">
                        <c:v>5393.3553000000002</c:v>
                      </c:pt>
                      <c:pt idx="38">
                        <c:v>6594.5352999999996</c:v>
                      </c:pt>
                      <c:pt idx="39">
                        <c:v>7635.8425999999899</c:v>
                      </c:pt>
                      <c:pt idx="40">
                        <c:v>3828.2660999999998</c:v>
                      </c:pt>
                      <c:pt idx="41">
                        <c:v>0</c:v>
                      </c:pt>
                      <c:pt idx="42">
                        <c:v>6010.9417999999996</c:v>
                      </c:pt>
                      <c:pt idx="43">
                        <c:v>6246.3422999999902</c:v>
                      </c:pt>
                      <c:pt idx="44">
                        <c:v>5874.1944999999996</c:v>
                      </c:pt>
                      <c:pt idx="45">
                        <c:v>5736.7583999999997</c:v>
                      </c:pt>
                      <c:pt idx="46">
                        <c:v>5368.3351000000002</c:v>
                      </c:pt>
                      <c:pt idx="47">
                        <c:v>2093.5102999999999</c:v>
                      </c:pt>
                      <c:pt idx="48">
                        <c:v>-50.9</c:v>
                      </c:pt>
                      <c:pt idx="49">
                        <c:v>7655.5209999999897</c:v>
                      </c:pt>
                      <c:pt idx="50">
                        <c:v>6394.4323999999997</c:v>
                      </c:pt>
                      <c:pt idx="51">
                        <c:v>6091.9282000000003</c:v>
                      </c:pt>
                      <c:pt idx="52">
                        <c:v>4212.2933999999996</c:v>
                      </c:pt>
                      <c:pt idx="53">
                        <c:v>4803.3978999999999</c:v>
                      </c:pt>
                      <c:pt idx="54">
                        <c:v>1772.1711</c:v>
                      </c:pt>
                      <c:pt idx="55">
                        <c:v>15.9</c:v>
                      </c:pt>
                      <c:pt idx="56">
                        <c:v>5561.6789999999901</c:v>
                      </c:pt>
                      <c:pt idx="57">
                        <c:v>5994.5240000000003</c:v>
                      </c:pt>
                      <c:pt idx="58">
                        <c:v>4027.2806999999998</c:v>
                      </c:pt>
                      <c:pt idx="59">
                        <c:v>4652.2556000000004</c:v>
                      </c:pt>
                      <c:pt idx="60">
                        <c:v>4084.9493000000002</c:v>
                      </c:pt>
                      <c:pt idx="61">
                        <c:v>3717.8562999999999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CC0-4139-BAE9-1F669E1A088B}"/>
                  </c:ext>
                </c:extLst>
              </c15:ser>
            </c15:filteredLineSeries>
          </c:ext>
        </c:extLst>
      </c:lineChart>
      <c:dateAx>
        <c:axId val="1828680160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28681600"/>
        <c:crosses val="autoZero"/>
        <c:auto val="1"/>
        <c:lblOffset val="100"/>
        <c:baseTimeUnit val="days"/>
      </c:dateAx>
      <c:valAx>
        <c:axId val="182868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.00_-;\-[$€-2]\ * #,##0.0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82868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NMU!$C$5</c:f>
              <c:strCache>
                <c:ptCount val="1"/>
                <c:pt idx="0">
                  <c:v>2024</c:v>
                </c:pt>
              </c:strCache>
            </c:strRef>
          </c:tx>
          <c:spPr>
            <a:ln w="28575" cap="rnd">
              <a:solidFill>
                <a:srgbClr val="CC66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0"/>
                  <c:y val="-3.32885185056742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178-4D92-8686-2646C58BD8EF}"/>
                </c:ext>
              </c:extLst>
            </c:dLbl>
            <c:dLbl>
              <c:idx val="4"/>
              <c:layout>
                <c:manualLayout>
                  <c:x val="3.6153289949385392E-3"/>
                  <c:y val="-3.58491737753414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178-4D92-8686-2646C58BD8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NMU!$A$6:$A$13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</c:strCache>
            </c:strRef>
          </c:cat>
          <c:val>
            <c:numRef>
              <c:f>NMU!$C$6:$C$13</c:f>
              <c:numCache>
                <c:formatCode>_-[$€-2]\ * #,##0_-;\-[$€-2]\ * #,##0_-;_-[$€-2]\ * "-"??_-;_-@_-</c:formatCode>
                <c:ptCount val="8"/>
                <c:pt idx="0">
                  <c:v>3813</c:v>
                </c:pt>
                <c:pt idx="1">
                  <c:v>7433</c:v>
                </c:pt>
                <c:pt idx="2">
                  <c:v>5045</c:v>
                </c:pt>
                <c:pt idx="3">
                  <c:v>6809</c:v>
                </c:pt>
                <c:pt idx="4">
                  <c:v>6736</c:v>
                </c:pt>
                <c:pt idx="5">
                  <c:v>6508</c:v>
                </c:pt>
                <c:pt idx="6">
                  <c:v>9823</c:v>
                </c:pt>
                <c:pt idx="7">
                  <c:v>4455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78-4D92-8686-2646C58BD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4215264"/>
        <c:axId val="384217184"/>
      </c:lineChart>
      <c:catAx>
        <c:axId val="38421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84217184"/>
        <c:crosses val="autoZero"/>
        <c:auto val="1"/>
        <c:lblAlgn val="ctr"/>
        <c:lblOffset val="100"/>
        <c:noMultiLvlLbl val="0"/>
      </c:catAx>
      <c:valAx>
        <c:axId val="3842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_-;\-[$€-2]\ * #,##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8421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NMU!$C$5</c:f>
              <c:strCache>
                <c:ptCount val="1"/>
                <c:pt idx="0">
                  <c:v>2024</c:v>
                </c:pt>
              </c:strCache>
            </c:strRef>
          </c:tx>
          <c:spPr>
            <a:ln w="28575" cap="rnd">
              <a:solidFill>
                <a:srgbClr val="CC66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0"/>
                  <c:y val="-3.328851850567421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B9E-4CAD-852E-5502261D7769}"/>
                </c:ext>
              </c:extLst>
            </c:dLbl>
            <c:dLbl>
              <c:idx val="4"/>
              <c:layout>
                <c:manualLayout>
                  <c:x val="3.6153289949385392E-3"/>
                  <c:y val="-3.584917377534146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B9E-4CAD-852E-5502261D77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NMU!$A$6:$A$13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</c:strCache>
            </c:strRef>
          </c:cat>
          <c:val>
            <c:numRef>
              <c:f>NMU!$C$6:$C$13</c:f>
              <c:numCache>
                <c:formatCode>_-[$€-2]\ * #,##0_-;\-[$€-2]\ * #,##0_-;_-[$€-2]\ * "-"??_-;_-@_-</c:formatCode>
                <c:ptCount val="8"/>
                <c:pt idx="0">
                  <c:v>3813</c:v>
                </c:pt>
                <c:pt idx="1">
                  <c:v>7433</c:v>
                </c:pt>
                <c:pt idx="2">
                  <c:v>5045</c:v>
                </c:pt>
                <c:pt idx="3">
                  <c:v>6809</c:v>
                </c:pt>
                <c:pt idx="4">
                  <c:v>6736</c:v>
                </c:pt>
                <c:pt idx="5">
                  <c:v>6508</c:v>
                </c:pt>
                <c:pt idx="6">
                  <c:v>9823</c:v>
                </c:pt>
                <c:pt idx="7">
                  <c:v>4455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9E-4CAD-852E-5502261D7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4215264"/>
        <c:axId val="384217184"/>
      </c:lineChart>
      <c:catAx>
        <c:axId val="38421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84217184"/>
        <c:crosses val="autoZero"/>
        <c:auto val="1"/>
        <c:lblAlgn val="ctr"/>
        <c:lblOffset val="100"/>
        <c:noMultiLvlLbl val="0"/>
      </c:catAx>
      <c:valAx>
        <c:axId val="3842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_-;\-[$€-2]\ * #,##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8421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272315792552923E-2"/>
          <c:y val="9.3775350868845683E-2"/>
          <c:w val="0.93572768420744712"/>
          <c:h val="0.86232641747860672"/>
        </c:manualLayout>
      </c:layout>
      <c:lineChart>
        <c:grouping val="standard"/>
        <c:varyColors val="0"/>
        <c:ser>
          <c:idx val="0"/>
          <c:order val="0"/>
          <c:tx>
            <c:strRef>
              <c:f>NMU!$B$73</c:f>
              <c:strCache>
                <c:ptCount val="1"/>
                <c:pt idx="0">
                  <c:v>Revenue 2024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NMU!$A$74:$A$81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</c:strCache>
            </c:strRef>
          </c:cat>
          <c:val>
            <c:numRef>
              <c:f>NMU!$B$74:$B$81</c:f>
              <c:numCache>
                <c:formatCode>_-[$€-2]\ * #,##0_-;\-[$€-2]\ * #,##0_-;_-[$€-2]\ * "-"??_-;_-@_-</c:formatCode>
                <c:ptCount val="8"/>
                <c:pt idx="0">
                  <c:v>68077</c:v>
                </c:pt>
                <c:pt idx="1">
                  <c:v>69484</c:v>
                </c:pt>
                <c:pt idx="2">
                  <c:v>58077</c:v>
                </c:pt>
                <c:pt idx="3">
                  <c:v>17229</c:v>
                </c:pt>
                <c:pt idx="4">
                  <c:v>7492</c:v>
                </c:pt>
                <c:pt idx="5">
                  <c:v>7257</c:v>
                </c:pt>
                <c:pt idx="6">
                  <c:v>10453</c:v>
                </c:pt>
                <c:pt idx="7">
                  <c:v>4549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80-4D4E-8E55-28A23D577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4215264"/>
        <c:axId val="384217184"/>
      </c:lineChart>
      <c:catAx>
        <c:axId val="38421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84217184"/>
        <c:crosses val="autoZero"/>
        <c:auto val="1"/>
        <c:lblAlgn val="ctr"/>
        <c:lblOffset val="100"/>
        <c:noMultiLvlLbl val="0"/>
      </c:catAx>
      <c:valAx>
        <c:axId val="3842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_-;\-[$€-2]\ * #,##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8421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8.0352075015166557E-2"/>
          <c:y val="3.6712012265018155E-2"/>
          <c:w val="0.89814976495909293"/>
          <c:h val="0.80952010541104047"/>
        </c:manualLayout>
      </c:layout>
      <c:lineChart>
        <c:grouping val="standard"/>
        <c:varyColors val="0"/>
        <c:ser>
          <c:idx val="0"/>
          <c:order val="0"/>
          <c:tx>
            <c:strRef>
              <c:f>NMU!$J$49</c:f>
              <c:strCache>
                <c:ptCount val="1"/>
                <c:pt idx="0">
                  <c:v>DM</c:v>
                </c:pt>
              </c:strCache>
            </c:strRef>
          </c:tx>
          <c:spPr>
            <a:ln w="28575" cap="rnd">
              <a:solidFill>
                <a:schemeClr val="accent2">
                  <a:shade val="76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76000"/>
                </a:schemeClr>
              </a:solidFill>
              <a:ln w="9525">
                <a:solidFill>
                  <a:schemeClr val="accent2">
                    <a:shade val="76000"/>
                  </a:schemeClr>
                </a:solidFill>
              </a:ln>
              <a:effectLst/>
            </c:spPr>
          </c:marker>
          <c:cat>
            <c:numRef>
              <c:f>NMU!$I$55:$I$62</c:f>
              <c:numCache>
                <c:formatCode>mmm\-yy</c:formatCode>
                <c:ptCount val="8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</c:numCache>
            </c:numRef>
          </c:cat>
          <c:val>
            <c:numRef>
              <c:f>NMU!$J$55:$J$62</c:f>
              <c:numCache>
                <c:formatCode>_-[$€-2]\ * #,##0_-;\-[$€-2]\ * #,##0_-;_-[$€-2]\ * "-"??_-;_-@_-</c:formatCode>
                <c:ptCount val="8"/>
                <c:pt idx="0">
                  <c:v>64264</c:v>
                </c:pt>
                <c:pt idx="1">
                  <c:v>62051</c:v>
                </c:pt>
                <c:pt idx="2">
                  <c:v>53032</c:v>
                </c:pt>
                <c:pt idx="3">
                  <c:v>10420</c:v>
                </c:pt>
                <c:pt idx="4">
                  <c:v>756</c:v>
                </c:pt>
                <c:pt idx="5">
                  <c:v>749</c:v>
                </c:pt>
                <c:pt idx="6">
                  <c:v>630</c:v>
                </c:pt>
                <c:pt idx="7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09-48BA-949B-8C154C9FB2B7}"/>
            </c:ext>
          </c:extLst>
        </c:ser>
        <c:ser>
          <c:idx val="1"/>
          <c:order val="1"/>
          <c:tx>
            <c:strRef>
              <c:f>NMU!$K$49</c:f>
              <c:strCache>
                <c:ptCount val="1"/>
                <c:pt idx="0">
                  <c:v>NN</c:v>
                </c:pt>
              </c:strCache>
            </c:strRef>
          </c:tx>
          <c:spPr>
            <a:ln w="28575" cap="rnd">
              <a:solidFill>
                <a:schemeClr val="accent2">
                  <a:tint val="77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77000"/>
                </a:schemeClr>
              </a:solidFill>
              <a:ln w="9525">
                <a:solidFill>
                  <a:schemeClr val="accent2">
                    <a:tint val="77000"/>
                  </a:schemeClr>
                </a:solidFill>
              </a:ln>
              <a:effectLst/>
            </c:spPr>
          </c:marker>
          <c:cat>
            <c:numRef>
              <c:f>NMU!$I$55:$I$62</c:f>
              <c:numCache>
                <c:formatCode>mmm\-yy</c:formatCode>
                <c:ptCount val="8"/>
                <c:pt idx="0">
                  <c:v>45292</c:v>
                </c:pt>
                <c:pt idx="1">
                  <c:v>45323</c:v>
                </c:pt>
                <c:pt idx="2">
                  <c:v>45352</c:v>
                </c:pt>
                <c:pt idx="3">
                  <c:v>45383</c:v>
                </c:pt>
                <c:pt idx="4">
                  <c:v>45413</c:v>
                </c:pt>
                <c:pt idx="5">
                  <c:v>45444</c:v>
                </c:pt>
                <c:pt idx="6">
                  <c:v>45474</c:v>
                </c:pt>
                <c:pt idx="7">
                  <c:v>45505</c:v>
                </c:pt>
              </c:numCache>
            </c:numRef>
          </c:cat>
          <c:val>
            <c:numRef>
              <c:f>NMU!$K$55:$K$62</c:f>
              <c:numCache>
                <c:formatCode>_-[$€-2]\ * #,##0_-;\-[$€-2]\ * #,##0_-;_-[$€-2]\ * "-"??_-;_-@_-</c:formatCode>
                <c:ptCount val="8"/>
                <c:pt idx="0">
                  <c:v>3813</c:v>
                </c:pt>
                <c:pt idx="1">
                  <c:v>7433</c:v>
                </c:pt>
                <c:pt idx="2">
                  <c:v>5045</c:v>
                </c:pt>
                <c:pt idx="3">
                  <c:v>6809</c:v>
                </c:pt>
                <c:pt idx="4">
                  <c:v>6736</c:v>
                </c:pt>
                <c:pt idx="5">
                  <c:v>6508</c:v>
                </c:pt>
                <c:pt idx="6">
                  <c:v>9823</c:v>
                </c:pt>
                <c:pt idx="7">
                  <c:v>4455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09-48BA-949B-8C154C9FB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6034752"/>
        <c:axId val="1636037152"/>
      </c:lineChart>
      <c:dateAx>
        <c:axId val="163603475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36037152"/>
        <c:crosses val="autoZero"/>
        <c:auto val="1"/>
        <c:lblOffset val="100"/>
        <c:baseTimeUnit val="months"/>
      </c:dateAx>
      <c:valAx>
        <c:axId val="163603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€-2]\ * #,##0_-;\-[$€-2]\ * #,##0_-;_-[$€-2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63603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KeySearch!$O$23</c:f>
              <c:strCache>
                <c:ptCount val="1"/>
                <c:pt idx="0">
                  <c:v>UV Nagelack</c:v>
                </c:pt>
              </c:strCache>
            </c:strRef>
          </c:tx>
          <c:spPr>
            <a:ln w="28575" cap="rnd">
              <a:solidFill>
                <a:schemeClr val="accent2">
                  <a:shade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shade val="65000"/>
                </a:schemeClr>
              </a:solidFill>
              <a:ln w="9525">
                <a:solidFill>
                  <a:schemeClr val="accent2">
                    <a:shade val="65000"/>
                  </a:schemeClr>
                </a:solidFill>
              </a:ln>
              <a:effectLst/>
            </c:spPr>
          </c:marker>
          <c:cat>
            <c:numRef>
              <c:f>KeySearch!$N$24:$N$35</c:f>
              <c:numCache>
                <c:formatCode>mmm\-yy</c:formatCode>
                <c:ptCount val="12"/>
                <c:pt idx="0">
                  <c:v>45170</c:v>
                </c:pt>
                <c:pt idx="1">
                  <c:v>45200</c:v>
                </c:pt>
                <c:pt idx="2">
                  <c:v>45231</c:v>
                </c:pt>
                <c:pt idx="3">
                  <c:v>45261</c:v>
                </c:pt>
                <c:pt idx="4">
                  <c:v>45292</c:v>
                </c:pt>
                <c:pt idx="5">
                  <c:v>45323</c:v>
                </c:pt>
                <c:pt idx="6">
                  <c:v>45352</c:v>
                </c:pt>
                <c:pt idx="7">
                  <c:v>45383</c:v>
                </c:pt>
                <c:pt idx="8">
                  <c:v>45413</c:v>
                </c:pt>
                <c:pt idx="9">
                  <c:v>45444</c:v>
                </c:pt>
                <c:pt idx="10">
                  <c:v>45474</c:v>
                </c:pt>
                <c:pt idx="11">
                  <c:v>45505</c:v>
                </c:pt>
              </c:numCache>
            </c:numRef>
          </c:cat>
          <c:val>
            <c:numRef>
              <c:f>KeySearch!$O$24:$O$35</c:f>
              <c:numCache>
                <c:formatCode>General</c:formatCode>
                <c:ptCount val="12"/>
                <c:pt idx="0">
                  <c:v>299</c:v>
                </c:pt>
                <c:pt idx="1">
                  <c:v>296</c:v>
                </c:pt>
                <c:pt idx="2">
                  <c:v>239</c:v>
                </c:pt>
                <c:pt idx="3">
                  <c:v>378</c:v>
                </c:pt>
                <c:pt idx="4">
                  <c:v>233</c:v>
                </c:pt>
                <c:pt idx="5">
                  <c:v>212</c:v>
                </c:pt>
                <c:pt idx="6">
                  <c:v>246</c:v>
                </c:pt>
                <c:pt idx="7">
                  <c:v>220</c:v>
                </c:pt>
                <c:pt idx="8">
                  <c:v>217</c:v>
                </c:pt>
                <c:pt idx="9">
                  <c:v>370</c:v>
                </c:pt>
                <c:pt idx="10">
                  <c:v>332</c:v>
                </c:pt>
                <c:pt idx="11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91-42DB-B974-BA1507778DCF}"/>
            </c:ext>
          </c:extLst>
        </c:ser>
        <c:ser>
          <c:idx val="1"/>
          <c:order val="1"/>
          <c:tx>
            <c:strRef>
              <c:f>KeySearch!$P$23</c:f>
              <c:strCache>
                <c:ptCount val="1"/>
                <c:pt idx="0">
                  <c:v>Neonail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KeySearch!$N$24:$N$35</c:f>
              <c:numCache>
                <c:formatCode>mmm\-yy</c:formatCode>
                <c:ptCount val="12"/>
                <c:pt idx="0">
                  <c:v>45170</c:v>
                </c:pt>
                <c:pt idx="1">
                  <c:v>45200</c:v>
                </c:pt>
                <c:pt idx="2">
                  <c:v>45231</c:v>
                </c:pt>
                <c:pt idx="3">
                  <c:v>45261</c:v>
                </c:pt>
                <c:pt idx="4">
                  <c:v>45292</c:v>
                </c:pt>
                <c:pt idx="5">
                  <c:v>45323</c:v>
                </c:pt>
                <c:pt idx="6">
                  <c:v>45352</c:v>
                </c:pt>
                <c:pt idx="7">
                  <c:v>45383</c:v>
                </c:pt>
                <c:pt idx="8">
                  <c:v>45413</c:v>
                </c:pt>
                <c:pt idx="9">
                  <c:v>45444</c:v>
                </c:pt>
                <c:pt idx="10">
                  <c:v>45474</c:v>
                </c:pt>
                <c:pt idx="11">
                  <c:v>45505</c:v>
                </c:pt>
              </c:numCache>
            </c:numRef>
          </c:cat>
          <c:val>
            <c:numRef>
              <c:f>KeySearch!$P$24:$P$35</c:f>
              <c:numCache>
                <c:formatCode>General</c:formatCode>
                <c:ptCount val="12"/>
                <c:pt idx="0">
                  <c:v>300</c:v>
                </c:pt>
                <c:pt idx="1">
                  <c:v>291</c:v>
                </c:pt>
                <c:pt idx="2">
                  <c:v>313</c:v>
                </c:pt>
                <c:pt idx="3">
                  <c:v>434</c:v>
                </c:pt>
                <c:pt idx="4">
                  <c:v>238</c:v>
                </c:pt>
                <c:pt idx="5">
                  <c:v>222</c:v>
                </c:pt>
                <c:pt idx="6">
                  <c:v>273</c:v>
                </c:pt>
                <c:pt idx="7">
                  <c:v>235</c:v>
                </c:pt>
                <c:pt idx="8">
                  <c:v>228</c:v>
                </c:pt>
                <c:pt idx="9">
                  <c:v>312</c:v>
                </c:pt>
                <c:pt idx="10">
                  <c:v>227</c:v>
                </c:pt>
                <c:pt idx="11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91-42DB-B974-BA1507778DCF}"/>
            </c:ext>
          </c:extLst>
        </c:ser>
        <c:ser>
          <c:idx val="2"/>
          <c:order val="2"/>
          <c:tx>
            <c:strRef>
              <c:f>KeySearch!$Q$23</c:f>
              <c:strCache>
                <c:ptCount val="1"/>
                <c:pt idx="0">
                  <c:v>Essie</c:v>
                </c:pt>
              </c:strCache>
            </c:strRef>
          </c:tx>
          <c:spPr>
            <a:ln w="28575" cap="rnd">
              <a:solidFill>
                <a:schemeClr val="accent2">
                  <a:tint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tint val="65000"/>
                </a:schemeClr>
              </a:solidFill>
              <a:ln w="9525">
                <a:solidFill>
                  <a:schemeClr val="accent2">
                    <a:tint val="65000"/>
                  </a:schemeClr>
                </a:solidFill>
              </a:ln>
              <a:effectLst/>
            </c:spPr>
          </c:marker>
          <c:cat>
            <c:numRef>
              <c:f>KeySearch!$N$24:$N$35</c:f>
              <c:numCache>
                <c:formatCode>mmm\-yy</c:formatCode>
                <c:ptCount val="12"/>
                <c:pt idx="0">
                  <c:v>45170</c:v>
                </c:pt>
                <c:pt idx="1">
                  <c:v>45200</c:v>
                </c:pt>
                <c:pt idx="2">
                  <c:v>45231</c:v>
                </c:pt>
                <c:pt idx="3">
                  <c:v>45261</c:v>
                </c:pt>
                <c:pt idx="4">
                  <c:v>45292</c:v>
                </c:pt>
                <c:pt idx="5">
                  <c:v>45323</c:v>
                </c:pt>
                <c:pt idx="6">
                  <c:v>45352</c:v>
                </c:pt>
                <c:pt idx="7">
                  <c:v>45383</c:v>
                </c:pt>
                <c:pt idx="8">
                  <c:v>45413</c:v>
                </c:pt>
                <c:pt idx="9">
                  <c:v>45444</c:v>
                </c:pt>
                <c:pt idx="10">
                  <c:v>45474</c:v>
                </c:pt>
                <c:pt idx="11">
                  <c:v>45505</c:v>
                </c:pt>
              </c:numCache>
            </c:numRef>
          </c:cat>
          <c:val>
            <c:numRef>
              <c:f>KeySearch!$Q$24:$Q$35</c:f>
              <c:numCache>
                <c:formatCode>General</c:formatCode>
                <c:ptCount val="12"/>
                <c:pt idx="0">
                  <c:v>317</c:v>
                </c:pt>
                <c:pt idx="1">
                  <c:v>331</c:v>
                </c:pt>
                <c:pt idx="2">
                  <c:v>339</c:v>
                </c:pt>
                <c:pt idx="3">
                  <c:v>373</c:v>
                </c:pt>
                <c:pt idx="4">
                  <c:v>246</c:v>
                </c:pt>
                <c:pt idx="5">
                  <c:v>293</c:v>
                </c:pt>
                <c:pt idx="6">
                  <c:v>245</c:v>
                </c:pt>
                <c:pt idx="7">
                  <c:v>301</c:v>
                </c:pt>
                <c:pt idx="8">
                  <c:v>239</c:v>
                </c:pt>
                <c:pt idx="9">
                  <c:v>278</c:v>
                </c:pt>
                <c:pt idx="10">
                  <c:v>381</c:v>
                </c:pt>
                <c:pt idx="11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F-46E6-8980-573FD83B9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6496672"/>
        <c:axId val="466511552"/>
      </c:lineChart>
      <c:dateAx>
        <c:axId val="46649667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66511552"/>
        <c:crosses val="autoZero"/>
        <c:auto val="1"/>
        <c:lblOffset val="100"/>
        <c:baseTimeUnit val="months"/>
      </c:dateAx>
      <c:valAx>
        <c:axId val="46651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46649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DE"/>
              <a:t>% Nail</a:t>
            </a:r>
            <a:r>
              <a:rPr lang="en-DE" baseline="0"/>
              <a:t> Art of Total Units Sold per Channel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NailArt_DDE!$A$7</c:f>
              <c:strCache>
                <c:ptCount val="1"/>
                <c:pt idx="0">
                  <c:v>NN.de</c:v>
                </c:pt>
              </c:strCache>
            </c:strRef>
          </c:tx>
          <c:spPr>
            <a:solidFill>
              <a:schemeClr val="accent2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NailArt_DDE!$B$6:$I$6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Total</c:v>
                </c:pt>
              </c:strCache>
            </c:strRef>
          </c:cat>
          <c:val>
            <c:numRef>
              <c:f>NailArt_DDE!$B$7:$I$7</c:f>
              <c:numCache>
                <c:formatCode>0%</c:formatCode>
                <c:ptCount val="8"/>
                <c:pt idx="0">
                  <c:v>8.4562079192612064E-2</c:v>
                </c:pt>
                <c:pt idx="1">
                  <c:v>7.77097481418106E-2</c:v>
                </c:pt>
                <c:pt idx="2">
                  <c:v>0.10107319527123333</c:v>
                </c:pt>
                <c:pt idx="3">
                  <c:v>8.0844998355323272E-2</c:v>
                </c:pt>
                <c:pt idx="4">
                  <c:v>8.0317581700816446E-2</c:v>
                </c:pt>
                <c:pt idx="5">
                  <c:v>7.9913714634845825E-2</c:v>
                </c:pt>
                <c:pt idx="6">
                  <c:v>9.9270791043377785E-2</c:v>
                </c:pt>
                <c:pt idx="7">
                  <c:v>8.7609622799286552E-2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DC-4795-9FB2-5E39B06326C1}"/>
            </c:ext>
          </c:extLst>
        </c:ser>
        <c:ser>
          <c:idx val="1"/>
          <c:order val="1"/>
          <c:tx>
            <c:strRef>
              <c:f>NailArt_DDE!$A$8</c:f>
              <c:strCache>
                <c:ptCount val="1"/>
                <c:pt idx="0">
                  <c:v>Douglas.de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NailArt_DDE!$B$6:$I$6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Total</c:v>
                </c:pt>
              </c:strCache>
            </c:strRef>
          </c:cat>
          <c:val>
            <c:numRef>
              <c:f>NailArt_DDE!$B$8:$I$8</c:f>
              <c:numCache>
                <c:formatCode>0%</c:formatCode>
                <c:ptCount val="8"/>
                <c:pt idx="0">
                  <c:v>2.2728393843725336E-2</c:v>
                </c:pt>
                <c:pt idx="1">
                  <c:v>1.854545968163392E-2</c:v>
                </c:pt>
                <c:pt idx="2">
                  <c:v>3.1074787339141145E-2</c:v>
                </c:pt>
                <c:pt idx="3">
                  <c:v>2.4260642497115441E-2</c:v>
                </c:pt>
                <c:pt idx="4">
                  <c:v>1.6891635989031799E-2</c:v>
                </c:pt>
                <c:pt idx="5">
                  <c:v>1.7728523745388535E-2</c:v>
                </c:pt>
                <c:pt idx="6">
                  <c:v>1.8292768464613873E-2</c:v>
                </c:pt>
                <c:pt idx="7">
                  <c:v>2.1556040518813161E-2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DC-4795-9FB2-5E39B06326C1}"/>
            </c:ext>
          </c:extLst>
        </c:ser>
        <c:ser>
          <c:idx val="2"/>
          <c:order val="2"/>
          <c:tx>
            <c:strRef>
              <c:f>NailArt_DDE!$A$9</c:f>
              <c:strCache>
                <c:ptCount val="1"/>
                <c:pt idx="0">
                  <c:v>DM.de</c:v>
                </c:pt>
              </c:strCache>
            </c:strRef>
          </c:tx>
          <c:spPr>
            <a:solidFill>
              <a:schemeClr val="accent2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NailArt_DDE!$B$6:$I$6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Total</c:v>
                </c:pt>
              </c:strCache>
            </c:strRef>
          </c:cat>
          <c:val>
            <c:numRef>
              <c:f>NailArt_DDE!$B$9:$I$9</c:f>
              <c:numCache>
                <c:formatCode>0%</c:formatCode>
                <c:ptCount val="8"/>
                <c:pt idx="0">
                  <c:v>3.133670819847324E-3</c:v>
                </c:pt>
                <c:pt idx="1">
                  <c:v>2.3459618925806544E-4</c:v>
                </c:pt>
                <c:pt idx="2">
                  <c:v>4.8147904214622471E-2</c:v>
                </c:pt>
                <c:pt idx="3">
                  <c:v>6.5690753456059639E-2</c:v>
                </c:pt>
                <c:pt idx="4">
                  <c:v>7.257670759393456E-3</c:v>
                </c:pt>
                <c:pt idx="5">
                  <c:v>1.651516250067973E-2</c:v>
                </c:pt>
                <c:pt idx="6">
                  <c:v>2.7614427216234343E-2</c:v>
                </c:pt>
                <c:pt idx="7">
                  <c:v>2.4405839451216819E-2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DC-4795-9FB2-5E39B0632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7839760"/>
        <c:axId val="367844080"/>
      </c:barChart>
      <c:catAx>
        <c:axId val="3678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67844080"/>
        <c:crosses val="autoZero"/>
        <c:auto val="1"/>
        <c:lblAlgn val="ctr"/>
        <c:lblOffset val="100"/>
        <c:noMultiLvlLbl val="0"/>
      </c:catAx>
      <c:valAx>
        <c:axId val="36784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3678397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5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4" Type="http://schemas.openxmlformats.org/officeDocument/2006/relationships/chart" Target="../charts/chart24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Relationship Id="rId4" Type="http://schemas.openxmlformats.org/officeDocument/2006/relationships/chart" Target="../charts/chart34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0.xml"/><Relationship Id="rId2" Type="http://schemas.openxmlformats.org/officeDocument/2006/relationships/chart" Target="../charts/chart39.xml"/><Relationship Id="rId1" Type="http://schemas.openxmlformats.org/officeDocument/2006/relationships/chart" Target="../charts/chart38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6.xml"/><Relationship Id="rId2" Type="http://schemas.openxmlformats.org/officeDocument/2006/relationships/chart" Target="../charts/chart45.xml"/><Relationship Id="rId1" Type="http://schemas.openxmlformats.org/officeDocument/2006/relationships/chart" Target="../charts/chart44.xml"/><Relationship Id="rId4" Type="http://schemas.openxmlformats.org/officeDocument/2006/relationships/chart" Target="../charts/chart47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0</xdr:rowOff>
    </xdr:from>
    <xdr:to>
      <xdr:col>29</xdr:col>
      <xdr:colOff>152401</xdr:colOff>
      <xdr:row>18</xdr:row>
      <xdr:rowOff>105728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F0483E-86DF-456F-832B-89774FEE0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28</xdr:col>
      <xdr:colOff>422910</xdr:colOff>
      <xdr:row>14</xdr:row>
      <xdr:rowOff>150495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705D4D-1931-467D-A589-ECBDFB5053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607696</xdr:colOff>
      <xdr:row>15</xdr:row>
      <xdr:rowOff>11430</xdr:rowOff>
    </xdr:from>
    <xdr:to>
      <xdr:col>29</xdr:col>
      <xdr:colOff>66675</xdr:colOff>
      <xdr:row>31</xdr:row>
      <xdr:rowOff>148590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ADC363-B1DC-4100-841F-47961C1A50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1</xdr:row>
      <xdr:rowOff>120967</xdr:rowOff>
    </xdr:from>
    <xdr:to>
      <xdr:col>16</xdr:col>
      <xdr:colOff>154305</xdr:colOff>
      <xdr:row>15</xdr:row>
      <xdr:rowOff>82867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114408-CDC6-CD06-95A7-F666BC72E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25</xdr:col>
      <xdr:colOff>419100</xdr:colOff>
      <xdr:row>19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09D6D3-5B4C-454F-87C0-CEC201F746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201929</xdr:colOff>
      <xdr:row>0</xdr:row>
      <xdr:rowOff>57149</xdr:rowOff>
    </xdr:from>
    <xdr:to>
      <xdr:col>13</xdr:col>
      <xdr:colOff>600075</xdr:colOff>
      <xdr:row>17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6EA0EF-F524-B30D-0431-9742617984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201930</xdr:colOff>
      <xdr:row>17</xdr:row>
      <xdr:rowOff>133350</xdr:rowOff>
    </xdr:from>
    <xdr:to>
      <xdr:col>13</xdr:col>
      <xdr:colOff>596266</xdr:colOff>
      <xdr:row>36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8D4DDF-7EBA-4668-8EAF-51DC06B840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201929</xdr:colOff>
      <xdr:row>0</xdr:row>
      <xdr:rowOff>57149</xdr:rowOff>
    </xdr:from>
    <xdr:to>
      <xdr:col>13</xdr:col>
      <xdr:colOff>600075</xdr:colOff>
      <xdr:row>18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029B6-9C27-4E58-BD23-2E28CA2247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201930</xdr:colOff>
      <xdr:row>18</xdr:row>
      <xdr:rowOff>133350</xdr:rowOff>
    </xdr:from>
    <xdr:to>
      <xdr:col>13</xdr:col>
      <xdr:colOff>596266</xdr:colOff>
      <xdr:row>37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2CBBA8-32B5-4451-9A21-1EE2BFB734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283844</xdr:colOff>
      <xdr:row>14</xdr:row>
      <xdr:rowOff>27341</xdr:rowOff>
    </xdr:from>
    <xdr:to>
      <xdr:col>21</xdr:col>
      <xdr:colOff>153072</xdr:colOff>
      <xdr:row>44</xdr:row>
      <xdr:rowOff>127075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C8CD57-79F8-4ACB-B7A7-482299C29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515619</xdr:colOff>
      <xdr:row>31</xdr:row>
      <xdr:rowOff>17145</xdr:rowOff>
    </xdr:from>
    <xdr:to>
      <xdr:col>24</xdr:col>
      <xdr:colOff>513714</xdr:colOff>
      <xdr:row>45</xdr:row>
      <xdr:rowOff>150495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97BFDD-295C-49C9-92D8-2A2C2F1E4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66674</xdr:colOff>
      <xdr:row>29</xdr:row>
      <xdr:rowOff>66039</xdr:rowOff>
    </xdr:from>
    <xdr:to>
      <xdr:col>12</xdr:col>
      <xdr:colOff>28575</xdr:colOff>
      <xdr:row>50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904D6CA-6D5A-4F8E-97CF-112467CDD9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148590</xdr:colOff>
      <xdr:row>25</xdr:row>
      <xdr:rowOff>112394</xdr:rowOff>
    </xdr:from>
    <xdr:to>
      <xdr:col>10</xdr:col>
      <xdr:colOff>550545</xdr:colOff>
      <xdr:row>47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B20036-05AD-4676-AA03-62072FC18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880441</xdr:colOff>
      <xdr:row>1</xdr:row>
      <xdr:rowOff>82826</xdr:rowOff>
    </xdr:from>
    <xdr:to>
      <xdr:col>22</xdr:col>
      <xdr:colOff>596100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002295-79D6-4F70-876B-F74C4F9519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120015</xdr:colOff>
      <xdr:row>1</xdr:row>
      <xdr:rowOff>66674</xdr:rowOff>
    </xdr:from>
    <xdr:to>
      <xdr:col>22</xdr:col>
      <xdr:colOff>552450</xdr:colOff>
      <xdr:row>25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B90B5A-35FE-4103-9281-F0C527536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121920</xdr:colOff>
      <xdr:row>26</xdr:row>
      <xdr:rowOff>38735</xdr:rowOff>
    </xdr:from>
    <xdr:to>
      <xdr:col>23</xdr:col>
      <xdr:colOff>520065</xdr:colOff>
      <xdr:row>46</xdr:row>
      <xdr:rowOff>62865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0A5574-64C6-478B-8446-4F43CBF78F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84455</xdr:colOff>
      <xdr:row>48</xdr:row>
      <xdr:rowOff>140970</xdr:rowOff>
    </xdr:from>
    <xdr:to>
      <xdr:col>12</xdr:col>
      <xdr:colOff>57150</xdr:colOff>
      <xdr:row>67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619BF0-1F9A-4345-A6F8-165D2A7FA1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20</xdr:row>
      <xdr:rowOff>49530</xdr:rowOff>
    </xdr:from>
    <xdr:to>
      <xdr:col>16</xdr:col>
      <xdr:colOff>371475</xdr:colOff>
      <xdr:row>47</xdr:row>
      <xdr:rowOff>59055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24495F-DB45-D1F4-62A3-62A1FCE85F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172906</xdr:colOff>
      <xdr:row>1</xdr:row>
      <xdr:rowOff>151279</xdr:rowOff>
    </xdr:from>
    <xdr:to>
      <xdr:col>34</xdr:col>
      <xdr:colOff>153072</xdr:colOff>
      <xdr:row>21</xdr:row>
      <xdr:rowOff>85836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83D9B6-E66F-4314-9D32-8F323C085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1</xdr:row>
      <xdr:rowOff>145676</xdr:rowOff>
    </xdr:from>
    <xdr:to>
      <xdr:col>28</xdr:col>
      <xdr:colOff>571501</xdr:colOff>
      <xdr:row>24</xdr:row>
      <xdr:rowOff>121359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507E348-6FE1-400D-A753-430CD3AEB5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451483</xdr:colOff>
      <xdr:row>13</xdr:row>
      <xdr:rowOff>34290</xdr:rowOff>
    </xdr:from>
    <xdr:to>
      <xdr:col>17</xdr:col>
      <xdr:colOff>280034</xdr:colOff>
      <xdr:row>36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329712-920D-43CE-296E-23F6E98576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295050</xdr:colOff>
      <xdr:row>42</xdr:row>
      <xdr:rowOff>57150</xdr:rowOff>
    </xdr:from>
    <xdr:to>
      <xdr:col>17</xdr:col>
      <xdr:colOff>582705</xdr:colOff>
      <xdr:row>63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34C26C-DF9F-7B9E-E5A7-6E3BA65BF6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201706</xdr:colOff>
      <xdr:row>64</xdr:row>
      <xdr:rowOff>100852</xdr:rowOff>
    </xdr:from>
    <xdr:to>
      <xdr:col>17</xdr:col>
      <xdr:colOff>489361</xdr:colOff>
      <xdr:row>85</xdr:row>
      <xdr:rowOff>51322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2C5143-F8C5-4CDC-A983-F205106BE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347382</xdr:colOff>
      <xdr:row>13</xdr:row>
      <xdr:rowOff>11205</xdr:rowOff>
    </xdr:from>
    <xdr:to>
      <xdr:col>33</xdr:col>
      <xdr:colOff>364753</xdr:colOff>
      <xdr:row>36</xdr:row>
      <xdr:rowOff>110265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B76F75B-4347-431C-91D4-328CB75BD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19049</xdr:colOff>
      <xdr:row>0</xdr:row>
      <xdr:rowOff>50482</xdr:rowOff>
    </xdr:from>
    <xdr:to>
      <xdr:col>15</xdr:col>
      <xdr:colOff>161925</xdr:colOff>
      <xdr:row>10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CB52E0-7C53-3018-EC96-51ED1B7D8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396240</xdr:colOff>
      <xdr:row>10</xdr:row>
      <xdr:rowOff>163830</xdr:rowOff>
    </xdr:from>
    <xdr:to>
      <xdr:col>15</xdr:col>
      <xdr:colOff>438150</xdr:colOff>
      <xdr:row>22</xdr:row>
      <xdr:rowOff>75248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1A984A-D238-484A-812D-F1674DDF5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83820</xdr:rowOff>
    </xdr:from>
    <xdr:to>
      <xdr:col>10</xdr:col>
      <xdr:colOff>171450</xdr:colOff>
      <xdr:row>33</xdr:row>
      <xdr:rowOff>178118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850107-96DD-44E1-B85C-9264EC55AC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476250</xdr:colOff>
      <xdr:row>7</xdr:row>
      <xdr:rowOff>50482</xdr:rowOff>
    </xdr:from>
    <xdr:to>
      <xdr:col>24</xdr:col>
      <xdr:colOff>257175</xdr:colOff>
      <xdr:row>22</xdr:row>
      <xdr:rowOff>75247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425C66-22FC-1B3D-D88D-833DD8EFC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342900</xdr:colOff>
      <xdr:row>7</xdr:row>
      <xdr:rowOff>47625</xdr:rowOff>
    </xdr:from>
    <xdr:to>
      <xdr:col>31</xdr:col>
      <xdr:colOff>377190</xdr:colOff>
      <xdr:row>22</xdr:row>
      <xdr:rowOff>72390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BD2285-2019-4C59-BDD0-B2E1EDF21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800100</xdr:colOff>
      <xdr:row>23</xdr:row>
      <xdr:rowOff>38100</xdr:rowOff>
    </xdr:from>
    <xdr:to>
      <xdr:col>27</xdr:col>
      <xdr:colOff>312420</xdr:colOff>
      <xdr:row>38</xdr:row>
      <xdr:rowOff>59055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0F1EF79-70ED-471D-9284-EA211D3A73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514350</xdr:colOff>
      <xdr:row>6</xdr:row>
      <xdr:rowOff>171450</xdr:rowOff>
    </xdr:from>
    <xdr:to>
      <xdr:col>21</xdr:col>
      <xdr:colOff>463550</xdr:colOff>
      <xdr:row>26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3BB16E-36D1-429B-6404-28DDF7DEF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445604</xdr:colOff>
      <xdr:row>15</xdr:row>
      <xdr:rowOff>174072</xdr:rowOff>
    </xdr:from>
    <xdr:to>
      <xdr:col>9</xdr:col>
      <xdr:colOff>199197</xdr:colOff>
      <xdr:row>34</xdr:row>
      <xdr:rowOff>88347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B480C3-95D3-4CB3-9389-14BF2C8C94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427521</xdr:colOff>
      <xdr:row>62</xdr:row>
      <xdr:rowOff>10629</xdr:rowOff>
    </xdr:from>
    <xdr:to>
      <xdr:col>8</xdr:col>
      <xdr:colOff>361260</xdr:colOff>
      <xdr:row>77</xdr:row>
      <xdr:rowOff>20568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AFF053-78EE-964B-3DE5-686C25173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94</xdr:row>
      <xdr:rowOff>0</xdr:rowOff>
    </xdr:from>
    <xdr:to>
      <xdr:col>7</xdr:col>
      <xdr:colOff>543477</xdr:colOff>
      <xdr:row>109</xdr:row>
      <xdr:rowOff>13114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F0D7B7-8C0A-4AC6-8D03-3BCCEB952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1053465</xdr:colOff>
      <xdr:row>0</xdr:row>
      <xdr:rowOff>117157</xdr:rowOff>
    </xdr:from>
    <xdr:to>
      <xdr:col>22</xdr:col>
      <xdr:colOff>93345</xdr:colOff>
      <xdr:row>16</xdr:row>
      <xdr:rowOff>116205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64D4C7-7F37-52F4-4731-59804C299E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588645</xdr:colOff>
      <xdr:row>0</xdr:row>
      <xdr:rowOff>188595</xdr:rowOff>
    </xdr:from>
    <xdr:to>
      <xdr:col>27</xdr:col>
      <xdr:colOff>186690</xdr:colOff>
      <xdr:row>15</xdr:row>
      <xdr:rowOff>65723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B78484-BE34-49FF-970F-6DC52BDB33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302895</xdr:colOff>
      <xdr:row>1</xdr:row>
      <xdr:rowOff>130492</xdr:rowOff>
    </xdr:from>
    <xdr:to>
      <xdr:col>24</xdr:col>
      <xdr:colOff>190500</xdr:colOff>
      <xdr:row>21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661B5A-C271-3555-B69B-7A029E579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438149</xdr:colOff>
      <xdr:row>2</xdr:row>
      <xdr:rowOff>101916</xdr:rowOff>
    </xdr:from>
    <xdr:to>
      <xdr:col>22</xdr:col>
      <xdr:colOff>333374</xdr:colOff>
      <xdr:row>22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5E639A-8681-DB39-179B-101497921C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419100</xdr:colOff>
      <xdr:row>30</xdr:row>
      <xdr:rowOff>152400</xdr:rowOff>
    </xdr:from>
    <xdr:to>
      <xdr:col>23</xdr:col>
      <xdr:colOff>310515</xdr:colOff>
      <xdr:row>51</xdr:row>
      <xdr:rowOff>86678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818F7F-876A-4422-9889-FB7B2DC9E6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209550</xdr:colOff>
      <xdr:row>58</xdr:row>
      <xdr:rowOff>142875</xdr:rowOff>
    </xdr:from>
    <xdr:to>
      <xdr:col>23</xdr:col>
      <xdr:colOff>104775</xdr:colOff>
      <xdr:row>79</xdr:row>
      <xdr:rowOff>75248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E157ADB-A299-4A81-8065-E4DD8D22B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287654</xdr:colOff>
      <xdr:row>2</xdr:row>
      <xdr:rowOff>58102</xdr:rowOff>
    </xdr:from>
    <xdr:to>
      <xdr:col>41</xdr:col>
      <xdr:colOff>485775</xdr:colOff>
      <xdr:row>25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0053FD8-90BE-770A-9BD3-882A88F946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287654</xdr:colOff>
      <xdr:row>2</xdr:row>
      <xdr:rowOff>58102</xdr:rowOff>
    </xdr:from>
    <xdr:to>
      <xdr:col>41</xdr:col>
      <xdr:colOff>485775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69EAB2-6922-432E-AFD5-8A2311876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287654</xdr:colOff>
      <xdr:row>2</xdr:row>
      <xdr:rowOff>58102</xdr:rowOff>
    </xdr:from>
    <xdr:to>
      <xdr:col>41</xdr:col>
      <xdr:colOff>485775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F601C-39CE-462B-BBBE-C56EB7AB0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207645</xdr:colOff>
      <xdr:row>15</xdr:row>
      <xdr:rowOff>65722</xdr:rowOff>
    </xdr:from>
    <xdr:to>
      <xdr:col>17</xdr:col>
      <xdr:colOff>230505</xdr:colOff>
      <xdr:row>42</xdr:row>
      <xdr:rowOff>139065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E24A47-9F34-7B8E-3F9F-D555A9928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304462</xdr:colOff>
      <xdr:row>2</xdr:row>
      <xdr:rowOff>154977</xdr:rowOff>
    </xdr:from>
    <xdr:to>
      <xdr:col>29</xdr:col>
      <xdr:colOff>347604</xdr:colOff>
      <xdr:row>19</xdr:row>
      <xdr:rowOff>78833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9637B3-DAB7-4DB0-ACA4-AB488E37DE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859042</xdr:colOff>
      <xdr:row>66</xdr:row>
      <xdr:rowOff>0</xdr:rowOff>
    </xdr:from>
    <xdr:to>
      <xdr:col>25</xdr:col>
      <xdr:colOff>56028</xdr:colOff>
      <xdr:row>95</xdr:row>
      <xdr:rowOff>67235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E69738-6EFB-442B-A693-78FBB049A3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550881</xdr:colOff>
      <xdr:row>47</xdr:row>
      <xdr:rowOff>141081</xdr:rowOff>
    </xdr:from>
    <xdr:to>
      <xdr:col>26</xdr:col>
      <xdr:colOff>369794</xdr:colOff>
      <xdr:row>69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AF4A73-E329-24E2-AD5E-B9DB9CA031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605790</xdr:colOff>
      <xdr:row>35</xdr:row>
      <xdr:rowOff>10477</xdr:rowOff>
    </xdr:from>
    <xdr:to>
      <xdr:col>17</xdr:col>
      <xdr:colOff>876300</xdr:colOff>
      <xdr:row>57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51A86E-F441-4DD7-8BE0-9F0D7AEA1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342899</xdr:colOff>
      <xdr:row>2</xdr:row>
      <xdr:rowOff>19050</xdr:rowOff>
    </xdr:from>
    <xdr:to>
      <xdr:col>24</xdr:col>
      <xdr:colOff>19049</xdr:colOff>
      <xdr:row>27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5B89B3-E047-B92F-C71A-4954EBA88E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y Arkaprabha" refreshedDate="45544.648667013891" createdVersion="8" refreshedVersion="8" minRefreshableVersion="3" recordCount="53" xr:uid="{214A8BB0-0DD1-49B4-9751-C01379E5DE39}">
  <cacheSource type="worksheet">
    <worksheetSource name="Table16[[Mo]:[Essie]]"/>
  </cacheSource>
  <cacheFields count="5">
    <cacheField name="Mo" numFmtId="0">
      <sharedItems count="12">
        <s v="Sep"/>
        <s v="Oct"/>
        <s v="Nov"/>
        <s v="Dec"/>
        <s v="Jan"/>
        <s v="Feb"/>
        <s v="Mar"/>
        <s v="Apr"/>
        <s v="May"/>
        <s v="Jun"/>
        <s v="July"/>
        <s v="Aug"/>
      </sharedItems>
    </cacheField>
    <cacheField name="Week" numFmtId="14">
      <sharedItems containsSemiMixedTypes="0" containsNonDate="0" containsDate="1" containsString="0" minDate="2023-09-03T00:00:00" maxDate="2024-09-02T00:00:00"/>
    </cacheField>
    <cacheField name="uv nagellack: (Germany)" numFmtId="0">
      <sharedItems containsSemiMixedTypes="0" containsString="0" containsNumber="1" containsInteger="1" minValue="39" maxValue="100"/>
    </cacheField>
    <cacheField name="neonail: (Germany)" numFmtId="0">
      <sharedItems containsSemiMixedTypes="0" containsString="0" containsNumber="1" containsInteger="1" minValue="49" maxValue="100"/>
    </cacheField>
    <cacheField name="Essie" numFmtId="0">
      <sharedItems containsSemiMixedTypes="0" containsString="0" containsNumber="1" containsInteger="1" minValue="51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d v="2023-09-03T00:00:00"/>
    <n v="55"/>
    <n v="63"/>
    <n v="71"/>
  </r>
  <r>
    <x v="0"/>
    <d v="2023-09-10T00:00:00"/>
    <n v="61"/>
    <n v="63"/>
    <n v="65"/>
  </r>
  <r>
    <x v="0"/>
    <d v="2023-09-17T00:00:00"/>
    <n v="57"/>
    <n v="61"/>
    <n v="60"/>
  </r>
  <r>
    <x v="0"/>
    <d v="2023-09-24T00:00:00"/>
    <n v="63"/>
    <n v="62"/>
    <n v="57"/>
  </r>
  <r>
    <x v="1"/>
    <d v="2023-10-01T00:00:00"/>
    <n v="57"/>
    <n v="59"/>
    <n v="57"/>
  </r>
  <r>
    <x v="1"/>
    <d v="2023-10-08T00:00:00"/>
    <n v="63"/>
    <n v="60"/>
    <n v="63"/>
  </r>
  <r>
    <x v="1"/>
    <d v="2023-10-15T00:00:00"/>
    <n v="65"/>
    <n v="59"/>
    <n v="69"/>
  </r>
  <r>
    <x v="1"/>
    <d v="2023-10-22T00:00:00"/>
    <n v="60"/>
    <n v="57"/>
    <n v="76"/>
  </r>
  <r>
    <x v="1"/>
    <d v="2023-10-29T00:00:00"/>
    <n v="51"/>
    <n v="56"/>
    <n v="66"/>
  </r>
  <r>
    <x v="2"/>
    <d v="2023-11-05T00:00:00"/>
    <n v="63"/>
    <n v="70"/>
    <n v="76"/>
  </r>
  <r>
    <x v="2"/>
    <d v="2023-11-12T00:00:00"/>
    <n v="56"/>
    <n v="71"/>
    <n v="100"/>
  </r>
  <r>
    <x v="2"/>
    <d v="2023-11-19T00:00:00"/>
    <n v="64"/>
    <n v="86"/>
    <n v="75"/>
  </r>
  <r>
    <x v="2"/>
    <d v="2023-11-26T00:00:00"/>
    <n v="56"/>
    <n v="86"/>
    <n v="88"/>
  </r>
  <r>
    <x v="3"/>
    <d v="2023-12-03T00:00:00"/>
    <n v="56"/>
    <n v="87"/>
    <n v="84"/>
  </r>
  <r>
    <x v="3"/>
    <d v="2023-12-10T00:00:00"/>
    <n v="69"/>
    <n v="87"/>
    <n v="83"/>
  </r>
  <r>
    <x v="3"/>
    <d v="2023-12-17T00:00:00"/>
    <n v="88"/>
    <n v="89"/>
    <n v="81"/>
  </r>
  <r>
    <x v="3"/>
    <d v="2023-12-24T00:00:00"/>
    <n v="94"/>
    <n v="100"/>
    <n v="70"/>
  </r>
  <r>
    <x v="3"/>
    <d v="2023-12-31T00:00:00"/>
    <n v="71"/>
    <n v="71"/>
    <n v="55"/>
  </r>
  <r>
    <x v="4"/>
    <d v="2024-01-07T00:00:00"/>
    <n v="62"/>
    <n v="68"/>
    <n v="54"/>
  </r>
  <r>
    <x v="4"/>
    <d v="2024-01-14T00:00:00"/>
    <n v="58"/>
    <n v="59"/>
    <n v="64"/>
  </r>
  <r>
    <x v="4"/>
    <d v="2024-01-21T00:00:00"/>
    <n v="61"/>
    <n v="57"/>
    <n v="63"/>
  </r>
  <r>
    <x v="4"/>
    <d v="2024-01-28T00:00:00"/>
    <n v="52"/>
    <n v="54"/>
    <n v="65"/>
  </r>
  <r>
    <x v="5"/>
    <d v="2024-02-04T00:00:00"/>
    <n v="60"/>
    <n v="67"/>
    <n v="65"/>
  </r>
  <r>
    <x v="5"/>
    <d v="2024-02-11T00:00:00"/>
    <n v="46"/>
    <n v="54"/>
    <n v="64"/>
  </r>
  <r>
    <x v="5"/>
    <d v="2024-02-18T00:00:00"/>
    <n v="58"/>
    <n v="50"/>
    <n v="65"/>
  </r>
  <r>
    <x v="5"/>
    <d v="2024-02-25T00:00:00"/>
    <n v="48"/>
    <n v="51"/>
    <n v="51"/>
  </r>
  <r>
    <x v="6"/>
    <d v="2024-03-03T00:00:00"/>
    <n v="46"/>
    <n v="55"/>
    <n v="57"/>
  </r>
  <r>
    <x v="6"/>
    <d v="2024-03-10T00:00:00"/>
    <n v="39"/>
    <n v="53"/>
    <n v="57"/>
  </r>
  <r>
    <x v="6"/>
    <d v="2024-03-17T00:00:00"/>
    <n v="46"/>
    <n v="52"/>
    <n v="64"/>
  </r>
  <r>
    <x v="6"/>
    <d v="2024-03-24T00:00:00"/>
    <n v="58"/>
    <n v="55"/>
    <n v="58"/>
  </r>
  <r>
    <x v="6"/>
    <d v="2024-03-31T00:00:00"/>
    <n v="57"/>
    <n v="58"/>
    <n v="65"/>
  </r>
  <r>
    <x v="7"/>
    <d v="2024-04-07T00:00:00"/>
    <n v="46"/>
    <n v="60"/>
    <n v="61"/>
  </r>
  <r>
    <x v="7"/>
    <d v="2024-04-14T00:00:00"/>
    <n v="59"/>
    <n v="61"/>
    <n v="54"/>
  </r>
  <r>
    <x v="7"/>
    <d v="2024-04-21T00:00:00"/>
    <n v="64"/>
    <n v="59"/>
    <n v="71"/>
  </r>
  <r>
    <x v="7"/>
    <d v="2024-04-28T00:00:00"/>
    <n v="51"/>
    <n v="55"/>
    <n v="53"/>
  </r>
  <r>
    <x v="8"/>
    <d v="2024-05-05T00:00:00"/>
    <n v="47"/>
    <n v="51"/>
    <n v="63"/>
  </r>
  <r>
    <x v="8"/>
    <d v="2024-05-12T00:00:00"/>
    <n v="54"/>
    <n v="52"/>
    <n v="59"/>
  </r>
  <r>
    <x v="8"/>
    <d v="2024-05-19T00:00:00"/>
    <n v="52"/>
    <n v="58"/>
    <n v="65"/>
  </r>
  <r>
    <x v="8"/>
    <d v="2024-05-26T00:00:00"/>
    <n v="64"/>
    <n v="67"/>
    <n v="91"/>
  </r>
  <r>
    <x v="9"/>
    <d v="2024-06-02T00:00:00"/>
    <n v="74"/>
    <n v="68"/>
    <n v="85"/>
  </r>
  <r>
    <x v="9"/>
    <d v="2024-06-09T00:00:00"/>
    <n v="78"/>
    <n v="63"/>
    <n v="87"/>
  </r>
  <r>
    <x v="9"/>
    <d v="2024-06-16T00:00:00"/>
    <n v="79"/>
    <n v="62"/>
    <n v="70"/>
  </r>
  <r>
    <x v="9"/>
    <d v="2024-06-23T00:00:00"/>
    <n v="70"/>
    <n v="57"/>
    <n v="69"/>
  </r>
  <r>
    <x v="9"/>
    <d v="2024-06-30T00:00:00"/>
    <n v="69"/>
    <n v="62"/>
    <n v="70"/>
  </r>
  <r>
    <x v="10"/>
    <d v="2024-07-07T00:00:00"/>
    <n v="84"/>
    <n v="60"/>
    <n v="73"/>
  </r>
  <r>
    <x v="10"/>
    <d v="2024-07-14T00:00:00"/>
    <n v="75"/>
    <n v="56"/>
    <n v="73"/>
  </r>
  <r>
    <x v="10"/>
    <d v="2024-07-21T00:00:00"/>
    <n v="100"/>
    <n v="57"/>
    <n v="72"/>
  </r>
  <r>
    <x v="10"/>
    <d v="2024-07-28T00:00:00"/>
    <n v="73"/>
    <n v="54"/>
    <n v="75"/>
  </r>
  <r>
    <x v="11"/>
    <d v="2024-08-04T00:00:00"/>
    <n v="80"/>
    <n v="55"/>
    <n v="70"/>
  </r>
  <r>
    <x v="11"/>
    <d v="2024-08-11T00:00:00"/>
    <n v="67"/>
    <n v="49"/>
    <n v="66"/>
  </r>
  <r>
    <x v="11"/>
    <d v="2024-08-18T00:00:00"/>
    <n v="81"/>
    <n v="58"/>
    <n v="63"/>
  </r>
  <r>
    <x v="11"/>
    <d v="2024-08-25T00:00:00"/>
    <n v="72"/>
    <n v="52"/>
    <n v="61"/>
  </r>
  <r>
    <x v="0"/>
    <d v="2024-09-01T00:00:00"/>
    <n v="63"/>
    <n v="51"/>
    <n v="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42514C-8B85-4B06-B6EA-EB7FA4AEBCF1}" name="PivotTable1" cacheId="28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2:Q15" firstHeaderRow="0" firstDataRow="1" firstDataCol="1"/>
  <pivotFields count="5">
    <pivotField axis="axisRow" showAll="0">
      <items count="13">
        <item x="4"/>
        <item x="10"/>
        <item x="5"/>
        <item x="6"/>
        <item x="7"/>
        <item x="8"/>
        <item x="9"/>
        <item x="11"/>
        <item x="0"/>
        <item x="1"/>
        <item x="2"/>
        <item x="3"/>
        <item t="default"/>
      </items>
    </pivotField>
    <pivotField numFmtId="14" showAll="0"/>
    <pivotField dataField="1" showAll="0"/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uv nagellack: (Germany)" fld="2" baseField="0" baseItem="0"/>
    <dataField name="Sum of neonail: (Germany)" fld="3" baseField="0" baseItem="0"/>
    <dataField name="Sum of Essi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AE5FAE0-BE72-4D42-8FE5-99E98D24C81B}" name="Table20" displayName="Table20" ref="L1:N267" totalsRowShown="0" headerRowDxfId="354">
  <autoFilter ref="L1:N267" xr:uid="{CAE5FAE0-BE72-4D42-8FE5-99E98D24C81B}"/>
  <tableColumns count="3">
    <tableColumn id="1" xr3:uid="{87251949-4F71-4733-AB6E-21B6804FE601}" name="Date"/>
    <tableColumn id="2" xr3:uid="{711665B8-B4BC-4898-9B8A-8FD447387912}" name="2024 Sales €"/>
    <tableColumn id="3" xr3:uid="{1F23311E-D9C6-4E89-9362-4E1F926DC229}" name="2023 Sales €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110F730E-0DD7-4D89-ADE1-8805D2501DA7}" name="Table59" displayName="Table59" ref="A1:B64" totalsRowShown="0" dataCellStyle="Normal 2">
  <autoFilter ref="A1:B64" xr:uid="{110F730E-0DD7-4D89-ADE1-8805D2501DA7}"/>
  <tableColumns count="2">
    <tableColumn id="1" xr3:uid="{E282CECD-27CA-4B14-9DBF-4BB8B53BE302}" name="Date" dataDxfId="353" dataCellStyle="Normal 2"/>
    <tableColumn id="2" xr3:uid="{36855F93-8607-4145-A781-DD4D8B456097}" name="Ecomm 24" dataDxfId="352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AB7EE570-67A7-4BDD-81B5-FCA34F0080FA}" name="Table60" displayName="Table60" ref="E1:G1048576" totalsRowShown="0">
  <autoFilter ref="E1:G1048576" xr:uid="{AB7EE570-67A7-4BDD-81B5-FCA34F0080FA}"/>
  <tableColumns count="3">
    <tableColumn id="1" xr3:uid="{713138FA-7463-44D9-9665-C58C088058E2}" name="Date"/>
    <tableColumn id="2" xr3:uid="{05DE6B8E-9A4E-4031-8608-AECB5E019C99}" name="Retail 24"/>
    <tableColumn id="3" xr3:uid="{378510F5-7B84-41E1-918D-D6BA3E130367}" name="Ecomm 2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270DB28-32F9-4EF8-8A63-33A410E6DEAA}" name="Table30" displayName="Table30" ref="A1:C10" totalsRowShown="0">
  <autoFilter ref="A1:C10" xr:uid="{6270DB28-32F9-4EF8-8A63-33A410E6DEAA}"/>
  <tableColumns count="3">
    <tableColumn id="1" xr3:uid="{205D106B-1F6E-483A-A520-36F239050A71}" name="Category"/>
    <tableColumn id="2" xr3:uid="{DF6F4D55-B771-403A-AEF8-C6775A86A9C0}" name="2023"/>
    <tableColumn id="3" xr3:uid="{84BD5494-5255-4CB7-B1D8-2EC17E2FB0C8}" name="20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BB58314D-CF3E-4208-8614-A6928E7C617A}" name="Table3062" displayName="Table3062" ref="A1:C16" totalsRowShown="0">
  <autoFilter ref="A1:C16" xr:uid="{6270DB28-32F9-4EF8-8A63-33A410E6DEAA}"/>
  <tableColumns count="3">
    <tableColumn id="1" xr3:uid="{4A7B73E7-A7A8-4084-920F-A7B30D643200}" name="Category"/>
    <tableColumn id="2" xr3:uid="{CBBE67BF-56EC-471E-BF07-F43858D4EA69}" name="2023"/>
    <tableColumn id="3" xr3:uid="{5052E5C8-CDB3-4F49-BDDA-4FD9D93C2E0B}" name="20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B03E27A-796C-45C9-AE41-E883A77B2A47}" name="Table326" displayName="Table326" ref="C2:L6" totalsRowShown="0">
  <autoFilter ref="C2:L6" xr:uid="{DD18DD19-3D4B-46EB-82CB-4CE741B631C0}"/>
  <tableColumns count="10">
    <tableColumn id="1" xr3:uid="{5956A657-05FF-4A41-8422-AC849F112A88}" name="Type"/>
    <tableColumn id="2" xr3:uid="{7BD48417-3B2B-43F2-8B11-85BEA72FF542}" name="Jan" dataDxfId="351"/>
    <tableColumn id="3" xr3:uid="{34451136-6FD8-4D70-B542-E77A2563EEBB}" name="Feb" dataDxfId="350"/>
    <tableColumn id="4" xr3:uid="{58499A17-CAE7-48C1-9ED4-153E6C04F8FA}" name="Mar" dataDxfId="349"/>
    <tableColumn id="5" xr3:uid="{1EA7B5A7-CF20-4E1C-A66A-30F6E18374CD}" name="Apr" dataDxfId="348"/>
    <tableColumn id="6" xr3:uid="{0BDDF76F-A911-42E5-BA48-E9639B671E10}" name="May" dataDxfId="347"/>
    <tableColumn id="8" xr3:uid="{1CA92B14-842A-41F4-B76E-FB3AB412A315}" name="June" dataDxfId="346"/>
    <tableColumn id="9" xr3:uid="{CEA7195F-DF70-46BA-99FF-CA9360C4F57C}" name="July" dataDxfId="345"/>
    <tableColumn id="10" xr3:uid="{9014D9CE-CE1B-4E4C-BCF6-5D8F5E43AC4C}" name="August" dataDxfId="344"/>
    <tableColumn id="7" xr3:uid="{1E3E9300-582D-4D0E-9CCC-6C62E0F283A8}" name="Total" dataDxfId="343">
      <calculatedColumnFormula>SUM(D3:H3)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90C71A5-E08C-4FB2-A3CF-2993683E4B33}" name="Table32627" displayName="Table32627" ref="C9:L13" totalsRowShown="0">
  <autoFilter ref="C9:L13" xr:uid="{6A4CED19-B8B0-4BC6-9E53-DFD3A720E687}"/>
  <tableColumns count="10">
    <tableColumn id="1" xr3:uid="{DC43CB54-93A2-4402-9772-85A4B8229400}" name="Type"/>
    <tableColumn id="2" xr3:uid="{C534F6AC-4F96-4378-9952-77F5C5B2A68C}" name="Jan" dataDxfId="342"/>
    <tableColumn id="3" xr3:uid="{2886B08C-6350-4D56-9AA4-0123F5EAA6CD}" name="Feb" dataDxfId="341"/>
    <tableColumn id="4" xr3:uid="{1F4B2B30-247A-410C-B140-2F0EF598BF40}" name="Mar" dataDxfId="340"/>
    <tableColumn id="5" xr3:uid="{78E21033-B6A9-4507-AEAD-C4BA4FF6A3D5}" name="Apr" dataDxfId="339"/>
    <tableColumn id="6" xr3:uid="{9DE8F6B1-B094-4944-B052-9013D7AF1035}" name="May" dataDxfId="338"/>
    <tableColumn id="8" xr3:uid="{2668EB99-02BC-43FD-AD55-90C364504E6B}" name="June" dataDxfId="337"/>
    <tableColumn id="9" xr3:uid="{D0567449-9444-41A4-9157-9406FEA73AC1}" name="July" dataDxfId="336"/>
    <tableColumn id="10" xr3:uid="{50597A1A-BA70-488D-AFD5-82ED654C0FBA}" name="August" dataDxfId="335"/>
    <tableColumn id="7" xr3:uid="{EE4B524B-DBE7-4107-A241-35D4E55BEF5C}" name="Total" dataDxfId="334">
      <calculatedColumnFormula>SUM(D10:H10)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E273C1AC-EEE9-4F52-9C69-1BBE6A881064}" name="Table65" displayName="Table65" ref="C19:P25" totalsRowShown="0">
  <autoFilter ref="C19:P25" xr:uid="{E273C1AC-EEE9-4F52-9C69-1BBE6A881064}"/>
  <tableColumns count="14">
    <tableColumn id="1" xr3:uid="{6E74C684-85F6-4327-9802-7867BD520C87}" name="Type"/>
    <tableColumn id="2" xr3:uid="{E1B5639C-55D4-46B2-8904-0DC3C62ED910}" name="Jan" dataDxfId="333"/>
    <tableColumn id="3" xr3:uid="{C6E04FC7-48B6-4953-962D-2867325A7829}" name="Feb" dataDxfId="332"/>
    <tableColumn id="4" xr3:uid="{F85050BC-EDD0-4EA5-B739-751601ABC0DC}" name="Mar" dataDxfId="331"/>
    <tableColumn id="5" xr3:uid="{ADDE7790-471A-422E-B5C0-CABB84F01348}" name="Apr" dataDxfId="330"/>
    <tableColumn id="6" xr3:uid="{BBDC91B0-AD87-4E58-B7EB-E9A765729ACD}" name="May" dataDxfId="329"/>
    <tableColumn id="7" xr3:uid="{56FA73EE-1484-4D9F-8E1F-5B9FAFAAE7BE}" name="Jun" dataDxfId="328"/>
    <tableColumn id="8" xr3:uid="{7D73737D-C410-4F5B-96BD-6140E4133DE5}" name="Jul" dataDxfId="327"/>
    <tableColumn id="9" xr3:uid="{B0044B7A-C51C-4B13-855B-BED694852632}" name="Aug" dataDxfId="326"/>
    <tableColumn id="11" xr3:uid="{6BEC58DF-504F-4BFB-8733-7FDDD928279A}" name="Sep" dataDxfId="325"/>
    <tableColumn id="12" xr3:uid="{16277472-1390-41C6-9833-3CBAD4A8CB15}" name="Oct" dataDxfId="324"/>
    <tableColumn id="13" xr3:uid="{E999744A-DBC7-4458-AC46-66F5E9DF7247}" name="Nov" dataDxfId="323"/>
    <tableColumn id="14" xr3:uid="{CC270419-8A39-4F1E-9E9D-5FEB3EFFBC92}" name="Dec" dataDxfId="322"/>
    <tableColumn id="10" xr3:uid="{148607E1-3986-4E16-9D8A-330F771F3128}" name="Total" dataDxfId="321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35E69D65-95ED-42F9-BFE3-E0C424955244}" name="Table23" displayName="Table23" ref="J27:N68" totalsRowShown="0" headerRowDxfId="311" dataDxfId="310" headerRowBorderDxfId="308" tableBorderDxfId="309" totalsRowBorderDxfId="307">
  <autoFilter ref="J27:N68" xr:uid="{56C67A30-A6DA-49EA-B8CD-D10519D8538F}"/>
  <sortState xmlns:xlrd2="http://schemas.microsoft.com/office/spreadsheetml/2017/richdata2" ref="J28:N57">
    <sortCondition descending="1" ref="L27:L57"/>
  </sortState>
  <tableColumns count="5">
    <tableColumn id="1" xr3:uid="{E22DE371-7C11-4D2F-B965-C60B1656AA04}" name="ItemCode" dataDxfId="306"/>
    <tableColumn id="2" xr3:uid="{09A2D499-F413-440F-87BA-7362E99CDF55}" name="Item name" dataDxfId="305"/>
    <tableColumn id="3" xr3:uid="{1EC03D01-25AC-4958-95B5-4520EB0256CF}" name="Sales €" dataDxfId="304"/>
    <tableColumn id="4" xr3:uid="{4337F5A8-3954-4DD0-A1EC-4F51765AAD75}" name="Quantity" dataDxfId="303"/>
    <tableColumn id="5" xr3:uid="{AB5C6D84-3F5A-4A21-8CD9-5A47BE4308FF}" name="vs 2023" dataDxfId="302">
      <calculatedColumnFormula>(Table23[[#This Row],[Quantity]]-VLOOKUP(Table23[[#This Row],[ItemCode]],$V$1:$Y$1500,4,0))/VLOOKUP(Table23[[#This Row],[ItemCode]],$V$1:$Y$1500,4,0)</calculatedColumnFormula>
    </tableColumn>
  </tableColumns>
  <tableStyleInfo name="TableStyleMedium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B59F05BC-0650-43D3-BCD9-2B2997CE60E1}" name="Table1317" displayName="Table1317" ref="J4:N20" totalsRowShown="0" tableBorderDxfId="301">
  <autoFilter ref="J4:N20" xr:uid="{E1799DE7-4BBA-4473-A561-6CB3C97CE7A0}"/>
  <tableColumns count="5">
    <tableColumn id="1" xr3:uid="{2C5F91F1-B6F5-49AC-9C4E-5FAE8A71275F}" name="ItemCode" dataDxfId="300"/>
    <tableColumn id="2" xr3:uid="{0E5CF733-8B31-49F7-B9BD-265E414BC704}" name="Item name"/>
    <tableColumn id="3" xr3:uid="{14816AA3-0465-4CAD-A268-125EF764D048}" name="Sales €" dataDxfId="299"/>
    <tableColumn id="4" xr3:uid="{C1664C95-9186-4FD7-BB26-AA1576907D6E}" name="Quantity" dataDxfId="298"/>
    <tableColumn id="5" xr3:uid="{4313C218-7CE5-40FA-B465-F3BE1F4CF417}" name="vs 2023" dataDxfId="297"/>
  </tableColumns>
  <tableStyleInfo name="TableStyleMedium2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854D6447-AB7C-423E-97E4-2641CE328E80}" name="Table13" displayName="Table13" ref="B4:F20" totalsRowShown="0" tableBorderDxfId="296">
  <autoFilter ref="B4:F20" xr:uid="{4FFBD36B-1F30-4BD4-8898-35C80093FFE5}"/>
  <tableColumns count="5">
    <tableColumn id="1" xr3:uid="{36427032-185E-4E3A-9EA7-6756DAA0D4C8}" name="ItemCode" dataDxfId="295"/>
    <tableColumn id="2" xr3:uid="{A44628BE-9B97-424A-ABF0-24CEFAD5147A}" name="Item name"/>
    <tableColumn id="3" xr3:uid="{592B70AD-AAF5-4956-8FD4-643C8DE97BA7}" name="Sales €" dataDxfId="294"/>
    <tableColumn id="4" xr3:uid="{B90A7AB4-6E7B-448F-B5CF-1F8F47241D97}" name="Quantity" dataDxfId="293"/>
    <tableColumn id="5" xr3:uid="{DC107F7E-DA08-4890-B1C2-45D99C1E48AF}" name="vs 2023" dataDxfId="292"/>
  </tableColumns>
  <tableStyleInfo name="TableStyleMedium1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CF3C3E57-D5B0-464D-9E2E-695BF8870287}" name="Table236972" displayName="Table236972" ref="J25:N66" totalsRowShown="0" headerRowDxfId="282" dataDxfId="281" headerRowBorderDxfId="279" tableBorderDxfId="280" totalsRowBorderDxfId="278">
  <autoFilter ref="J25:N66" xr:uid="{56C67A30-A6DA-49EA-B8CD-D10519D8538F}"/>
  <sortState xmlns:xlrd2="http://schemas.microsoft.com/office/spreadsheetml/2017/richdata2" ref="J26:N55">
    <sortCondition descending="1" ref="L25:L55"/>
  </sortState>
  <tableColumns count="5">
    <tableColumn id="1" xr3:uid="{80EBECE3-7D31-4E2F-8FC8-5179F35AE49C}" name="ItemCode" dataDxfId="277"/>
    <tableColumn id="2" xr3:uid="{DB4F2D51-83F2-4E87-A161-14CF02A9298F}" name="Item name" dataDxfId="276"/>
    <tableColumn id="3" xr3:uid="{20B058A3-9A1E-4329-8CA8-D331F288A462}" name="Sales €" dataDxfId="275"/>
    <tableColumn id="4" xr3:uid="{B59E8FAF-08FC-4546-A4E1-D0A346803E1A}" name="Quantity" dataDxfId="274"/>
    <tableColumn id="5" xr3:uid="{2E7D2D49-7DEA-4F72-B51F-83E7D177C903}" name="vs 2023" dataDxfId="273">
      <calculatedColumnFormula>(Table236972[[#This Row],[Quantity]]-VLOOKUP(Table236972[[#This Row],[ItemCode]],$V$1:$Y$169,4,0))/VLOOKUP(Table236972[[#This Row],[ItemCode]],$V$1:$Y$169,4,0)</calculatedColumnFormula>
    </tableColumn>
  </tableColumns>
  <tableStyleInfo name="TableStyleMedium2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E3018644-BD2B-4C81-A27A-332A6762B680}" name="Table13177073" displayName="Table13177073" ref="J4:N20" totalsRowShown="0" tableBorderDxfId="272">
  <autoFilter ref="J4:N20" xr:uid="{E1799DE7-4BBA-4473-A561-6CB3C97CE7A0}"/>
  <tableColumns count="5">
    <tableColumn id="1" xr3:uid="{8E04C19C-395E-4C3F-BBC8-96901D485528}" name="ItemCode" dataDxfId="271"/>
    <tableColumn id="2" xr3:uid="{07E6F79B-E288-4233-909C-46A17BACC8DB}" name="Item name"/>
    <tableColumn id="3" xr3:uid="{31B056C5-10D0-49DD-920F-AA5D3358428B}" name="Sales €" dataDxfId="270"/>
    <tableColumn id="4" xr3:uid="{DC03110F-208A-403A-AB9C-24775192D23F}" name="Quantity" dataDxfId="269"/>
    <tableColumn id="5" xr3:uid="{747ED4C7-518E-4B68-82DA-7A651646B29E}" name="vs 2023" dataDxfId="268"/>
  </tableColumns>
  <tableStyleInfo name="TableStyleMedium2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630E396A-F983-4FF4-A89F-4B8838431FEA}" name="Table137174" displayName="Table137174" ref="B4:F20" totalsRowShown="0" tableBorderDxfId="267">
  <autoFilter ref="B4:F20" xr:uid="{4FFBD36B-1F30-4BD4-8898-35C80093FFE5}"/>
  <tableColumns count="5">
    <tableColumn id="1" xr3:uid="{6AFEE12F-1E30-4A8C-B415-4FB688611416}" name="ItemCode" dataDxfId="266"/>
    <tableColumn id="2" xr3:uid="{C64188B9-8DCD-499D-9E0B-53866725B5C9}" name="Item name"/>
    <tableColumn id="3" xr3:uid="{2568F1C6-FC1B-4CE2-8688-5C2E2CBD713B}" name="Sales €" dataDxfId="265"/>
    <tableColumn id="4" xr3:uid="{A3BBCC71-1773-4531-BA2B-4A15F2BCB35E}" name="Quantity" dataDxfId="264"/>
    <tableColumn id="5" xr3:uid="{B71EFF8B-1F2A-4BC8-8782-2F48B007363D}" name="vs 2023" dataDxfId="263"/>
  </tableColumns>
  <tableStyleInfo name="TableStyleMedium1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39AA5802-7BB6-46B2-B5F0-0F80CB15B292}" name="Table2369" displayName="Table2369" ref="J25:N80" totalsRowShown="0" headerRowDxfId="253" dataDxfId="252" headerRowBorderDxfId="250" tableBorderDxfId="251" totalsRowBorderDxfId="249">
  <autoFilter ref="J25:N80" xr:uid="{56C67A30-A6DA-49EA-B8CD-D10519D8538F}"/>
  <sortState xmlns:xlrd2="http://schemas.microsoft.com/office/spreadsheetml/2017/richdata2" ref="J26:N55">
    <sortCondition descending="1" ref="L25:L55"/>
  </sortState>
  <tableColumns count="5">
    <tableColumn id="1" xr3:uid="{BEB64B88-7140-4A09-BB93-338FF82E49E0}" name="ItemCode" dataDxfId="248"/>
    <tableColumn id="2" xr3:uid="{57E1AA93-C5E6-4939-A35E-CE1A68756B54}" name="Item name" dataDxfId="247"/>
    <tableColumn id="3" xr3:uid="{3A16E915-D4F3-43FB-96BF-1D2396969B53}" name="Sales €" dataDxfId="246"/>
    <tableColumn id="4" xr3:uid="{B8739817-5A81-46E4-8892-D28F4A233506}" name="Quantity" dataDxfId="245"/>
    <tableColumn id="5" xr3:uid="{EC3D34F7-204B-4950-A8F8-4E2259D06A61}" name="vs 2023" dataDxfId="244">
      <calculatedColumnFormula>(Table2369[[#This Row],[Quantity]]-VLOOKUP(Table2369[[#This Row],[ItemCode]],$V$1:$Y$169,4,0))/VLOOKUP(Table2369[[#This Row],[ItemCode]],$V$1:$Y$169,4,0)</calculatedColumnFormula>
    </tableColumn>
  </tableColumns>
  <tableStyleInfo name="TableStyleMedium2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309DB4E2-7F14-4F8E-AF80-2E1102F6819E}" name="Table131770" displayName="Table131770" ref="J4:N20" totalsRowShown="0" tableBorderDxfId="243">
  <autoFilter ref="J4:N20" xr:uid="{E1799DE7-4BBA-4473-A561-6CB3C97CE7A0}"/>
  <tableColumns count="5">
    <tableColumn id="1" xr3:uid="{E4ED7263-A583-4F5F-8804-5F454BA253DB}" name="ItemCode" dataDxfId="242"/>
    <tableColumn id="2" xr3:uid="{5E9F394C-491D-4B44-AA6C-29372883EDAC}" name="Item name"/>
    <tableColumn id="3" xr3:uid="{A0718417-0A4C-4830-82A6-061578780018}" name="Sales €" dataDxfId="241"/>
    <tableColumn id="4" xr3:uid="{D2323FE2-F3F8-4847-AAD3-515358601609}" name="Quantity" dataDxfId="240"/>
    <tableColumn id="5" xr3:uid="{C535E1CC-BFF2-4B08-84AB-CE4F0B79263F}" name="vs 2023" dataDxfId="239"/>
  </tableColumns>
  <tableStyleInfo name="TableStyleMedium20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EF2364B4-1635-4471-9014-58909EB7B48F}" name="Table1371" displayName="Table1371" ref="B4:F20" totalsRowShown="0" tableBorderDxfId="238">
  <autoFilter ref="B4:F20" xr:uid="{4FFBD36B-1F30-4BD4-8898-35C80093FFE5}"/>
  <tableColumns count="5">
    <tableColumn id="1" xr3:uid="{4409D068-7F3B-4BE2-BDB9-74C502B5AD7D}" name="ItemCode" dataDxfId="237"/>
    <tableColumn id="2" xr3:uid="{4D4A6BB1-50B1-4207-AEFA-68FCCAD0CB36}" name="Item name"/>
    <tableColumn id="3" xr3:uid="{4F3297B0-A08C-4485-B994-C588B1CCA43A}" name="Sales €" dataDxfId="236"/>
    <tableColumn id="4" xr3:uid="{483F479E-E4F8-4AFA-9EBD-17C11B5CF353}" name="Quantity" dataDxfId="235"/>
    <tableColumn id="5" xr3:uid="{E090ED40-D15E-4B8E-B976-19FF20E270FD}" name="vs 2023" dataDxfId="234"/>
  </tableColumns>
  <tableStyleInfo name="TableStyleMedium1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C28FFE11-D857-4031-84EA-F0DD827FFAE1}" name="Table2375" displayName="Table2375" ref="J27:N68" totalsRowShown="0" headerRowDxfId="224" dataDxfId="223" headerRowBorderDxfId="221" tableBorderDxfId="222" totalsRowBorderDxfId="220">
  <autoFilter ref="J27:N68" xr:uid="{56C67A30-A6DA-49EA-B8CD-D10519D8538F}"/>
  <sortState xmlns:xlrd2="http://schemas.microsoft.com/office/spreadsheetml/2017/richdata2" ref="J28:N57">
    <sortCondition descending="1" ref="L27:L57"/>
  </sortState>
  <tableColumns count="5">
    <tableColumn id="1" xr3:uid="{402670D4-4520-497F-ACE8-5DDC43D32CD5}" name="ItemCode" dataDxfId="219"/>
    <tableColumn id="2" xr3:uid="{2DD2A1A2-3654-4555-A023-2904E74BDD0D}" name="Item name" dataDxfId="218"/>
    <tableColumn id="3" xr3:uid="{7D69EE68-8F21-4535-9EB4-64AE3994ECB1}" name="Sales €" dataDxfId="217"/>
    <tableColumn id="4" xr3:uid="{7BF19AF4-1F07-40E5-9888-0328B61E2685}" name="Quantity" dataDxfId="216"/>
    <tableColumn id="5" xr3:uid="{66A7600D-C967-4D2D-9183-B8981E788896}" name="vs 2023" dataDxfId="215"/>
  </tableColumns>
  <tableStyleInfo name="TableStyleMedium2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DB216F3C-FE23-4C30-8B3F-3A16DBEF479A}" name="Table131776" displayName="Table131776" ref="J4:N20" totalsRowShown="0" tableBorderDxfId="214">
  <autoFilter ref="J4:N20" xr:uid="{E1799DE7-4BBA-4473-A561-6CB3C97CE7A0}"/>
  <tableColumns count="5">
    <tableColumn id="1" xr3:uid="{B39BE33F-895A-420D-B68A-C95F25935345}" name="ItemCode" dataDxfId="213"/>
    <tableColumn id="2" xr3:uid="{F1A5B684-53CC-4B20-ADB6-38C9F71490C7}" name="Item name"/>
    <tableColumn id="3" xr3:uid="{C7CA4FFE-5E2F-4F33-B7F4-6EE951601BC0}" name="Sales €" dataDxfId="212"/>
    <tableColumn id="4" xr3:uid="{4F02FB1A-ABEA-4FC2-82B1-D4A8386D4C3D}" name="Quantity" dataDxfId="211"/>
    <tableColumn id="5" xr3:uid="{F1E59B1D-6A6B-4BAA-B0EF-A244F2CE6DAB}" name="vs 2023" dataDxfId="210"/>
  </tableColumns>
  <tableStyleInfo name="TableStyleMedium20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47C8902C-C88C-4AA2-BB2D-1C045838B05D}" name="Table1377" displayName="Table1377" ref="B4:F20" totalsRowShown="0" tableBorderDxfId="209">
  <autoFilter ref="B4:F20" xr:uid="{4FFBD36B-1F30-4BD4-8898-35C80093FFE5}"/>
  <tableColumns count="5">
    <tableColumn id="1" xr3:uid="{A0B638EF-8CC5-4857-A208-FC6D7A422BFD}" name="ItemCode" dataDxfId="208"/>
    <tableColumn id="2" xr3:uid="{6C2A1D22-B252-432D-8477-B1DDCEEC0C17}" name="Item name"/>
    <tableColumn id="3" xr3:uid="{EDACC32D-CF56-4FF5-8B42-0C0AAFA39F8C}" name="Sales €" dataDxfId="207"/>
    <tableColumn id="4" xr3:uid="{6383DD0E-3CB0-4A19-B3F4-29E079BB9DFE}" name="Quantity" dataDxfId="206"/>
    <tableColumn id="5" xr3:uid="{4182B1AF-150E-4A2A-ACD7-16D6C6EFF60E}" name="vs 2023" dataDxfId="205"/>
  </tableColumns>
  <tableStyleInfo name="TableStyleMedium1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12F3B9A-BF28-43EE-870E-044A018CBC7A}" name="Table2333" displayName="Table2333" ref="J27:N67" totalsRowShown="0" headerRowDxfId="195" dataDxfId="194" headerRowBorderDxfId="192" tableBorderDxfId="193" totalsRowBorderDxfId="191">
  <autoFilter ref="J27:N67" xr:uid="{56C67A30-A6DA-49EA-B8CD-D10519D8538F}"/>
  <sortState xmlns:xlrd2="http://schemas.microsoft.com/office/spreadsheetml/2017/richdata2" ref="J28:N57">
    <sortCondition descending="1" ref="L27:L57"/>
  </sortState>
  <tableColumns count="5">
    <tableColumn id="1" xr3:uid="{47075BD6-41EB-4558-80C0-A01636B9BC9E}" name="ItemCode" dataDxfId="190"/>
    <tableColumn id="2" xr3:uid="{9279C7AE-9629-4AB9-9CEE-380DFC6F05C7}" name="Item name" dataDxfId="189"/>
    <tableColumn id="3" xr3:uid="{461C7D7B-E202-4BC8-9E84-2CE7875C52D1}" name="Sales €" dataDxfId="188"/>
    <tableColumn id="4" xr3:uid="{28C5A952-0007-400F-9C31-283EDC5F0B6E}" name="Quantity" dataDxfId="187"/>
    <tableColumn id="5" xr3:uid="{24042BD7-56E5-490E-8DD4-366842AA733C}" name="vs 2023" dataDxfId="186"/>
  </tableColumns>
  <tableStyleInfo name="TableStyleMedium2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DA37BC2-1C9C-4F69-BA7F-829F281ACEA7}" name="Table131734" displayName="Table131734" ref="J4:N20" totalsRowShown="0" tableBorderDxfId="185">
  <autoFilter ref="J4:N20" xr:uid="{E1799DE7-4BBA-4473-A561-6CB3C97CE7A0}"/>
  <tableColumns count="5">
    <tableColumn id="1" xr3:uid="{FAA94777-C096-4131-BD23-9445EC708211}" name="ItemCode" dataDxfId="184"/>
    <tableColumn id="2" xr3:uid="{15E0EFF6-E70C-44E8-98C4-BCE3B30E9395}" name="Item name" dataDxfId="183"/>
    <tableColumn id="3" xr3:uid="{0A144C35-D3BF-4EB8-99AB-82F67BF9E11D}" name="Sales €" dataDxfId="182"/>
    <tableColumn id="4" xr3:uid="{CABFD907-E012-4C6E-9179-AD118E98C390}" name="Quantity" dataDxfId="181"/>
    <tableColumn id="5" xr3:uid="{D682D608-A1EC-45C0-A5FD-0B595B0F4227}" name="vs 2023" dataDxfId="180"/>
  </tableColumns>
  <tableStyleInfo name="TableStyleMedium2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775ECE41-943B-4E3E-9B3E-21AEC3C76906}" name="Table1358" displayName="Table1358" ref="B4:F20" totalsRowShown="0" tableBorderDxfId="179">
  <autoFilter ref="B4:F20" xr:uid="{4FFBD36B-1F30-4BD4-8898-35C80093FFE5}"/>
  <tableColumns count="5">
    <tableColumn id="1" xr3:uid="{A20AD066-F708-4031-BF9B-E375D6580B71}" name="ItemCode" dataDxfId="178"/>
    <tableColumn id="2" xr3:uid="{299BD62C-B7DF-445F-9515-BAD9B5B30F6A}" name="Item name" dataDxfId="177"/>
    <tableColumn id="3" xr3:uid="{2C94D53D-2F23-4944-8328-EB8B3C3EECB8}" name="Sales €" dataDxfId="176"/>
    <tableColumn id="4" xr3:uid="{09C59C22-CE30-4966-8ACF-3708F468404C}" name="Quantity" dataDxfId="175"/>
    <tableColumn id="5" xr3:uid="{02E0B79C-83C1-4ECA-BD92-84776094CE0F}" name="vs 2023" dataDxfId="174"/>
  </tableColumns>
  <tableStyleInfo name="TableStyleMedium1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D3E9FE4-E690-4D50-BEA4-6FB4B01B8BD6}" name="Table8" displayName="Table8" ref="B4:K9" totalsRowShown="0" headerRowDxfId="173" dataDxfId="172" headerRowBorderDxfId="170" tableBorderDxfId="171" totalsRowBorderDxfId="169">
  <autoFilter ref="B4:K9" xr:uid="{BA39A125-C6B8-44D3-955C-F652C3633827}"/>
  <tableColumns count="10">
    <tableColumn id="1" xr3:uid="{2C283789-A4F7-42D4-BB8B-D529ACA0101B}" name="REVENUE" dataDxfId="168"/>
    <tableColumn id="2" xr3:uid="{A822C329-E56D-4994-9C60-0F358F5D29C7}" name="Jan" dataDxfId="167"/>
    <tableColumn id="3" xr3:uid="{3F01BE38-B378-4B4F-ACDE-DF21ED2C1197}" name="Feb" dataDxfId="166"/>
    <tableColumn id="4" xr3:uid="{4837FF3B-053E-4186-B30A-2980794330BD}" name="March" dataDxfId="165"/>
    <tableColumn id="5" xr3:uid="{68B1138F-B4FA-409D-B9FB-C838B37F5477}" name="April" dataDxfId="164"/>
    <tableColumn id="6" xr3:uid="{7EB4F71D-0844-4C81-BD21-526EAF24B661}" name="May" dataDxfId="163"/>
    <tableColumn id="11" xr3:uid="{DE919685-D7B9-4E52-8985-CBE3603397B1}" name="June"/>
    <tableColumn id="12" xr3:uid="{EA0A6960-B01D-4216-BDF1-71C6122AE068}" name="July"/>
    <tableColumn id="13" xr3:uid="{F186940C-5B29-4519-96B0-47E425ED7F7C}" name="August"/>
    <tableColumn id="7" xr3:uid="{BFA3951F-D3EC-4F6E-A4EE-F8D7C6019A94}" name="Total" dataDxfId="162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6FF1C6CE-2E64-4CD1-9EAF-154CCF2DF185}" name="Table34" displayName="Table34" ref="A1:D8" totalsRowShown="0" headerRowDxfId="161" dataDxfId="160">
  <autoFilter ref="A1:D8" xr:uid="{6FF1C6CE-2E64-4CD1-9EAF-154CCF2DF185}"/>
  <tableColumns count="4">
    <tableColumn id="1" xr3:uid="{40B8EF98-D93A-44A5-BC01-0303396E8BD0}" name="Year" dataDxfId="159"/>
    <tableColumn id="2" xr3:uid="{6E27E263-80A9-45B6-9714-24C3A3C279C6}" name="PLN" dataDxfId="158" dataCellStyle="Comma 2"/>
    <tableColumn id="3" xr3:uid="{05D88685-F58D-4B69-80F5-50D2140E0CA4}" name="€" dataDxfId="157">
      <calculatedColumnFormula>B2/4.3</calculatedColumnFormula>
    </tableColumn>
    <tableColumn id="4" xr3:uid="{93003397-EB5B-4413-BFE0-B872A8B9C0E3}" name="% change" dataDxfId="156">
      <calculatedColumnFormula>Table34[[#This Row],[€]]/C1-1</calculatedColumnFormula>
    </tableColumn>
  </tableColumns>
  <tableStyleInfo name="TableStyleLight1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1CB3FC04-3736-4554-B0E3-2123C0994EC7}" name="Table35" displayName="Table35" ref="F15:M17" totalsRowShown="0">
  <autoFilter ref="F15:M17" xr:uid="{1CB3FC04-3736-4554-B0E3-2123C0994EC7}"/>
  <tableColumns count="8">
    <tableColumn id="1" xr3:uid="{E69B40E1-0862-4F27-9EED-F12F96AE4650}" name="Year"/>
    <tableColumn id="2" xr3:uid="{1836AEA0-4813-4021-9DFF-1EFDAFCFE8F6}" name="2018"/>
    <tableColumn id="3" xr3:uid="{1D3E71F9-7459-4050-9B7D-DC348C65BAFF}" name="2019"/>
    <tableColumn id="4" xr3:uid="{3974D2A6-93B8-4741-8C25-60BF31F55C52}" name="2020"/>
    <tableColumn id="5" xr3:uid="{3A481531-2F2E-4C49-B087-FD2FD0E58074}" name="2021"/>
    <tableColumn id="6" xr3:uid="{2D9EDA51-C746-4E55-9F58-4F956B3DE027}" name="2022"/>
    <tableColumn id="7" xr3:uid="{D507575B-40F2-4EF1-BFF8-8AE9A59546A2}" name="2023"/>
    <tableColumn id="8" xr3:uid="{6497AA9B-CE25-488A-9011-810431C83F6E}" name="2024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E49FE0F7-4D90-4CB1-AC69-F5B5F90DED8B}" name="Table63" displayName="Table63" ref="R26:U31" totalsRowShown="0" headerRowDxfId="155" dataDxfId="154" headerRowCellStyle="Normal 2" dataCellStyle="Normal 2">
  <sortState xmlns:xlrd2="http://schemas.microsoft.com/office/spreadsheetml/2017/richdata2" ref="R27:U31">
    <sortCondition descending="1" ref="S26:S31"/>
  </sortState>
  <tableColumns count="4">
    <tableColumn id="1" xr3:uid="{A2655459-DC27-49A6-9FBE-2048919FC1C1}" name="Promo" dataDxfId="153" dataCellStyle="Normal 2"/>
    <tableColumn id="2" xr3:uid="{F72E2F9C-F752-4DE9-B579-27F79FEC0514}" name="Daily Sale Max" dataDxfId="152" dataCellStyle="Normal 2"/>
    <tableColumn id="3" xr3:uid="{066337E6-71A2-4F39-9A98-728772E3D756}" name="Absolute Difference" dataDxfId="151" dataCellStyle="Normal 2">
      <calculatedColumnFormula>ABS(S27-$N$29)</calculatedColumnFormula>
    </tableColumn>
    <tableColumn id="4" xr3:uid="{955F85CF-383F-45DB-9784-8E7C92316758}" name="% vs average" dataDxfId="150">
      <calculatedColumnFormula>T27/$N$29</calculatedColumnFormula>
    </tableColumn>
  </tableColumns>
  <tableStyleInfo name="TableStyleLight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CD6D823E-27C4-44FA-ABA3-141549A7D33D}" name="Table6365" displayName="Table6365" ref="R27:U32" totalsRowShown="0" headerRowDxfId="149" dataDxfId="148" headerRowCellStyle="Normal 2" dataCellStyle="Normal 2">
  <sortState xmlns:xlrd2="http://schemas.microsoft.com/office/spreadsheetml/2017/richdata2" ref="R28:U32">
    <sortCondition descending="1" ref="S26:S31"/>
  </sortState>
  <tableColumns count="4">
    <tableColumn id="1" xr3:uid="{DA241AF9-4EA5-4F44-8D3F-5A0E77741572}" name="Promo" dataDxfId="147" dataCellStyle="Normal 2"/>
    <tableColumn id="2" xr3:uid="{26F89C9D-F3CF-4506-B950-98235EBB062A}" name="Daily Sale Max" dataDxfId="146" dataCellStyle="Normal 2"/>
    <tableColumn id="3" xr3:uid="{C3B94AAD-4629-4D55-ABE1-DBA35A904FD3}" name="Absolute Difference" dataDxfId="145" dataCellStyle="Normal 2">
      <calculatedColumnFormula>ABS(S28-$M$31)</calculatedColumnFormula>
    </tableColumn>
    <tableColumn id="4" xr3:uid="{58875CCB-6A57-4201-A680-243E5DD9C827}" name="% vs average" dataDxfId="144">
      <calculatedColumnFormula>T28/$M$31</calculatedColumnFormula>
    </tableColumn>
  </tableColumns>
  <tableStyleInfo name="TableStyleLight10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9653F8D2-870A-43C7-9CBF-0176D26E959D}" name="Table40" displayName="Table40" ref="A1:D12" totalsRowCount="1">
  <autoFilter ref="A1:D11" xr:uid="{9653F8D2-870A-43C7-9CBF-0176D26E959D}"/>
  <sortState xmlns:xlrd2="http://schemas.microsoft.com/office/spreadsheetml/2017/richdata2" ref="A2:D11">
    <sortCondition descending="1" ref="D1:D11"/>
  </sortState>
  <tableColumns count="4">
    <tableColumn id="1" xr3:uid="{CE070EE2-B9A4-4605-AA92-3E6FF1BCBDB0}" name="Year"/>
    <tableColumn id="4" xr3:uid="{F63F29D1-CD15-445A-AEFC-05AC6AB7C636}" name="2022" dataDxfId="143"/>
    <tableColumn id="2" xr3:uid="{0D2637AB-C583-4CBC-9310-F05092D8E08D}" name="2023" dataDxfId="142"/>
    <tableColumn id="3" xr3:uid="{65DC8750-86F6-4F72-85F2-C97B43E8CB7B}" name="2024" dataDxfId="141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AA82F25D-17A3-4E55-AB87-099499840CB9}" name="Table42" displayName="Table42" ref="A44:D56" totalsRowShown="0">
  <autoFilter ref="A44:D56" xr:uid="{AA82F25D-17A3-4E55-AB87-099499840CB9}"/>
  <sortState xmlns:xlrd2="http://schemas.microsoft.com/office/spreadsheetml/2017/richdata2" ref="A45:D56">
    <sortCondition descending="1" ref="D44:D56"/>
  </sortState>
  <tableColumns count="4">
    <tableColumn id="1" xr3:uid="{B4964415-C7B9-4D21-8D87-BF69200D7444}" name="Year"/>
    <tableColumn id="2" xr3:uid="{B8745C9A-4504-497C-9BAE-90C94F4BF6D3}" name="2022"/>
    <tableColumn id="3" xr3:uid="{A568ABC1-557E-4C71-A60B-26E85C977DB7}" name="2023"/>
    <tableColumn id="4" xr3:uid="{3C819FB1-63C0-4716-A662-8784ECBC7EC1}" name="2024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B0FD080-382F-4214-A025-C284C6262F7C}" name="Table43" displayName="Table43" ref="A66:D76" totalsRowShown="0">
  <autoFilter ref="A66:D76" xr:uid="{EB0FD080-382F-4214-A025-C284C6262F7C}"/>
  <sortState xmlns:xlrd2="http://schemas.microsoft.com/office/spreadsheetml/2017/richdata2" ref="A67:D76">
    <sortCondition descending="1" ref="D66:D76"/>
  </sortState>
  <tableColumns count="4">
    <tableColumn id="1" xr3:uid="{DBB959F4-F5E0-4478-86F7-65B01DE50BD9}" name="Year"/>
    <tableColumn id="2" xr3:uid="{BE05BD54-1304-43B3-AF53-51545683B46E}" name="2022"/>
    <tableColumn id="3" xr3:uid="{4E2A0692-00E1-4074-9977-765858E840CB}" name="2023"/>
    <tableColumn id="4" xr3:uid="{CA5055D2-95F2-41B2-A417-85EC1EAB0AD7}" name="2024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4A4A45D-7382-4F19-9061-0765DD8BFEF7}" name="Table3537" displayName="Table3537" ref="C3:J5" totalsRowShown="0">
  <autoFilter ref="C3:J5" xr:uid="{84A4A45D-7382-4F19-9061-0765DD8BFEF7}"/>
  <tableColumns count="8">
    <tableColumn id="1" xr3:uid="{49FBBFD2-685E-4022-98B0-B2A36738A252}" name="Year"/>
    <tableColumn id="2" xr3:uid="{F30216F2-79F2-4596-9A14-C64F01DE0B40}" name="2018"/>
    <tableColumn id="3" xr3:uid="{7AFC7247-C18A-479C-9BCC-B0E72AE475E4}" name="2019"/>
    <tableColumn id="4" xr3:uid="{EAE6271D-51BB-47F1-A24B-2C05B0355A14}" name="2020"/>
    <tableColumn id="5" xr3:uid="{B7A62598-1A14-4299-B96E-818BFE37FC06}" name="2021"/>
    <tableColumn id="6" xr3:uid="{B12E2FAF-F4B2-462B-9A5B-BCC24A2793BB}" name="2022"/>
    <tableColumn id="7" xr3:uid="{EC1750A3-6B71-4165-9DF2-1262EBCDDBB7}" name="2023"/>
    <tableColumn id="8" xr3:uid="{C7AB8853-8300-435D-A2DA-029F5A2B10A0}" name="2024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4B3AD4D-6FD7-4422-8A45-0C1E51AEA59B}" name="Table353738" displayName="Table353738" ref="C12:J14" totalsRowShown="0">
  <autoFilter ref="C12:J14" xr:uid="{64B3AD4D-6FD7-4422-8A45-0C1E51AEA59B}"/>
  <tableColumns count="8">
    <tableColumn id="1" xr3:uid="{A39A08E9-CF59-46F4-85F6-646070DEF6F6}" name="Year"/>
    <tableColumn id="2" xr3:uid="{B9EE9648-1BEC-414B-9DD0-74396C2EE6A0}" name="2018"/>
    <tableColumn id="3" xr3:uid="{9731CBD4-0B53-46BE-8421-E5E9A38760B9}" name="2019" dataDxfId="138">
      <calculatedColumnFormula>E12/D12-1</calculatedColumnFormula>
    </tableColumn>
    <tableColumn id="4" xr3:uid="{C981604F-0A4C-4F84-880E-B238B676A956}" name="2020" dataDxfId="137">
      <calculatedColumnFormula>F12/E12-1</calculatedColumnFormula>
    </tableColumn>
    <tableColumn id="5" xr3:uid="{F9198036-AB61-47E4-BEC2-E7261292B8FD}" name="2021"/>
    <tableColumn id="6" xr3:uid="{7168647D-0334-4278-88B8-2ABACBB5CE3E}" name="2022"/>
    <tableColumn id="7" xr3:uid="{C51535FD-5B7D-4A89-9217-62C5184A3A83}" name="2023"/>
    <tableColumn id="8" xr3:uid="{F7AF9546-9EFD-4647-9863-2AA669A67E60}" name="2024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1E721AA5-5479-4CA1-A5EE-AE18AC6883DD}" name="Table35373839" displayName="Table35373839" ref="C20:J22" totalsRowShown="0">
  <autoFilter ref="C20:J22" xr:uid="{1E721AA5-5479-4CA1-A5EE-AE18AC6883DD}"/>
  <tableColumns count="8">
    <tableColumn id="1" xr3:uid="{3D4DD646-E916-42FB-A4CE-BDC4FBFA8C36}" name="Year"/>
    <tableColumn id="2" xr3:uid="{30F2AEA5-BFA1-434F-A57A-6609D4684938}" name="2018"/>
    <tableColumn id="3" xr3:uid="{C4902234-AD3F-40B8-A69C-59FF0C6DE9BE}" name="2019" dataDxfId="136">
      <calculatedColumnFormula>E20/D20-1</calculatedColumnFormula>
    </tableColumn>
    <tableColumn id="4" xr3:uid="{6A1CC35E-F104-48E7-9A18-3B6F77B3C6EA}" name="2020" dataDxfId="135">
      <calculatedColumnFormula>F20/E20-1</calculatedColumnFormula>
    </tableColumn>
    <tableColumn id="5" xr3:uid="{4525FAE9-2A0A-4F3C-AB2F-F5903E1D5204}" name="2021"/>
    <tableColumn id="6" xr3:uid="{3E726E0B-CD31-409F-96B4-BDAE32D41040}" name="2022"/>
    <tableColumn id="7" xr3:uid="{2B530718-8B06-48D4-B7AF-012A6EE05601}" name="2023"/>
    <tableColumn id="8" xr3:uid="{DDCB5141-60FA-4598-A3C2-98379529AAAA}" name="2024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BFFB59D4-A4AF-4B10-8630-071E67C73BFB}" name="Table39" displayName="Table39" ref="V4:Y6" totalsRowShown="0" headerRowDxfId="134" dataDxfId="133">
  <autoFilter ref="V4:Y6" xr:uid="{BFFB59D4-A4AF-4B10-8630-071E67C73BFB}"/>
  <tableColumns count="4">
    <tableColumn id="1" xr3:uid="{51B2BFF0-A69E-4EC4-A07B-71818FFC6F33}" name="Marketplace"/>
    <tableColumn id="2" xr3:uid="{594663E2-0BA9-4D50-A465-AFE912462753}" name="2022" dataDxfId="132">
      <calculatedColumnFormula>H3</calculatedColumnFormula>
    </tableColumn>
    <tableColumn id="3" xr3:uid="{8D363830-7EEB-4B4A-81DF-09DDE59B91CB}" name="2023" dataDxfId="131">
      <calculatedColumnFormula>I3</calculatedColumnFormula>
    </tableColumn>
    <tableColumn id="4" xr3:uid="{487CAD4A-C852-423A-847D-3D3082972A13}" name="2024" dataDxfId="130">
      <calculatedColumnFormula>J3</calculatedColumnFormula>
    </tableColumn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E3C6EBE-5E5A-4D53-A907-657225E11AFB}" name="Table21" displayName="Table21" ref="D2:E13" totalsRowShown="0">
  <autoFilter ref="D2:E13" xr:uid="{7E3C6EBE-5E5A-4D53-A907-657225E11AFB}"/>
  <sortState xmlns:xlrd2="http://schemas.microsoft.com/office/spreadsheetml/2017/richdata2" ref="D3:E13">
    <sortCondition descending="1" ref="E2:E13"/>
  </sortState>
  <tableColumns count="2">
    <tableColumn id="1" xr3:uid="{58C542D3-95E2-4492-9589-218B47B2EA47}" name="Row Labels"/>
    <tableColumn id="7" xr3:uid="{46212029-69C6-4944-8EAE-E3BC8A7FE9EB}" name="Total" dataDxfId="129">
      <calculatedColumnFormula>SUM(#REF!)</calculatedColumnFormula>
    </tableColumn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8FCF7E0-9DE2-4295-BCB1-2A4DF0460D89}" name="Table22" displayName="Table22" ref="D37:E48" totalsRowShown="0">
  <autoFilter ref="D37:E48" xr:uid="{D8FCF7E0-9DE2-4295-BCB1-2A4DF0460D89}"/>
  <sortState xmlns:xlrd2="http://schemas.microsoft.com/office/spreadsheetml/2017/richdata2" ref="D38:E48">
    <sortCondition descending="1" ref="E37:E48"/>
  </sortState>
  <tableColumns count="2">
    <tableColumn id="1" xr3:uid="{7DA69E63-D164-42A8-B5FF-DCE1C5F2AF8D}" name="Row Labels"/>
    <tableColumn id="7" xr3:uid="{FB9D44CA-0208-43EC-A14B-197CC810632A}" name="Total" dataDxfId="128">
      <calculatedColumnFormula>SUM(#REF!)</calculatedColumnFormula>
    </tableColumn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F8CCF38-5AA3-4EF2-A227-5F4861EEA631}" name="Table9" displayName="Table9" ref="C55:D59" totalsRowShown="0">
  <autoFilter ref="C55:D59" xr:uid="{FF8CCF38-5AA3-4EF2-A227-5F4861EEA631}"/>
  <tableColumns count="2">
    <tableColumn id="1" xr3:uid="{A7C584C9-9313-4B78-AFFD-61A37682FD21}" name="Row Labels"/>
    <tableColumn id="7" xr3:uid="{EDB897C0-4F9E-40E4-9A02-6CE506AD65DD}" name="Total" dataDxfId="127">
      <calculatedColumnFormula>SUM(D53:D55)</calculatedColumnFormula>
    </tableColumn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DA3785D-74CA-4A30-B2DD-3AD663D4A406}" name="Table12" displayName="Table12" ref="C83:D87" totalsRowShown="0">
  <autoFilter ref="C83:D87" xr:uid="{CDA3785D-74CA-4A30-B2DD-3AD663D4A406}"/>
  <tableColumns count="2">
    <tableColumn id="1" xr3:uid="{4C644B57-F05E-4594-B538-717FDF9A91A5}" name="Row Labels"/>
    <tableColumn id="7" xr3:uid="{FA46F2C4-B652-4D47-ACD5-03283FF30ED8}" name="Total">
      <calculatedColumnFormula>SUM(#REF!)</calculatedColumnFormula>
    </tableColumn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C05684B-CE91-47C2-89BA-320C4F086DC5}" name="Table26" displayName="Table26" ref="A2:D12" totalsRowShown="0" headerRowDxfId="124">
  <autoFilter ref="A2:D12" xr:uid="{0C05684B-CE91-47C2-89BA-320C4F086DC5}"/>
  <tableColumns count="4">
    <tableColumn id="1" xr3:uid="{9D42A83B-DF50-4CD2-9189-D82E43E4E87B}" name="Year"/>
    <tableColumn id="2" xr3:uid="{90C2F5BC-E1AB-441C-8AB7-77D975221B69}" name="2021" dataDxfId="123">
      <calculatedColumnFormula>VLOOKUP(Table26[[#This Row],[Year]],$A$22:$B$31,2,0)</calculatedColumnFormula>
    </tableColumn>
    <tableColumn id="3" xr3:uid="{7BD74183-D4F2-49C2-B459-62A0C38D5347}" name="2022" dataDxfId="122"/>
    <tableColumn id="4" xr3:uid="{2D41D6F5-104D-40F3-A863-C944FD3E3194}" name="2023" dataDxfId="121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1001F06-D6F0-4238-A3EB-0366450BD244}" name="Table27" displayName="Table27" ref="I2:N12" totalsRowShown="0" headerRowDxfId="120">
  <autoFilter ref="I2:N12" xr:uid="{81001F06-D6F0-4238-A3EB-0366450BD244}"/>
  <sortState xmlns:xlrd2="http://schemas.microsoft.com/office/spreadsheetml/2017/richdata2" ref="I3:N12">
    <sortCondition descending="1" ref="M2:M12"/>
  </sortState>
  <tableColumns count="6">
    <tableColumn id="1" xr3:uid="{7C1B0D34-A931-4EEF-AB1E-5F32CB016E7F}" name="Category"/>
    <tableColumn id="2" xr3:uid="{917AEBCF-5879-4186-90AF-5ED85C054BAF}" name="2021" dataDxfId="119"/>
    <tableColumn id="3" xr3:uid="{745372B7-EE58-4C69-B1E6-EF1E3EC7EEF3}" name="2022" dataDxfId="118"/>
    <tableColumn id="4" xr3:uid="{B48CE01D-A9C5-44DA-A640-0EA3F3A87031}" name="2023" dataDxfId="117"/>
    <tableColumn id="5" xr3:uid="{51FDB759-2D7E-40EA-B75E-CC85ED049375}" name="2024" dataDxfId="116"/>
    <tableColumn id="6" xr3:uid="{71E247A9-D75F-4153-8067-B5E2082FD59D}" name="%Change vs 2023" dataDxfId="115">
      <calculatedColumnFormula>Table27[[#This Row],[2024]]/Table27[[#This Row],[2023]]-1</calculatedColumnFormula>
    </tableColumn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7E00AB7B-51C7-447E-9FA5-534FB4679123}" name="Table28" displayName="Table28" ref="P57:AA58" totalsRowShown="0">
  <autoFilter ref="P57:AA58" xr:uid="{7E00AB7B-51C7-447E-9FA5-534FB4679123}"/>
  <tableColumns count="12">
    <tableColumn id="1" xr3:uid="{32A40A27-4E71-4C40-8500-853E7885A417}" name="Category"/>
    <tableColumn id="2" xr3:uid="{E0558F0B-7CF9-45DD-A364-5AE76FB27C31}" name="UV Gel Polish" dataDxfId="114"/>
    <tableColumn id="3" xr3:uid="{C963E35D-1662-42DE-9C0F-E209D23798A1}" name="Accessories" dataDxfId="113"/>
    <tableColumn id="4" xr3:uid="{86CA3FAD-6E7A-49F8-8BA0-A3BE47F5A241}" name="Nail Art" dataDxfId="112"/>
    <tableColumn id="5" xr3:uid="{7FE8A5A4-6FD4-4CB1-8331-6550ED369154}" name="Lotions and preparations" dataDxfId="111"/>
    <tableColumn id="6" xr3:uid="{E54D07B3-74AA-42F0-B9AC-0E4FC911003F}" name="Starter Set" dataDxfId="110"/>
    <tableColumn id="7" xr3:uid="{DA602D28-B7B6-4AD2-851E-48D9A5836077}" name="Devices" dataDxfId="109"/>
    <tableColumn id="8" xr3:uid="{2BE16803-0ED5-4ECA-B1EB-A174EEE01BE8}" name="Gels &amp; Acrylics" dataDxfId="108"/>
    <tableColumn id="9" xr3:uid="{85CFCDF2-7F66-4382-8344-0E3A790CAA3B}" name="Care" dataDxfId="107"/>
    <tableColumn id="10" xr3:uid="{BCA173BF-7930-4E7F-A9C4-66CF768CB593}" name="Intense Serum Line" dataDxfId="106"/>
    <tableColumn id="11" xr3:uid="{7C1BE682-9565-4DA3-951C-F4C31C7B5BE5}" name="Classic Gel Polish" dataDxfId="105"/>
    <tableColumn id="12" xr3:uid="{500B44A4-8CCD-4E86-8B23-307201B2AFEC}" name="Neo Make Up" dataDxfId="104"/>
  </tableColumns>
  <tableStyleInfo name="TableStyleMedium1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CEA56E8-E6BB-4EB2-9577-6E225E1510E7}" name="Table29" displayName="Table29" ref="J51:K61" totalsRowShown="0" headerRowDxfId="103" dataDxfId="102" headerRowBorderDxfId="100" tableBorderDxfId="101" totalsRowBorderDxfId="99">
  <autoFilter ref="J51:K61" xr:uid="{9CEA56E8-E6BB-4EB2-9577-6E225E1510E7}"/>
  <tableColumns count="2">
    <tableColumn id="1" xr3:uid="{2EE37E67-3ECB-4828-8979-1A1EB3293776}" name="Category" dataDxfId="98"/>
    <tableColumn id="2" xr3:uid="{BB7C7553-E444-4EEB-A05B-7F2856C5F905}" name="%Change vs 2023" dataDxfId="97"/>
  </tableColumns>
  <tableStyleInfo name="TableStyleMedium1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285734-C86A-4379-B63F-6164630504C9}" name="Table1" displayName="Table1" ref="A4:C13" totalsRowShown="0">
  <autoFilter ref="A4:C13" xr:uid="{5F285734-C86A-4379-B63F-6164630504C9}"/>
  <tableColumns count="3">
    <tableColumn id="1" xr3:uid="{D4C89A87-A995-40F2-81AD-AA37D6F1F504}" name="Month"/>
    <tableColumn id="2" xr3:uid="{1673DEF8-3F9C-442D-AF56-8DC99DC8E0F8}" name="2023" dataDxfId="96"/>
    <tableColumn id="3" xr3:uid="{C5907F73-95DB-482F-BC0D-B8D2A71EA6D6}" name="2024" dataDxfId="95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9CD7FB-C627-4D09-89A4-A82EAAE942E2}" name="Table2" displayName="Table2" ref="A20:C29" totalsRowShown="0">
  <autoFilter ref="A20:C29" xr:uid="{199CD7FB-C627-4D09-89A4-A82EAAE942E2}"/>
  <tableColumns count="3">
    <tableColumn id="1" xr3:uid="{EE4EE630-AEB3-4CA0-A586-CB3B6BE29FBB}" name="Month"/>
    <tableColumn id="2" xr3:uid="{E61B3176-8C61-4D6D-9E31-A0F461D24C0E}" name="2023" dataDxfId="94"/>
    <tableColumn id="3" xr3:uid="{DB8DA221-246E-4A1B-9941-EE63E7F14031}" name="2024" dataDxfId="93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91F611-3154-4CA9-9632-C22990139F43}" name="Table3" displayName="Table3" ref="A35:C44" totalsRowShown="0">
  <autoFilter ref="A35:C44" xr:uid="{B791F611-3154-4CA9-9632-C22990139F43}"/>
  <tableColumns count="3">
    <tableColumn id="1" xr3:uid="{8B48ED8F-079F-4C3D-A461-667B06AD1E22}" name="Month"/>
    <tableColumn id="2" xr3:uid="{17BC08A9-CA97-4FB0-8859-D44C4BEE42A7}" name="2023" dataDxfId="92"/>
    <tableColumn id="3" xr3:uid="{A0B31DB5-8B5C-42B9-AA36-4434DC38F62F}" name="2024" dataDxfId="91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3E7C3A-5C55-476B-BEE7-0B8FC706E184}" name="Table4" displayName="Table4" ref="F4:H13" totalsRowShown="0">
  <autoFilter ref="F4:H13" xr:uid="{F13E7C3A-5C55-476B-BEE7-0B8FC706E184}"/>
  <tableColumns count="3">
    <tableColumn id="1" xr3:uid="{65136333-4E2F-4E48-B6CD-B59248B9BAA8}" name="Month"/>
    <tableColumn id="2" xr3:uid="{C6DDC018-47EA-44DB-8B06-12B2DC660CB2}" name="2023" dataDxfId="90">
      <calculatedColumnFormula>B5+B21+B36</calculatedColumnFormula>
    </tableColumn>
    <tableColumn id="3" xr3:uid="{6EADCA77-576C-4AE0-8792-BFEFEB4714C0}" name="2024" dataDxfId="89">
      <calculatedColumnFormula>C5+C21+C36</calculatedColumnFormula>
    </tableColumn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34180B2-3CB8-4043-B109-DE97D55C8181}" name="Table44" displayName="Table44" ref="A3:B6" totalsRowShown="0">
  <autoFilter ref="A3:B6" xr:uid="{A34180B2-3CB8-4043-B109-DE97D55C8181}"/>
  <tableColumns count="2">
    <tableColumn id="1" xr3:uid="{F34E0168-8011-4FAB-B87F-F11044F43B2B}" name="Month"/>
    <tableColumn id="2" xr3:uid="{6947D8D9-8257-44C8-8EA8-E8C11F428AE6}" name="Quantity" dataDxfId="88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4F11E301-2942-4144-AEBC-8786A500506D}" name="Table4446" displayName="Table4446" ref="A10:B13" totalsRowShown="0">
  <autoFilter ref="A10:B13" xr:uid="{4F11E301-2942-4144-AEBC-8786A500506D}"/>
  <tableColumns count="2">
    <tableColumn id="1" xr3:uid="{A5391831-6EE0-486C-AC81-5952B939CA42}" name="Month"/>
    <tableColumn id="2" xr3:uid="{CA66A765-B380-43D6-BC48-780E8BEC7BFC}" name="Quantity" dataDxfId="87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B7252E6F-7B05-48A2-B70D-7984E14C8E8D}" name="Table444647" displayName="Table444647" ref="A17:B20" totalsRowShown="0">
  <autoFilter ref="A17:B20" xr:uid="{B7252E6F-7B05-48A2-B70D-7984E14C8E8D}"/>
  <tableColumns count="2">
    <tableColumn id="1" xr3:uid="{558499ED-53FD-4F14-8D2E-514927557860}" name="Month"/>
    <tableColumn id="2" xr3:uid="{97E8F2C5-7F4E-4006-BF37-0B07758C14AC}" name="Quantity" dataDxfId="86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84132A52-BDF0-4781-99F3-65C534C0A7FF}" name="Table44464748" displayName="Table44464748" ref="E10:H13" totalsRowShown="0">
  <autoFilter ref="E10:H13" xr:uid="{84132A52-BDF0-4781-99F3-65C534C0A7FF}"/>
  <tableColumns count="4">
    <tableColumn id="1" xr3:uid="{A776D6E0-2E72-4216-8321-F1F3A5F7FF9B}" name="Month"/>
    <tableColumn id="2" xr3:uid="{1CB7FB4F-0B62-4709-9B18-0A0CAA411AAE}" name="Quantity" dataDxfId="85"/>
    <tableColumn id="3" xr3:uid="{D08EDEDD-160E-45D6-B91D-B8516EBFB80B}" name="%change" dataDxfId="84">
      <calculatedColumnFormula>Table44464748[[#This Row],[Quantity]]/F10-1</calculatedColumnFormula>
    </tableColumn>
    <tableColumn id="4" xr3:uid="{CB671526-7BA5-409D-BEEF-24255327EAB3}" name="Neonail.de" dataDxfId="83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9BB31837-FF54-4FCE-B44C-06CD8C96B506}" name="Table4449" displayName="Table4449" ref="A31:B34" totalsRowShown="0">
  <autoFilter ref="A31:B34" xr:uid="{9BB31837-FF54-4FCE-B44C-06CD8C96B506}"/>
  <tableColumns count="2">
    <tableColumn id="1" xr3:uid="{A34A8FA1-222B-4F6A-B4FA-F3449A73118F}" name="Month"/>
    <tableColumn id="2" xr3:uid="{6F81AD77-F764-407D-A19E-4E60A819A50B}" name="Quantity" dataDxfId="82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1C923F1B-408F-4142-8894-039CA0B4C6FF}" name="Table444650" displayName="Table444650" ref="A38:B41" totalsRowShown="0">
  <autoFilter ref="A38:B41" xr:uid="{1C923F1B-408F-4142-8894-039CA0B4C6FF}"/>
  <tableColumns count="2">
    <tableColumn id="1" xr3:uid="{66E32FBE-30F7-46ED-9FF2-E6754D4F90DC}" name="Month"/>
    <tableColumn id="2" xr3:uid="{E1C6CE77-A384-4DED-A550-0159579C2B45}" name="Quantity" dataDxfId="81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51BBD133-0D2F-4184-8B6C-AB845874CACA}" name="Table44464751" displayName="Table44464751" ref="A45:B48" totalsRowShown="0">
  <autoFilter ref="A45:B48" xr:uid="{51BBD133-0D2F-4184-8B6C-AB845874CACA}"/>
  <tableColumns count="2">
    <tableColumn id="1" xr3:uid="{CDB0A13F-BC52-462B-AB9D-C03042EAC691}" name="Month"/>
    <tableColumn id="2" xr3:uid="{F3D7E597-07DF-43D5-A3FD-0B2FC0159C26}" name="Quantity" dataDxfId="80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9E9813CD-3DB7-4742-965E-6065EBD9658B}" name="Table4446474853" displayName="Table4446474853" ref="E38:H41" totalsRowShown="0">
  <autoFilter ref="E38:H41" xr:uid="{9E9813CD-3DB7-4742-965E-6065EBD9658B}"/>
  <tableColumns count="4">
    <tableColumn id="1" xr3:uid="{71E88AB9-5889-422B-AAFA-A10B3EA595FB}" name="Month"/>
    <tableColumn id="2" xr3:uid="{621CF953-4CAC-46F7-A620-69470D62BDD9}" name="Quantity" dataDxfId="79">
      <calculatedColumnFormula>B32+Table444650[[#This Row],[Quantity]]+B46</calculatedColumnFormula>
    </tableColumn>
    <tableColumn id="3" xr3:uid="{7440285B-1647-4F53-B83F-B16188DB0989}" name="%change" dataDxfId="78">
      <calculatedColumnFormula>Table4446474853[[#This Row],[Quantity]]/F38-1</calculatedColumnFormula>
    </tableColumn>
    <tableColumn id="4" xr3:uid="{EA02F1FF-AB21-4BE2-B1A1-C32E983D9E96}" name="Neonail.de" dataDxfId="77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A8AB3116-DB2C-48A9-B1F0-50F180319F10}" name="Table444954" displayName="Table444954" ref="A57:B60" totalsRowShown="0">
  <autoFilter ref="A57:B60" xr:uid="{A8AB3116-DB2C-48A9-B1F0-50F180319F10}"/>
  <tableColumns count="2">
    <tableColumn id="1" xr3:uid="{23724A24-1152-4E09-891C-0B182A945D5E}" name="Month"/>
    <tableColumn id="2" xr3:uid="{C8412A33-F58F-402D-93A7-D1AB7CE518E0}" name="Quantity" dataDxfId="76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A1614108-31A2-43D6-B129-538E4C2051B0}" name="Table44465055" displayName="Table44465055" ref="A64:B67" totalsRowShown="0">
  <autoFilter ref="A64:B67" xr:uid="{A1614108-31A2-43D6-B129-538E4C2051B0}"/>
  <tableColumns count="2">
    <tableColumn id="1" xr3:uid="{B0F7262B-5B96-4883-94EB-79910195FF71}" name="Month"/>
    <tableColumn id="2" xr3:uid="{E60F47D4-98A8-411F-B40D-B66EF1CE9574}" name="Quantity" dataDxfId="75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4C1E8169-E279-435E-9109-D9702CB9AD78}" name="Table4446475156" displayName="Table4446475156" ref="A71:B74" totalsRowShown="0">
  <autoFilter ref="A71:B74" xr:uid="{4C1E8169-E279-435E-9109-D9702CB9AD78}"/>
  <tableColumns count="2">
    <tableColumn id="1" xr3:uid="{2D7FD295-D588-402D-860F-5678BC2B221A}" name="Month"/>
    <tableColumn id="2" xr3:uid="{A8459C66-1CEF-4864-93B6-76AE92CC9970}" name="Quantity" dataDxfId="74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2641544B-2670-4DFA-A8D7-91CA38F04CA9}" name="Table444647485357" displayName="Table444647485357" ref="E64:H67" totalsRowShown="0">
  <autoFilter ref="E64:H67" xr:uid="{2641544B-2670-4DFA-A8D7-91CA38F04CA9}"/>
  <tableColumns count="4">
    <tableColumn id="1" xr3:uid="{5F11FB9C-568F-4A44-999D-801C621266A6}" name="Month"/>
    <tableColumn id="2" xr3:uid="{105BF67A-D66B-4E2B-8698-10A2BA90C47D}" name="Quantity" dataDxfId="73">
      <calculatedColumnFormula>B58+Table44465055[[#This Row],[Quantity]]+B72</calculatedColumnFormula>
    </tableColumn>
    <tableColumn id="3" xr3:uid="{A2D3F982-7A7B-4EC8-BCA0-E90EC1E4F578}" name="%change">
      <calculatedColumnFormula>Table44464748[[#This Row],[Quantity]]/F64-1</calculatedColumnFormula>
    </tableColumn>
    <tableColumn id="4" xr3:uid="{4870D112-712C-45EE-9799-EE3C2D03E21D}" name="Neonail.de" dataDxfId="72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1201D33-BE4A-4BB9-87E3-378456FF39F3}" name="Table6" displayName="Table6" ref="H2:L93" totalsRowShown="0" headerRowDxfId="71">
  <autoFilter ref="H2:L93" xr:uid="{31201D33-BE4A-4BB9-87E3-378456FF39F3}"/>
  <tableColumns count="5">
    <tableColumn id="1" xr3:uid="{ABD6006E-F2E5-49F4-B8DC-5368B0EAC231}" name="Date" dataDxfId="70"/>
    <tableColumn id="2" xr3:uid="{1E2E2149-F787-45B2-99A3-C2004902630B}" name="NN" dataDxfId="69"/>
    <tableColumn id="3" xr3:uid="{F0B687EA-D111-472F-87FB-4EF17E9DD816}" name="DMb" dataDxfId="68"/>
    <tableColumn id="4" xr3:uid="{E21B04AB-1EBF-4302-92B7-8B143C2B8E48}" name="Dmo" dataDxfId="67"/>
    <tableColumn id="5" xr3:uid="{6F4EC479-93E6-4E92-B1BD-D13AED126369}" name="Total">
      <calculatedColumnFormula>SUM(I3:K3)</calculatedColumnFormula>
    </tableColumn>
  </tableColumns>
  <tableStyleInfo name="TableStyleLight10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C494BA-2598-44CE-BFC1-CFDEBF3B5655}" name="Table7" displayName="Table7" ref="A2:F93" totalsRowShown="0" headerRowDxfId="66" dataDxfId="65" tableBorderDxfId="64">
  <autoFilter ref="A2:F93" xr:uid="{F6C494BA-2598-44CE-BFC1-CFDEBF3B5655}"/>
  <tableColumns count="6">
    <tableColumn id="1" xr3:uid="{FF4C4E3A-B3FF-449E-9014-9CFBF1562850}" name="Date" dataDxfId="63"/>
    <tableColumn id="2" xr3:uid="{5D3CA8F8-1967-462D-BFA3-B96E3A0047D7}" name="NN" dataDxfId="62"/>
    <tableColumn id="3" xr3:uid="{6CC00ACF-1CAA-47FA-A471-7259A02BFC6D}" name="DMb" dataDxfId="61"/>
    <tableColumn id="4" xr3:uid="{BC2984DB-3C9B-4821-A9A8-7F71DCF9B122}" name="Dmo" dataDxfId="60"/>
    <tableColumn id="5" xr3:uid="{76A165DC-F5EF-4EFC-9FE7-73678EED3D17}" name="Rev 24" dataDxfId="59">
      <calculatedColumnFormula>SUM(B3:D3)</calculatedColumnFormula>
    </tableColumn>
    <tableColumn id="6" xr3:uid="{646EC5C4-ABE0-47BB-9091-3DE2454C75B8}" name="Rev 23" dataDxfId="58"/>
  </tableColumns>
  <tableStyleInfo name="TableStyleLight13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E8E133-1284-456F-8F58-F7A146FB4100}" name="Table69" displayName="Table69" ref="H2:L93" totalsRowShown="0" headerRowDxfId="57">
  <autoFilter ref="H2:L93" xr:uid="{31201D33-BE4A-4BB9-87E3-378456FF39F3}"/>
  <tableColumns count="5">
    <tableColumn id="1" xr3:uid="{8821282B-4408-4173-BF61-D787F4B26E72}" name="Date" dataDxfId="56"/>
    <tableColumn id="2" xr3:uid="{2BDA8FAE-C607-4778-984F-56B0E3B6ACA5}" name="NN" dataDxfId="55"/>
    <tableColumn id="3" xr3:uid="{FDC8CCE7-8EAA-4363-ABBA-43D176F5EA49}" name="DMb" dataDxfId="54"/>
    <tableColumn id="4" xr3:uid="{F6B184C6-067F-4311-B640-73E934489A8C}" name="Dmo" dataDxfId="53"/>
    <tableColumn id="5" xr3:uid="{041877E3-2907-44CD-98D3-D02D7C467BD6}" name="Total">
      <calculatedColumnFormula>SUM(I3:K3)</calculatedColumnFormula>
    </tableColumn>
  </tableColumns>
  <tableStyleInfo name="TableStyleLight10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762512F-F176-4F36-BE18-FDA709557EBC}" name="Table711" displayName="Table711" ref="A2:F93" totalsRowShown="0" headerRowDxfId="52" dataDxfId="51" tableBorderDxfId="50">
  <autoFilter ref="A2:F93" xr:uid="{F6C494BA-2598-44CE-BFC1-CFDEBF3B5655}"/>
  <tableColumns count="6">
    <tableColumn id="1" xr3:uid="{F9A958D9-70C3-46BA-AB45-80BAA4C38680}" name="Date" dataDxfId="49"/>
    <tableColumn id="2" xr3:uid="{AED5D0DD-6A56-4ABC-BC68-4691CDEF1EFE}" name="NN" dataDxfId="48"/>
    <tableColumn id="3" xr3:uid="{14409C9F-3FF7-49E9-9F89-EE10B8CE7353}" name="DMb" dataDxfId="47"/>
    <tableColumn id="4" xr3:uid="{D573048D-ECAD-47BF-A2E4-150A64F02568}" name="Dmo" dataDxfId="46"/>
    <tableColumn id="5" xr3:uid="{6643C5B1-A910-42F5-BCA3-1867A403D9BC}" name="Rev 24" dataDxfId="45">
      <calculatedColumnFormula>SUM(B3:D3)</calculatedColumnFormula>
    </tableColumn>
    <tableColumn id="6" xr3:uid="{6CEAF5C9-6860-4270-8683-0B60CF87670E}" name="Rev 23" dataDxfId="44"/>
  </tableColumns>
  <tableStyleInfo name="TableStyleLight13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BED7B76-B922-4437-8691-3FA38DA4CAF5}" name="Table6912" displayName="Table6912" ref="H2:L93" totalsRowShown="0" headerRowDxfId="43">
  <autoFilter ref="H2:L93" xr:uid="{31201D33-BE4A-4BB9-87E3-378456FF39F3}"/>
  <tableColumns count="5">
    <tableColumn id="1" xr3:uid="{2E8D147D-CF56-4427-8AA4-0F2F84852785}" name="Date" dataDxfId="42"/>
    <tableColumn id="2" xr3:uid="{5E9129A4-BB9A-4809-997B-89D899245CD9}" name="NN" dataDxfId="41"/>
    <tableColumn id="3" xr3:uid="{2B098EB4-B589-4F86-8D90-29DCF3E1CC5F}" name="DMb" dataDxfId="40"/>
    <tableColumn id="4" xr3:uid="{04E194B9-851A-4E5C-B817-F6C78F6A4A2C}" name="Dmo" dataDxfId="39"/>
    <tableColumn id="5" xr3:uid="{B369D9AA-9FFE-4584-9AD1-C2642F15BFED}" name="Total">
      <calculatedColumnFormula>SUM(I3:K3)</calculatedColumnFormula>
    </tableColumn>
  </tableColumns>
  <tableStyleInfo name="TableStyleLight10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DDE046E-F372-4154-ADBA-DAA3395F94EA}" name="Table71114" displayName="Table71114" ref="A2:F93" totalsRowShown="0" headerRowDxfId="38" dataDxfId="37" tableBorderDxfId="36">
  <autoFilter ref="A2:F93" xr:uid="{F6C494BA-2598-44CE-BFC1-CFDEBF3B5655}"/>
  <tableColumns count="6">
    <tableColumn id="1" xr3:uid="{46B8628C-A931-417F-8668-DF4F980D2EF2}" name="Date" dataDxfId="35"/>
    <tableColumn id="2" xr3:uid="{6FAF9DA1-84FB-4C9D-919C-DF9C0F388CFC}" name="NN" dataDxfId="34"/>
    <tableColumn id="3" xr3:uid="{9FE453FE-C7E8-4DFD-BE75-2E43061BE8F1}" name="DMb" dataDxfId="33"/>
    <tableColumn id="4" xr3:uid="{71317C49-84D8-451B-85D7-8C4EFBAE9106}" name="Dmo" dataDxfId="32"/>
    <tableColumn id="5" xr3:uid="{A01CBC21-CB7F-4D7D-B83D-F5ADC180FF3B}" name="Rev 24" dataDxfId="31">
      <calculatedColumnFormula>SUM(B3:D3)</calculatedColumnFormula>
    </tableColumn>
    <tableColumn id="6" xr3:uid="{E7EAA026-056D-4B10-BFF6-EB81A83279BC}" name="Rev 23" dataDxfId="30"/>
  </tableColumns>
  <tableStyleInfo name="TableStyleLight13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6469735-378D-4E31-96E9-8CC1C4F3F0BA}" name="Table115" displayName="Table115" ref="A5:D14" totalsRowShown="0">
  <autoFilter ref="A5:D14" xr:uid="{26469735-378D-4E31-96E9-8CC1C4F3F0BA}"/>
  <tableColumns count="4">
    <tableColumn id="1" xr3:uid="{850A3E32-A201-4726-8C33-3324AEF40ECA}" name="Month"/>
    <tableColumn id="2" xr3:uid="{556DC29E-868B-4AE7-8DB2-90CBE9A27AE7}" name="2023" dataDxfId="29"/>
    <tableColumn id="3" xr3:uid="{A1891ABB-2429-429E-8909-AAFAE4420034}" name="2024" dataDxfId="28"/>
    <tableColumn id="4" xr3:uid="{AD632CAA-2126-46FB-8EE5-214628BCD1B9}" name="2025">
      <calculatedColumnFormula>Table115[[#This Row],[2024]]/Table115[[#This Row],[2023]]-1</calculatedColumnFormula>
    </tableColumn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20E238A-E896-4231-A665-52D17E9D80A7}" name="Table11517" displayName="Table11517" ref="H5:J14" totalsRowShown="0">
  <autoFilter ref="H5:J14" xr:uid="{620E238A-E896-4231-A665-52D17E9D80A7}"/>
  <tableColumns count="3">
    <tableColumn id="1" xr3:uid="{C1AB840C-A388-4DD3-902E-CCB15FB472FD}" name="Month"/>
    <tableColumn id="2" xr3:uid="{E7FC2E31-7807-494F-BD00-D1E41E4738CA}" name="2023" dataDxfId="27"/>
    <tableColumn id="3" xr3:uid="{FC5F34EE-0BF5-4574-9A6A-E2BF6A5E505F}" name="2024" dataDxfId="26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DEFE5F-5696-43B8-9784-366BCA78D45E}" name="Table16" displayName="Table16" ref="A3:F56" totalsRowShown="0">
  <autoFilter ref="A3:F56" xr:uid="{8316D268-A203-47B5-B073-B496D6FCA97F}"/>
  <sortState xmlns:xlrd2="http://schemas.microsoft.com/office/spreadsheetml/2017/richdata2" ref="A4:E55">
    <sortCondition ref="A3:A55"/>
  </sortState>
  <tableColumns count="6">
    <tableColumn id="1" xr3:uid="{BADE64FC-E42E-4E0F-8CE9-120DA2CB35E7}" name="Month">
      <calculatedColumnFormula>MONTH(C4)</calculatedColumnFormula>
    </tableColumn>
    <tableColumn id="5" xr3:uid="{95D79DA1-620A-4827-85C9-D418CADADA26}" name="Mo"/>
    <tableColumn id="2" xr3:uid="{0BC5CBE0-4E77-4157-A09F-3792491C71D8}" name="Week" dataDxfId="25"/>
    <tableColumn id="3" xr3:uid="{3FD67462-070C-4BB0-80A0-D5610DAA4366}" name="uv nagellack: (Germany)"/>
    <tableColumn id="4" xr3:uid="{727C92F3-246C-4B24-ACB6-237F00921E8B}" name="neonail: (Germany)"/>
    <tableColumn id="6" xr3:uid="{C5D4C231-60C0-4E06-9C1F-CD0767197A37}" name="Essie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003AE01-93BD-4E94-9A85-9B239B6DED49}" name="Table15" displayName="Table15" ref="A6:I9" totalsRowShown="0" dataDxfId="24">
  <autoFilter ref="A6:I9" xr:uid="{2003AE01-93BD-4E94-9A85-9B239B6DED49}"/>
  <tableColumns count="9">
    <tableColumn id="1" xr3:uid="{2BF7AA3A-C65F-43FF-966B-4AA0FA13DC40}" name="Channel"/>
    <tableColumn id="2" xr3:uid="{5480C590-8B49-497F-89F1-A2C798094D72}" name="Jan" dataDxfId="23">
      <calculatedColumnFormula>B15/B25</calculatedColumnFormula>
    </tableColumn>
    <tableColumn id="3" xr3:uid="{DF4522E5-99C0-41E5-AD04-D8FF952E1F4B}" name="Feb" dataDxfId="22">
      <calculatedColumnFormula>C15/C25</calculatedColumnFormula>
    </tableColumn>
    <tableColumn id="4" xr3:uid="{C779F72D-0E5B-4D66-A423-EC8BE1F0FF16}" name="Mar" dataDxfId="21">
      <calculatedColumnFormula>D15/D25</calculatedColumnFormula>
    </tableColumn>
    <tableColumn id="5" xr3:uid="{3FCC70BA-8FD1-4DD0-8F00-4BF5EEB1ACA7}" name="Apr" dataDxfId="20">
      <calculatedColumnFormula>E15/E25</calculatedColumnFormula>
    </tableColumn>
    <tableColumn id="6" xr3:uid="{0C5A6FCC-F0FF-4956-BF62-FEEE7464B1D9}" name="May" dataDxfId="19">
      <calculatedColumnFormula>F15/F25</calculatedColumnFormula>
    </tableColumn>
    <tableColumn id="7" xr3:uid="{43B7A4E2-4250-4BE1-BA64-086DD6193056}" name="Jun" dataDxfId="18">
      <calculatedColumnFormula>G15/G25</calculatedColumnFormula>
    </tableColumn>
    <tableColumn id="8" xr3:uid="{6F56580F-F89E-4EE8-AEBE-F2407B701C5C}" name="Jul" dataDxfId="17">
      <calculatedColumnFormula>H15/H25</calculatedColumnFormula>
    </tableColumn>
    <tableColumn id="9" xr3:uid="{3F7904F4-7A25-4F99-B3F7-AB60CF495096}" name="Total" dataDxfId="16">
      <calculatedColumnFormula>I15/I25</calculatedColumnFormula>
    </tableColumn>
  </tableColumns>
  <tableStyleInfo name="TableStyleLight10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FC30515-C250-4004-8C0E-1D7E56790A30}" name="Table17" displayName="Table17" ref="A14:I17" totalsRowShown="0">
  <autoFilter ref="A14:I17" xr:uid="{0FC30515-C250-4004-8C0E-1D7E56790A30}"/>
  <tableColumns count="9">
    <tableColumn id="1" xr3:uid="{7C1EAE13-F696-4AAD-8CD9-A9E079FFFA1D}" name="Channel"/>
    <tableColumn id="2" xr3:uid="{D8F335CD-009C-4CF0-A135-D96FC1A90D90}" name="Jan" dataDxfId="15"/>
    <tableColumn id="3" xr3:uid="{4B6A51FB-7E03-47E8-B7D9-A3D93A1C10D7}" name="Feb" dataDxfId="14"/>
    <tableColumn id="4" xr3:uid="{A6B28199-210E-43A0-A608-DACA5AAEC895}" name="Mar" dataDxfId="13"/>
    <tableColumn id="5" xr3:uid="{A59C83AA-0448-48C0-9A30-A540B33B27E9}" name="Apr" dataDxfId="12"/>
    <tableColumn id="6" xr3:uid="{F12DBA52-F801-46A3-9540-22E874050CA7}" name="May" dataDxfId="11"/>
    <tableColumn id="7" xr3:uid="{2F2072C4-06BA-4F49-8F17-ADC9604263A4}" name="Jun" dataDxfId="10"/>
    <tableColumn id="8" xr3:uid="{0AE77983-8067-426A-A95C-CFD981AD1565}" name="Jul" dataDxfId="9"/>
    <tableColumn id="9" xr3:uid="{D0D03B6D-28C7-40DD-A46C-915B7EF9FABC}" name="Total" dataDxfId="8">
      <calculatedColumnFormula>SUM(B15:H15)</calculatedColumnFormula>
    </tableColumn>
  </tableColumns>
  <tableStyleInfo name="TableStyleMedium20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151FAFA-8A57-4DF2-A848-579A2D0F8C8C}" name="Table18" displayName="Table18" ref="A24:I27" totalsRowShown="0">
  <autoFilter ref="A24:I27" xr:uid="{C151FAFA-8A57-4DF2-A848-579A2D0F8C8C}"/>
  <tableColumns count="9">
    <tableColumn id="1" xr3:uid="{49A2AC86-9C0A-43A1-9A4A-E04DF3225A2A}" name="Channel"/>
    <tableColumn id="2" xr3:uid="{F3162FD6-5240-4038-BFDE-40025DFB4A02}" name="Jan" dataDxfId="7"/>
    <tableColumn id="3" xr3:uid="{72A347DA-BB9A-443B-AA06-862F1A33D307}" name="Feb" dataDxfId="6"/>
    <tableColumn id="4" xr3:uid="{851B3920-CCE8-4F7F-A465-41E2087510A4}" name="Mar" dataDxfId="5"/>
    <tableColumn id="5" xr3:uid="{4A99EB23-EBE9-4804-9081-8A8C15A26618}" name="Apr" dataDxfId="4"/>
    <tableColumn id="6" xr3:uid="{1F2B36E0-12E6-4235-BF6F-CE981E7F67FF}" name="May" dataDxfId="3"/>
    <tableColumn id="7" xr3:uid="{7E8ABE06-8BA5-4EE1-875A-BE19C59B2A00}" name="Jun" dataDxfId="2"/>
    <tableColumn id="8" xr3:uid="{3DAEBB48-1829-4922-87D3-E553F434A5DF}" name="Jul" dataDxfId="1"/>
    <tableColumn id="9" xr3:uid="{1D707354-0464-4081-BA78-EB448A4DA33C}" name="Total" dataDxfId="0">
      <calculatedColumnFormula>SUM(B25:H25)</calculatedColumnFormula>
    </tableColumn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Relationship Id="rId4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drawing" Target="../drawings/drawing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5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6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drawing" Target="../drawings/drawing13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drawing" Target="../drawings/drawing14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3.xml"/><Relationship Id="rId2" Type="http://schemas.openxmlformats.org/officeDocument/2006/relationships/table" Target="../tables/table32.xml"/><Relationship Id="rId1" Type="http://schemas.openxmlformats.org/officeDocument/2006/relationships/drawing" Target="../drawings/drawing16.xml"/><Relationship Id="rId5" Type="http://schemas.openxmlformats.org/officeDocument/2006/relationships/table" Target="../tables/table35.xml"/><Relationship Id="rId4" Type="http://schemas.openxmlformats.org/officeDocument/2006/relationships/table" Target="../tables/table34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7.xml"/><Relationship Id="rId2" Type="http://schemas.openxmlformats.org/officeDocument/2006/relationships/table" Target="../tables/table36.xml"/><Relationship Id="rId1" Type="http://schemas.openxmlformats.org/officeDocument/2006/relationships/drawing" Target="../drawings/drawing17.xml"/><Relationship Id="rId5" Type="http://schemas.openxmlformats.org/officeDocument/2006/relationships/table" Target="../tables/table39.xml"/><Relationship Id="rId4" Type="http://schemas.openxmlformats.org/officeDocument/2006/relationships/table" Target="../tables/table38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1.xml"/><Relationship Id="rId2" Type="http://schemas.openxmlformats.org/officeDocument/2006/relationships/table" Target="../tables/table40.xml"/><Relationship Id="rId1" Type="http://schemas.openxmlformats.org/officeDocument/2006/relationships/drawing" Target="../drawings/drawing18.xml"/><Relationship Id="rId5" Type="http://schemas.openxmlformats.org/officeDocument/2006/relationships/table" Target="../tables/table43.xml"/><Relationship Id="rId4" Type="http://schemas.openxmlformats.org/officeDocument/2006/relationships/table" Target="../tables/table42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5.xml"/><Relationship Id="rId2" Type="http://schemas.openxmlformats.org/officeDocument/2006/relationships/table" Target="../tables/table44.xml"/><Relationship Id="rId1" Type="http://schemas.openxmlformats.org/officeDocument/2006/relationships/drawing" Target="../drawings/drawing19.xml"/><Relationship Id="rId5" Type="http://schemas.openxmlformats.org/officeDocument/2006/relationships/table" Target="../tables/table47.xml"/><Relationship Id="rId4" Type="http://schemas.openxmlformats.org/officeDocument/2006/relationships/table" Target="../tables/table46.xm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3.xml"/><Relationship Id="rId13" Type="http://schemas.openxmlformats.org/officeDocument/2006/relationships/table" Target="../tables/table58.xml"/><Relationship Id="rId3" Type="http://schemas.openxmlformats.org/officeDocument/2006/relationships/table" Target="../tables/table48.xml"/><Relationship Id="rId7" Type="http://schemas.openxmlformats.org/officeDocument/2006/relationships/table" Target="../tables/table52.xml"/><Relationship Id="rId12" Type="http://schemas.openxmlformats.org/officeDocument/2006/relationships/table" Target="../tables/table57.x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1.xml"/><Relationship Id="rId11" Type="http://schemas.openxmlformats.org/officeDocument/2006/relationships/table" Target="../tables/table56.xml"/><Relationship Id="rId5" Type="http://schemas.openxmlformats.org/officeDocument/2006/relationships/table" Target="../tables/table50.xml"/><Relationship Id="rId10" Type="http://schemas.openxmlformats.org/officeDocument/2006/relationships/table" Target="../tables/table55.xml"/><Relationship Id="rId4" Type="http://schemas.openxmlformats.org/officeDocument/2006/relationships/table" Target="../tables/table49.xml"/><Relationship Id="rId9" Type="http://schemas.openxmlformats.org/officeDocument/2006/relationships/table" Target="../tables/table54.xml"/><Relationship Id="rId14" Type="http://schemas.openxmlformats.org/officeDocument/2006/relationships/table" Target="../tables/table59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1.xml"/><Relationship Id="rId2" Type="http://schemas.openxmlformats.org/officeDocument/2006/relationships/table" Target="../tables/table60.xml"/><Relationship Id="rId1" Type="http://schemas.openxmlformats.org/officeDocument/2006/relationships/drawing" Target="../drawings/drawing21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3.xml"/><Relationship Id="rId2" Type="http://schemas.openxmlformats.org/officeDocument/2006/relationships/table" Target="../tables/table62.xml"/><Relationship Id="rId1" Type="http://schemas.openxmlformats.org/officeDocument/2006/relationships/drawing" Target="../drawings/drawing22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5.xml"/><Relationship Id="rId2" Type="http://schemas.openxmlformats.org/officeDocument/2006/relationships/table" Target="../tables/table64.xml"/><Relationship Id="rId1" Type="http://schemas.openxmlformats.org/officeDocument/2006/relationships/drawing" Target="../drawings/drawing23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7.xml"/><Relationship Id="rId2" Type="http://schemas.openxmlformats.org/officeDocument/2006/relationships/table" Target="../tables/table66.xml"/><Relationship Id="rId1" Type="http://schemas.openxmlformats.org/officeDocument/2006/relationships/drawing" Target="../drawings/drawing24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8.xml"/><Relationship Id="rId2" Type="http://schemas.openxmlformats.org/officeDocument/2006/relationships/drawing" Target="../drawings/drawing25.xml"/><Relationship Id="rId1" Type="http://schemas.openxmlformats.org/officeDocument/2006/relationships/pivotTable" Target="../pivotTables/pivotTable1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0.xml"/><Relationship Id="rId2" Type="http://schemas.openxmlformats.org/officeDocument/2006/relationships/table" Target="../tables/table69.xml"/><Relationship Id="rId1" Type="http://schemas.openxmlformats.org/officeDocument/2006/relationships/drawing" Target="../drawings/drawing26.xml"/><Relationship Id="rId4" Type="http://schemas.openxmlformats.org/officeDocument/2006/relationships/table" Target="../tables/table7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6CE7-13EB-4514-B137-1721499103A4}">
  <dimension ref="A1:F16"/>
  <sheetViews>
    <sheetView workbookViewId="0">
      <selection activeCell="B32" sqref="B32"/>
    </sheetView>
  </sheetViews>
  <sheetFormatPr defaultColWidth="16.7109375" defaultRowHeight="14.45"/>
  <cols>
    <col min="1" max="1" width="18.5703125" bestFit="1" customWidth="1"/>
    <col min="2" max="2" width="16.140625" bestFit="1" customWidth="1"/>
    <col min="3" max="3" width="18.28515625" bestFit="1" customWidth="1"/>
    <col min="4" max="4" width="16.140625" bestFit="1" customWidth="1"/>
    <col min="5" max="5" width="8" bestFit="1" customWidth="1"/>
    <col min="6" max="6" width="10.7109375" bestFit="1" customWidth="1"/>
  </cols>
  <sheetData>
    <row r="1" spans="1:6" ht="18.600000000000001" thickBot="1">
      <c r="A1" s="178" t="s">
        <v>0</v>
      </c>
      <c r="B1" s="179" t="s">
        <v>1</v>
      </c>
      <c r="C1" s="180" t="s">
        <v>2</v>
      </c>
      <c r="D1" s="181" t="s">
        <v>3</v>
      </c>
      <c r="E1" s="182" t="s">
        <v>4</v>
      </c>
      <c r="F1" s="183" t="s">
        <v>5</v>
      </c>
    </row>
    <row r="2" spans="1:6" ht="15.6">
      <c r="A2" s="184" t="s">
        <v>6</v>
      </c>
      <c r="B2" s="185">
        <v>10316936</v>
      </c>
      <c r="C2" s="186">
        <v>10899442</v>
      </c>
      <c r="D2" s="187">
        <v>9690280</v>
      </c>
      <c r="E2" s="188">
        <v>-0.06</v>
      </c>
      <c r="F2" s="189">
        <v>-0.11</v>
      </c>
    </row>
    <row r="3" spans="1:6" ht="16.149999999999999" thickBot="1">
      <c r="A3" s="190" t="s">
        <v>7</v>
      </c>
      <c r="B3" s="191">
        <v>150084</v>
      </c>
      <c r="C3" s="192">
        <v>125747</v>
      </c>
      <c r="D3" s="193">
        <v>56402</v>
      </c>
      <c r="E3" s="194">
        <v>-0.62</v>
      </c>
      <c r="F3" s="195">
        <v>-0.55000000000000004</v>
      </c>
    </row>
    <row r="4" spans="1:6" ht="18.600000000000001" thickBot="1">
      <c r="A4" s="196" t="s">
        <v>8</v>
      </c>
      <c r="B4" s="197">
        <v>10467020</v>
      </c>
      <c r="C4" s="198">
        <v>11025189</v>
      </c>
      <c r="D4" s="199">
        <v>9746682</v>
      </c>
      <c r="E4" s="200">
        <v>-7.0000000000000007E-2</v>
      </c>
      <c r="F4" s="201">
        <v>-0.12</v>
      </c>
    </row>
    <row r="5" spans="1:6" ht="16.149999999999999" thickBot="1">
      <c r="A5" s="202"/>
      <c r="B5" s="203"/>
      <c r="C5" s="204"/>
      <c r="D5" s="205"/>
      <c r="E5" s="206"/>
      <c r="F5" s="207"/>
    </row>
    <row r="6" spans="1:6" ht="18.600000000000001" thickBot="1">
      <c r="A6" s="178" t="s">
        <v>9</v>
      </c>
      <c r="B6" s="208" t="s">
        <v>1</v>
      </c>
      <c r="C6" s="209" t="s">
        <v>2</v>
      </c>
      <c r="D6" s="210" t="s">
        <v>3</v>
      </c>
      <c r="E6" s="211" t="s">
        <v>4</v>
      </c>
      <c r="F6" s="212" t="s">
        <v>5</v>
      </c>
    </row>
    <row r="7" spans="1:6" ht="15.6">
      <c r="A7" s="213" t="s">
        <v>10</v>
      </c>
      <c r="B7" s="214">
        <v>6246769</v>
      </c>
      <c r="C7" s="215">
        <v>5312451</v>
      </c>
      <c r="D7" s="216">
        <v>4868352</v>
      </c>
      <c r="E7" s="188">
        <v>-0.22</v>
      </c>
      <c r="F7" s="189">
        <v>-0.08</v>
      </c>
    </row>
    <row r="8" spans="1:6" ht="15.6">
      <c r="A8" s="217" t="s">
        <v>11</v>
      </c>
      <c r="B8" s="218">
        <v>23956016</v>
      </c>
      <c r="C8" s="219">
        <v>23981139</v>
      </c>
      <c r="D8" s="220">
        <v>22438775</v>
      </c>
      <c r="E8" s="221">
        <v>-0.06</v>
      </c>
      <c r="F8" s="222">
        <v>-0.06</v>
      </c>
    </row>
    <row r="9" spans="1:6" ht="15.6">
      <c r="A9" s="217" t="s">
        <v>12</v>
      </c>
      <c r="B9" s="218">
        <v>488901</v>
      </c>
      <c r="C9" s="219">
        <v>994292</v>
      </c>
      <c r="D9" s="220">
        <v>1066558</v>
      </c>
      <c r="E9" s="223">
        <v>1.18</v>
      </c>
      <c r="F9" s="224">
        <v>7.0000000000000007E-2</v>
      </c>
    </row>
    <row r="10" spans="1:6" ht="15.6">
      <c r="A10" s="217" t="s">
        <v>13</v>
      </c>
      <c r="B10" s="218">
        <v>12406</v>
      </c>
      <c r="C10" s="219">
        <v>88512</v>
      </c>
      <c r="D10" s="220">
        <v>266795</v>
      </c>
      <c r="E10" s="223">
        <v>20.51</v>
      </c>
      <c r="F10" s="225"/>
    </row>
    <row r="11" spans="1:6" ht="15.6">
      <c r="A11" s="217" t="s">
        <v>14</v>
      </c>
      <c r="B11" s="218">
        <v>933205</v>
      </c>
      <c r="C11" s="219">
        <v>1271238</v>
      </c>
      <c r="D11" s="220">
        <v>1406886</v>
      </c>
      <c r="E11" s="223">
        <v>0.51</v>
      </c>
      <c r="F11" s="224">
        <v>0.11</v>
      </c>
    </row>
    <row r="12" spans="1:6" ht="15.6">
      <c r="A12" s="217" t="s">
        <v>15</v>
      </c>
      <c r="B12" s="226" t="s">
        <v>16</v>
      </c>
      <c r="C12" s="219">
        <v>751327</v>
      </c>
      <c r="D12" s="220">
        <v>642605</v>
      </c>
      <c r="E12" s="227"/>
      <c r="F12" s="222">
        <v>-0.14000000000000001</v>
      </c>
    </row>
    <row r="13" spans="1:6" ht="15.6">
      <c r="A13" s="190" t="s">
        <v>17</v>
      </c>
      <c r="B13" s="228" t="s">
        <v>16</v>
      </c>
      <c r="C13" s="192">
        <v>173727</v>
      </c>
      <c r="D13" s="193">
        <v>233220</v>
      </c>
      <c r="E13" s="229"/>
      <c r="F13" s="225"/>
    </row>
    <row r="14" spans="1:6" ht="18.600000000000001" thickBot="1">
      <c r="A14" s="230" t="s">
        <v>18</v>
      </c>
      <c r="B14" s="231">
        <v>31637297</v>
      </c>
      <c r="C14" s="232">
        <v>32398959</v>
      </c>
      <c r="D14" s="233">
        <v>30923189</v>
      </c>
      <c r="E14" s="234">
        <v>-0.02</v>
      </c>
      <c r="F14" s="235">
        <v>-0.05</v>
      </c>
    </row>
    <row r="15" spans="1:6" ht="16.149999999999999" thickBot="1">
      <c r="A15" s="202"/>
      <c r="B15" s="203"/>
      <c r="C15" s="204"/>
      <c r="D15" s="205"/>
      <c r="E15" s="206"/>
      <c r="F15" s="207"/>
    </row>
    <row r="16" spans="1:6" ht="18.600000000000001" thickBot="1">
      <c r="A16" s="236" t="s">
        <v>19</v>
      </c>
      <c r="B16" s="237">
        <v>42104316</v>
      </c>
      <c r="C16" s="238">
        <v>43424148</v>
      </c>
      <c r="D16" s="239">
        <v>40669871</v>
      </c>
      <c r="E16" s="240">
        <v>-0.03</v>
      </c>
      <c r="F16" s="241">
        <v>-0.06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2814-CAC4-4403-BF2C-287DF8687122}">
  <dimension ref="A1:N528"/>
  <sheetViews>
    <sheetView workbookViewId="0">
      <selection activeCell="G1" sqref="B1:G1048576"/>
    </sheetView>
  </sheetViews>
  <sheetFormatPr defaultRowHeight="14.45"/>
  <cols>
    <col min="1" max="1" width="5" bestFit="1" customWidth="1"/>
    <col min="2" max="2" width="6.7109375" hidden="1" customWidth="1"/>
    <col min="3" max="3" width="4.140625" hidden="1" customWidth="1"/>
    <col min="4" max="4" width="10.7109375" hidden="1" customWidth="1"/>
    <col min="5" max="6" width="8" hidden="1" customWidth="1"/>
    <col min="7" max="7" width="8.42578125" hidden="1" customWidth="1"/>
    <col min="13" max="13" width="12.140625" customWidth="1"/>
    <col min="14" max="14" width="13.85546875" customWidth="1"/>
  </cols>
  <sheetData>
    <row r="1" spans="1:14">
      <c r="A1" t="s">
        <v>20</v>
      </c>
      <c r="B1" t="s">
        <v>21</v>
      </c>
      <c r="C1" t="s">
        <v>22</v>
      </c>
      <c r="D1" t="s">
        <v>22</v>
      </c>
      <c r="E1" s="245">
        <v>23</v>
      </c>
      <c r="F1" s="245">
        <v>24</v>
      </c>
      <c r="G1" t="s">
        <v>23</v>
      </c>
      <c r="L1" s="245" t="s">
        <v>24</v>
      </c>
      <c r="M1" s="245" t="s">
        <v>25</v>
      </c>
      <c r="N1" s="245" t="s">
        <v>26</v>
      </c>
    </row>
    <row r="2" spans="1:14" ht="15.6">
      <c r="A2" t="s">
        <v>27</v>
      </c>
      <c r="B2" t="s">
        <v>28</v>
      </c>
      <c r="C2" t="s">
        <v>29</v>
      </c>
      <c r="D2" s="6" t="str">
        <f>CONCATENATE(B2,"-",C2)</f>
        <v>Jan-2</v>
      </c>
      <c r="E2" s="243">
        <v>56.55</v>
      </c>
      <c r="F2" s="243"/>
      <c r="G2" s="7">
        <v>5</v>
      </c>
      <c r="L2" t="s">
        <v>30</v>
      </c>
      <c r="M2">
        <v>340.23</v>
      </c>
      <c r="N2" s="243">
        <v>56.55</v>
      </c>
    </row>
    <row r="3" spans="1:14" ht="15.6">
      <c r="A3" t="s">
        <v>27</v>
      </c>
      <c r="B3" t="s">
        <v>28</v>
      </c>
      <c r="C3" t="s">
        <v>31</v>
      </c>
      <c r="D3" s="6" t="str">
        <f t="shared" ref="D3:D66" si="0">CONCATENATE(B3,"-",C3)</f>
        <v>Jan-3</v>
      </c>
      <c r="E3" s="243">
        <v>256.95999999999998</v>
      </c>
      <c r="F3" s="243"/>
      <c r="G3" s="7">
        <v>23</v>
      </c>
      <c r="L3" t="s">
        <v>32</v>
      </c>
      <c r="M3">
        <v>96.73</v>
      </c>
      <c r="N3" s="243">
        <v>256.95999999999998</v>
      </c>
    </row>
    <row r="4" spans="1:14" ht="15.6">
      <c r="A4" t="s">
        <v>27</v>
      </c>
      <c r="B4" t="s">
        <v>28</v>
      </c>
      <c r="C4" t="s">
        <v>33</v>
      </c>
      <c r="D4" s="6" t="str">
        <f t="shared" si="0"/>
        <v>Jan-4</v>
      </c>
      <c r="E4" s="243">
        <v>153.47999999999999</v>
      </c>
      <c r="F4" s="243"/>
      <c r="G4" s="7">
        <v>14</v>
      </c>
      <c r="L4" t="s">
        <v>34</v>
      </c>
      <c r="M4">
        <v>243.13</v>
      </c>
      <c r="N4" s="243">
        <v>153.47999999999999</v>
      </c>
    </row>
    <row r="5" spans="1:14" ht="15.6">
      <c r="A5" t="s">
        <v>27</v>
      </c>
      <c r="B5" t="s">
        <v>28</v>
      </c>
      <c r="C5" t="s">
        <v>35</v>
      </c>
      <c r="D5" s="6" t="str">
        <f t="shared" si="0"/>
        <v>Jan-5</v>
      </c>
      <c r="E5" s="243">
        <v>56.39</v>
      </c>
      <c r="F5" s="243"/>
      <c r="G5" s="7">
        <v>5</v>
      </c>
      <c r="L5" t="s">
        <v>36</v>
      </c>
      <c r="M5">
        <v>104.09</v>
      </c>
      <c r="N5" s="243">
        <v>56.39</v>
      </c>
    </row>
    <row r="6" spans="1:14" ht="15.6">
      <c r="A6" t="s">
        <v>27</v>
      </c>
      <c r="B6" t="s">
        <v>28</v>
      </c>
      <c r="C6" t="s">
        <v>37</v>
      </c>
      <c r="D6" s="6" t="str">
        <f t="shared" si="0"/>
        <v>Jan-8</v>
      </c>
      <c r="E6" s="243">
        <v>192.56</v>
      </c>
      <c r="F6" s="243"/>
      <c r="G6" s="7">
        <v>16</v>
      </c>
      <c r="L6" t="s">
        <v>38</v>
      </c>
      <c r="M6">
        <v>93.99</v>
      </c>
      <c r="N6" s="243">
        <v>192.56</v>
      </c>
    </row>
    <row r="7" spans="1:14" ht="15.6">
      <c r="A7" t="s">
        <v>27</v>
      </c>
      <c r="B7" t="s">
        <v>28</v>
      </c>
      <c r="C7" t="s">
        <v>39</v>
      </c>
      <c r="D7" s="6" t="str">
        <f t="shared" si="0"/>
        <v>Jan-9</v>
      </c>
      <c r="E7" s="243">
        <v>124.31</v>
      </c>
      <c r="F7" s="243"/>
      <c r="G7" s="7">
        <v>9</v>
      </c>
      <c r="L7" t="s">
        <v>40</v>
      </c>
      <c r="M7">
        <v>190.3</v>
      </c>
      <c r="N7" s="243">
        <v>124.31</v>
      </c>
    </row>
    <row r="8" spans="1:14" ht="15.6">
      <c r="A8" t="s">
        <v>27</v>
      </c>
      <c r="B8" t="s">
        <v>28</v>
      </c>
      <c r="C8" t="s">
        <v>41</v>
      </c>
      <c r="D8" s="6" t="str">
        <f t="shared" si="0"/>
        <v>Jan-10</v>
      </c>
      <c r="E8" s="243">
        <v>121.67</v>
      </c>
      <c r="F8" s="243"/>
      <c r="G8" s="7">
        <v>10</v>
      </c>
      <c r="L8" t="s">
        <v>42</v>
      </c>
      <c r="M8">
        <v>380.26</v>
      </c>
      <c r="N8" s="243">
        <v>121.67</v>
      </c>
    </row>
    <row r="9" spans="1:14" ht="15.6">
      <c r="A9" t="s">
        <v>27</v>
      </c>
      <c r="B9" t="s">
        <v>28</v>
      </c>
      <c r="C9" t="s">
        <v>43</v>
      </c>
      <c r="D9" s="6" t="str">
        <f t="shared" si="0"/>
        <v>Jan-11</v>
      </c>
      <c r="E9" s="244">
        <v>107.1</v>
      </c>
      <c r="F9" s="244"/>
      <c r="G9" s="7">
        <v>8</v>
      </c>
      <c r="L9" t="s">
        <v>44</v>
      </c>
      <c r="M9">
        <v>146.87</v>
      </c>
      <c r="N9" s="244">
        <v>107.1</v>
      </c>
    </row>
    <row r="10" spans="1:14" ht="15.6">
      <c r="A10" t="s">
        <v>27</v>
      </c>
      <c r="B10" t="s">
        <v>28</v>
      </c>
      <c r="C10" t="s">
        <v>45</v>
      </c>
      <c r="D10" s="6" t="str">
        <f t="shared" si="0"/>
        <v>Jan-12</v>
      </c>
      <c r="E10" s="243">
        <v>25.11</v>
      </c>
      <c r="F10" s="243"/>
      <c r="G10" s="7">
        <v>2</v>
      </c>
      <c r="L10" t="s">
        <v>46</v>
      </c>
      <c r="M10">
        <v>33.6</v>
      </c>
      <c r="N10" s="243">
        <v>25.11</v>
      </c>
    </row>
    <row r="11" spans="1:14" ht="15.6">
      <c r="A11" t="s">
        <v>27</v>
      </c>
      <c r="B11" t="s">
        <v>28</v>
      </c>
      <c r="C11" t="s">
        <v>47</v>
      </c>
      <c r="D11" s="6" t="str">
        <f t="shared" si="0"/>
        <v>Jan-13</v>
      </c>
      <c r="E11" s="243">
        <v>89.88</v>
      </c>
      <c r="F11" s="243"/>
      <c r="G11" s="7">
        <v>7</v>
      </c>
      <c r="L11" t="s">
        <v>48</v>
      </c>
      <c r="M11">
        <v>77.17</v>
      </c>
      <c r="N11" s="243">
        <v>89.88</v>
      </c>
    </row>
    <row r="12" spans="1:14" ht="15.6">
      <c r="A12" t="s">
        <v>27</v>
      </c>
      <c r="B12" t="s">
        <v>28</v>
      </c>
      <c r="C12" t="s">
        <v>49</v>
      </c>
      <c r="D12" s="6" t="str">
        <f t="shared" si="0"/>
        <v>Jan-16</v>
      </c>
      <c r="E12" s="243">
        <v>202.18</v>
      </c>
      <c r="F12" s="243"/>
      <c r="G12" s="7">
        <v>16</v>
      </c>
      <c r="L12" t="s">
        <v>50</v>
      </c>
      <c r="M12">
        <v>218.59</v>
      </c>
      <c r="N12" s="243">
        <v>202.18</v>
      </c>
    </row>
    <row r="13" spans="1:14" ht="15.6">
      <c r="A13" t="s">
        <v>27</v>
      </c>
      <c r="B13" t="s">
        <v>28</v>
      </c>
      <c r="C13" t="s">
        <v>51</v>
      </c>
      <c r="D13" s="6" t="str">
        <f t="shared" si="0"/>
        <v>Jan-17</v>
      </c>
      <c r="E13" s="243">
        <v>103.31</v>
      </c>
      <c r="F13" s="243"/>
      <c r="G13" s="7">
        <v>8</v>
      </c>
      <c r="L13" t="s">
        <v>52</v>
      </c>
      <c r="M13">
        <v>230.67</v>
      </c>
      <c r="N13" s="243">
        <v>103.31</v>
      </c>
    </row>
    <row r="14" spans="1:14" ht="15.6">
      <c r="A14" t="s">
        <v>27</v>
      </c>
      <c r="B14" t="s">
        <v>28</v>
      </c>
      <c r="C14" t="s">
        <v>53</v>
      </c>
      <c r="D14" s="6" t="str">
        <f t="shared" si="0"/>
        <v>Jan-18</v>
      </c>
      <c r="E14" s="243">
        <v>13.44</v>
      </c>
      <c r="F14" s="243"/>
      <c r="G14" s="7">
        <v>1</v>
      </c>
      <c r="L14" t="s">
        <v>54</v>
      </c>
      <c r="M14">
        <v>148.75</v>
      </c>
      <c r="N14" s="243">
        <v>13.44</v>
      </c>
    </row>
    <row r="15" spans="1:14" ht="15.6">
      <c r="A15" t="s">
        <v>27</v>
      </c>
      <c r="B15" t="s">
        <v>28</v>
      </c>
      <c r="C15" t="s">
        <v>55</v>
      </c>
      <c r="D15" s="6" t="str">
        <f t="shared" si="0"/>
        <v>Jan-19</v>
      </c>
      <c r="E15" s="243">
        <v>118.49</v>
      </c>
      <c r="F15" s="243"/>
      <c r="G15" s="7">
        <v>10</v>
      </c>
      <c r="L15" t="s">
        <v>56</v>
      </c>
      <c r="M15">
        <v>93.42</v>
      </c>
      <c r="N15" s="243">
        <v>118.49</v>
      </c>
    </row>
    <row r="16" spans="1:14" ht="15.6">
      <c r="A16" t="s">
        <v>27</v>
      </c>
      <c r="B16" t="s">
        <v>28</v>
      </c>
      <c r="C16" t="s">
        <v>57</v>
      </c>
      <c r="D16" s="6" t="str">
        <f t="shared" si="0"/>
        <v>Jan-20</v>
      </c>
      <c r="E16" s="243">
        <v>81.349999999999994</v>
      </c>
      <c r="F16" s="243"/>
      <c r="G16" s="7">
        <v>7</v>
      </c>
      <c r="L16" t="s">
        <v>58</v>
      </c>
      <c r="M16">
        <v>87.36</v>
      </c>
      <c r="N16" s="243">
        <v>81.349999999999994</v>
      </c>
    </row>
    <row r="17" spans="1:14" ht="15.6">
      <c r="A17" t="s">
        <v>27</v>
      </c>
      <c r="B17" t="s">
        <v>28</v>
      </c>
      <c r="C17" t="s">
        <v>59</v>
      </c>
      <c r="D17" s="6" t="str">
        <f t="shared" si="0"/>
        <v>Jan-23</v>
      </c>
      <c r="E17" s="243">
        <v>289.92</v>
      </c>
      <c r="F17" s="243"/>
      <c r="G17" s="7">
        <v>23</v>
      </c>
      <c r="L17" t="s">
        <v>60</v>
      </c>
      <c r="M17">
        <v>94.35</v>
      </c>
      <c r="N17" s="243">
        <v>289.92</v>
      </c>
    </row>
    <row r="18" spans="1:14" ht="15.6">
      <c r="A18" t="s">
        <v>27</v>
      </c>
      <c r="B18" t="s">
        <v>28</v>
      </c>
      <c r="C18" t="s">
        <v>61</v>
      </c>
      <c r="D18" s="6" t="str">
        <f t="shared" si="0"/>
        <v>Jan-24</v>
      </c>
      <c r="E18" s="244">
        <v>57.7</v>
      </c>
      <c r="F18" s="244"/>
      <c r="G18" s="7">
        <v>5</v>
      </c>
      <c r="L18" t="s">
        <v>62</v>
      </c>
      <c r="M18">
        <v>0</v>
      </c>
      <c r="N18" s="244">
        <v>57.7</v>
      </c>
    </row>
    <row r="19" spans="1:14" ht="15.6">
      <c r="A19" t="s">
        <v>27</v>
      </c>
      <c r="B19" t="s">
        <v>28</v>
      </c>
      <c r="C19" t="s">
        <v>63</v>
      </c>
      <c r="D19" s="6" t="str">
        <f t="shared" si="0"/>
        <v>Jan-25</v>
      </c>
      <c r="E19" s="243">
        <v>147.32</v>
      </c>
      <c r="F19" s="243"/>
      <c r="G19" s="7">
        <v>12</v>
      </c>
      <c r="L19" t="s">
        <v>64</v>
      </c>
      <c r="M19">
        <v>205.63</v>
      </c>
      <c r="N19" s="243">
        <v>147.32</v>
      </c>
    </row>
    <row r="20" spans="1:14" ht="15.6">
      <c r="A20" t="s">
        <v>27</v>
      </c>
      <c r="B20" t="s">
        <v>28</v>
      </c>
      <c r="C20" t="s">
        <v>65</v>
      </c>
      <c r="D20" s="6" t="str">
        <f t="shared" si="0"/>
        <v>Jan-26</v>
      </c>
      <c r="E20" s="244">
        <v>337.1</v>
      </c>
      <c r="F20" s="244"/>
      <c r="G20" s="7">
        <v>26</v>
      </c>
      <c r="L20" t="s">
        <v>66</v>
      </c>
      <c r="M20">
        <v>66.349999999999994</v>
      </c>
      <c r="N20" s="244">
        <v>337.1</v>
      </c>
    </row>
    <row r="21" spans="1:14" ht="15.6">
      <c r="A21" t="s">
        <v>27</v>
      </c>
      <c r="B21" t="s">
        <v>28</v>
      </c>
      <c r="C21" t="s">
        <v>67</v>
      </c>
      <c r="D21" s="6" t="str">
        <f t="shared" si="0"/>
        <v>Jan-27</v>
      </c>
      <c r="E21" s="243">
        <v>-3.34</v>
      </c>
      <c r="F21" s="243"/>
      <c r="G21" s="7">
        <v>0</v>
      </c>
      <c r="L21" t="s">
        <v>68</v>
      </c>
      <c r="M21">
        <v>109.2</v>
      </c>
      <c r="N21" s="243">
        <v>-3.34</v>
      </c>
    </row>
    <row r="22" spans="1:14" ht="15.6">
      <c r="A22" t="s">
        <v>27</v>
      </c>
      <c r="B22" t="s">
        <v>28</v>
      </c>
      <c r="C22" t="s">
        <v>69</v>
      </c>
      <c r="D22" s="6" t="str">
        <f t="shared" si="0"/>
        <v>Jan-30</v>
      </c>
      <c r="E22" s="243">
        <v>194.54</v>
      </c>
      <c r="F22" s="243"/>
      <c r="G22" s="7">
        <v>15</v>
      </c>
      <c r="L22" t="s">
        <v>70</v>
      </c>
      <c r="M22">
        <v>145.72999999999999</v>
      </c>
      <c r="N22" s="243">
        <v>194.54</v>
      </c>
    </row>
    <row r="23" spans="1:14" ht="15.6">
      <c r="A23" t="s">
        <v>27</v>
      </c>
      <c r="B23" t="s">
        <v>28</v>
      </c>
      <c r="C23" t="s">
        <v>71</v>
      </c>
      <c r="D23" s="6" t="str">
        <f t="shared" si="0"/>
        <v>Jan-31</v>
      </c>
      <c r="E23" s="243">
        <v>530.95000000000005</v>
      </c>
      <c r="F23" s="243"/>
      <c r="G23" s="7">
        <v>42</v>
      </c>
      <c r="L23" t="s">
        <v>72</v>
      </c>
      <c r="M23">
        <v>189.91</v>
      </c>
      <c r="N23" s="243">
        <v>530.95000000000005</v>
      </c>
    </row>
    <row r="24" spans="1:14" ht="15.6">
      <c r="A24" t="s">
        <v>27</v>
      </c>
      <c r="B24" t="s">
        <v>73</v>
      </c>
      <c r="C24" t="s">
        <v>74</v>
      </c>
      <c r="D24" s="6" t="str">
        <f t="shared" si="0"/>
        <v>Feb-1</v>
      </c>
      <c r="E24" s="243">
        <v>127.43</v>
      </c>
      <c r="F24" s="243"/>
      <c r="G24" s="7">
        <v>11</v>
      </c>
      <c r="L24" t="s">
        <v>75</v>
      </c>
      <c r="M24">
        <v>378.76</v>
      </c>
      <c r="N24" s="243">
        <v>127.43</v>
      </c>
    </row>
    <row r="25" spans="1:14" ht="15.6">
      <c r="A25" t="s">
        <v>27</v>
      </c>
      <c r="B25" t="s">
        <v>73</v>
      </c>
      <c r="C25" t="s">
        <v>29</v>
      </c>
      <c r="D25" s="6" t="str">
        <f t="shared" si="0"/>
        <v>Feb-2</v>
      </c>
      <c r="E25" s="243">
        <v>180.92</v>
      </c>
      <c r="F25" s="243"/>
      <c r="G25" s="7">
        <v>15</v>
      </c>
      <c r="L25" t="s">
        <v>76</v>
      </c>
      <c r="M25">
        <v>96.52</v>
      </c>
      <c r="N25" s="243">
        <v>180.92</v>
      </c>
    </row>
    <row r="26" spans="1:14" ht="15.6">
      <c r="A26" t="s">
        <v>27</v>
      </c>
      <c r="B26" t="s">
        <v>73</v>
      </c>
      <c r="C26" t="s">
        <v>31</v>
      </c>
      <c r="D26" s="6" t="str">
        <f t="shared" si="0"/>
        <v>Feb-3</v>
      </c>
      <c r="E26" s="243">
        <v>439.09</v>
      </c>
      <c r="F26" s="243"/>
      <c r="G26" s="7">
        <v>36</v>
      </c>
      <c r="L26" t="s">
        <v>77</v>
      </c>
      <c r="M26">
        <v>42.13</v>
      </c>
      <c r="N26" s="243">
        <v>439.09</v>
      </c>
    </row>
    <row r="27" spans="1:14" ht="15.6">
      <c r="A27" t="s">
        <v>27</v>
      </c>
      <c r="B27" t="s">
        <v>73</v>
      </c>
      <c r="C27" t="s">
        <v>78</v>
      </c>
      <c r="D27" s="6" t="str">
        <f t="shared" si="0"/>
        <v>Feb-6</v>
      </c>
      <c r="E27" s="243">
        <v>476.77</v>
      </c>
      <c r="F27" s="243"/>
      <c r="G27" s="7">
        <v>39</v>
      </c>
      <c r="L27" t="s">
        <v>79</v>
      </c>
      <c r="M27">
        <v>115.15</v>
      </c>
      <c r="N27" s="243">
        <v>476.77</v>
      </c>
    </row>
    <row r="28" spans="1:14" ht="15.6">
      <c r="A28" t="s">
        <v>27</v>
      </c>
      <c r="B28" t="s">
        <v>73</v>
      </c>
      <c r="C28" t="s">
        <v>80</v>
      </c>
      <c r="D28" s="6" t="str">
        <f t="shared" si="0"/>
        <v>Feb-7</v>
      </c>
      <c r="E28" s="243">
        <v>132.13</v>
      </c>
      <c r="F28" s="243"/>
      <c r="G28" s="7">
        <v>10</v>
      </c>
      <c r="L28" t="s">
        <v>81</v>
      </c>
      <c r="M28">
        <v>155.44999999999999</v>
      </c>
      <c r="N28" s="243">
        <v>132.13</v>
      </c>
    </row>
    <row r="29" spans="1:14" ht="15.6">
      <c r="A29" t="s">
        <v>27</v>
      </c>
      <c r="B29" t="s">
        <v>73</v>
      </c>
      <c r="C29" t="s">
        <v>37</v>
      </c>
      <c r="D29" s="6" t="str">
        <f t="shared" si="0"/>
        <v>Feb-8</v>
      </c>
      <c r="E29" s="244">
        <v>67.2</v>
      </c>
      <c r="F29" s="244"/>
      <c r="G29" s="7">
        <v>5</v>
      </c>
      <c r="L29" t="s">
        <v>82</v>
      </c>
      <c r="M29">
        <v>274.92</v>
      </c>
      <c r="N29" s="244">
        <v>67.2</v>
      </c>
    </row>
    <row r="30" spans="1:14" ht="15.6">
      <c r="A30" t="s">
        <v>27</v>
      </c>
      <c r="B30" t="s">
        <v>73</v>
      </c>
      <c r="C30" t="s">
        <v>39</v>
      </c>
      <c r="D30" s="6" t="str">
        <f t="shared" si="0"/>
        <v>Feb-9</v>
      </c>
      <c r="E30" s="243">
        <v>78.12</v>
      </c>
      <c r="F30" s="243"/>
      <c r="G30" s="7">
        <v>6</v>
      </c>
      <c r="L30" t="s">
        <v>83</v>
      </c>
      <c r="M30">
        <v>31.92</v>
      </c>
      <c r="N30" s="243">
        <v>78.12</v>
      </c>
    </row>
    <row r="31" spans="1:14" ht="15.6">
      <c r="A31" t="s">
        <v>27</v>
      </c>
      <c r="B31" t="s">
        <v>73</v>
      </c>
      <c r="C31" t="s">
        <v>41</v>
      </c>
      <c r="D31" s="6" t="str">
        <f t="shared" si="0"/>
        <v>Feb-10</v>
      </c>
      <c r="E31" s="243">
        <v>69.33</v>
      </c>
      <c r="F31" s="243"/>
      <c r="G31" s="7">
        <v>6</v>
      </c>
      <c r="L31" t="s">
        <v>84</v>
      </c>
      <c r="M31">
        <v>150.65</v>
      </c>
      <c r="N31" s="243">
        <v>69.33</v>
      </c>
    </row>
    <row r="32" spans="1:14" ht="15.6">
      <c r="A32" t="s">
        <v>27</v>
      </c>
      <c r="B32" t="s">
        <v>73</v>
      </c>
      <c r="C32" t="s">
        <v>47</v>
      </c>
      <c r="D32" s="6" t="str">
        <f t="shared" si="0"/>
        <v>Feb-13</v>
      </c>
      <c r="E32" s="243">
        <v>257.68</v>
      </c>
      <c r="F32" s="243"/>
      <c r="G32" s="7">
        <v>24</v>
      </c>
      <c r="L32" t="s">
        <v>85</v>
      </c>
      <c r="M32">
        <v>65.510000000000005</v>
      </c>
      <c r="N32" s="243">
        <v>257.68</v>
      </c>
    </row>
    <row r="33" spans="1:14" ht="15.6">
      <c r="A33" t="s">
        <v>27</v>
      </c>
      <c r="B33" t="s">
        <v>73</v>
      </c>
      <c r="C33" t="s">
        <v>86</v>
      </c>
      <c r="D33" s="6" t="str">
        <f t="shared" si="0"/>
        <v>Feb-14</v>
      </c>
      <c r="E33" s="243">
        <v>134.21</v>
      </c>
      <c r="F33" s="243"/>
      <c r="G33" s="7">
        <v>11</v>
      </c>
      <c r="L33" t="s">
        <v>87</v>
      </c>
      <c r="M33">
        <v>109.79</v>
      </c>
      <c r="N33" s="243">
        <v>134.21</v>
      </c>
    </row>
    <row r="34" spans="1:14" ht="15.6">
      <c r="A34" t="s">
        <v>27</v>
      </c>
      <c r="B34" t="s">
        <v>73</v>
      </c>
      <c r="C34" t="s">
        <v>88</v>
      </c>
      <c r="D34" s="6" t="str">
        <f t="shared" si="0"/>
        <v>Feb-15</v>
      </c>
      <c r="E34" s="243">
        <v>124.23</v>
      </c>
      <c r="F34" s="243"/>
      <c r="G34" s="7">
        <v>10</v>
      </c>
      <c r="L34" t="s">
        <v>89</v>
      </c>
      <c r="M34">
        <v>458.13</v>
      </c>
      <c r="N34" s="243">
        <v>124.23</v>
      </c>
    </row>
    <row r="35" spans="1:14" ht="15.6">
      <c r="A35" t="s">
        <v>27</v>
      </c>
      <c r="B35" t="s">
        <v>73</v>
      </c>
      <c r="C35" t="s">
        <v>49</v>
      </c>
      <c r="D35" s="6" t="str">
        <f t="shared" si="0"/>
        <v>Feb-16</v>
      </c>
      <c r="E35" s="244">
        <v>50.4</v>
      </c>
      <c r="F35" s="244"/>
      <c r="G35" s="7">
        <v>4</v>
      </c>
      <c r="L35" t="s">
        <v>90</v>
      </c>
      <c r="M35">
        <v>46.12</v>
      </c>
      <c r="N35" s="244">
        <v>50.4</v>
      </c>
    </row>
    <row r="36" spans="1:14" ht="15.6">
      <c r="A36" t="s">
        <v>27</v>
      </c>
      <c r="B36" t="s">
        <v>73</v>
      </c>
      <c r="C36" t="s">
        <v>51</v>
      </c>
      <c r="D36" s="6" t="str">
        <f t="shared" si="0"/>
        <v>Feb-17</v>
      </c>
      <c r="E36" s="243">
        <v>14.16</v>
      </c>
      <c r="F36" s="243"/>
      <c r="G36" s="7">
        <v>1</v>
      </c>
      <c r="L36" t="s">
        <v>91</v>
      </c>
      <c r="M36">
        <v>256.8</v>
      </c>
      <c r="N36" s="243">
        <v>14.16</v>
      </c>
    </row>
    <row r="37" spans="1:14" ht="15.6">
      <c r="A37" t="s">
        <v>27</v>
      </c>
      <c r="B37" t="s">
        <v>73</v>
      </c>
      <c r="C37" t="s">
        <v>57</v>
      </c>
      <c r="D37" s="6" t="str">
        <f t="shared" si="0"/>
        <v>Feb-20</v>
      </c>
      <c r="E37" s="243">
        <v>143.44</v>
      </c>
      <c r="F37" s="243"/>
      <c r="G37" s="7">
        <v>11</v>
      </c>
      <c r="L37" t="s">
        <v>92</v>
      </c>
      <c r="M37">
        <v>365.89</v>
      </c>
      <c r="N37" s="243">
        <v>143.44</v>
      </c>
    </row>
    <row r="38" spans="1:14" ht="15.6">
      <c r="A38" t="s">
        <v>27</v>
      </c>
      <c r="B38" t="s">
        <v>73</v>
      </c>
      <c r="C38" t="s">
        <v>93</v>
      </c>
      <c r="D38" s="6" t="str">
        <f t="shared" si="0"/>
        <v>Feb-22</v>
      </c>
      <c r="E38" s="243">
        <v>93.86</v>
      </c>
      <c r="F38" s="243"/>
      <c r="G38" s="7">
        <v>7</v>
      </c>
      <c r="L38" t="s">
        <v>94</v>
      </c>
      <c r="M38">
        <v>334.19</v>
      </c>
      <c r="N38" s="243">
        <v>93.86</v>
      </c>
    </row>
    <row r="39" spans="1:14" ht="15.6">
      <c r="A39" t="s">
        <v>27</v>
      </c>
      <c r="B39" t="s">
        <v>73</v>
      </c>
      <c r="C39" t="s">
        <v>59</v>
      </c>
      <c r="D39" s="6" t="str">
        <f t="shared" si="0"/>
        <v>Feb-23</v>
      </c>
      <c r="E39" s="243">
        <v>103.75</v>
      </c>
      <c r="F39" s="243"/>
      <c r="G39" s="7">
        <v>9</v>
      </c>
      <c r="L39" t="s">
        <v>95</v>
      </c>
      <c r="M39">
        <v>400.89</v>
      </c>
      <c r="N39" s="243">
        <v>103.75</v>
      </c>
    </row>
    <row r="40" spans="1:14" ht="15.6">
      <c r="A40" t="s">
        <v>27</v>
      </c>
      <c r="B40" t="s">
        <v>73</v>
      </c>
      <c r="C40" t="s">
        <v>61</v>
      </c>
      <c r="D40" s="6" t="str">
        <f t="shared" si="0"/>
        <v>Feb-24</v>
      </c>
      <c r="E40" s="243">
        <v>166.24</v>
      </c>
      <c r="F40" s="243"/>
      <c r="G40" s="7">
        <v>15</v>
      </c>
      <c r="L40" t="s">
        <v>96</v>
      </c>
      <c r="M40">
        <v>255.06</v>
      </c>
      <c r="N40" s="243">
        <v>166.24</v>
      </c>
    </row>
    <row r="41" spans="1:14" ht="15.6">
      <c r="A41" t="s">
        <v>27</v>
      </c>
      <c r="B41" t="s">
        <v>73</v>
      </c>
      <c r="C41" t="s">
        <v>67</v>
      </c>
      <c r="D41" s="6" t="str">
        <f t="shared" si="0"/>
        <v>Feb-27</v>
      </c>
      <c r="E41" s="243">
        <v>320.95</v>
      </c>
      <c r="F41" s="243"/>
      <c r="G41" s="7">
        <v>29</v>
      </c>
      <c r="L41" t="s">
        <v>97</v>
      </c>
      <c r="M41">
        <v>270.82</v>
      </c>
      <c r="N41" s="243">
        <v>320.95</v>
      </c>
    </row>
    <row r="42" spans="1:14" ht="15.6">
      <c r="A42" t="s">
        <v>27</v>
      </c>
      <c r="B42" t="s">
        <v>73</v>
      </c>
      <c r="C42" t="s">
        <v>98</v>
      </c>
      <c r="D42" s="6" t="str">
        <f t="shared" si="0"/>
        <v>Feb-28</v>
      </c>
      <c r="E42" s="244">
        <v>3525.4</v>
      </c>
      <c r="F42" s="244"/>
      <c r="G42" s="7">
        <v>271</v>
      </c>
      <c r="L42" t="s">
        <v>99</v>
      </c>
      <c r="M42">
        <v>123.4</v>
      </c>
      <c r="N42" s="244">
        <v>3525.4</v>
      </c>
    </row>
    <row r="43" spans="1:14" ht="15.6">
      <c r="A43" t="s">
        <v>27</v>
      </c>
      <c r="B43" t="s">
        <v>100</v>
      </c>
      <c r="C43" t="s">
        <v>74</v>
      </c>
      <c r="D43" s="6" t="str">
        <f t="shared" si="0"/>
        <v>Mar-1</v>
      </c>
      <c r="E43" s="243">
        <v>901.21</v>
      </c>
      <c r="F43" s="243"/>
      <c r="G43" s="7">
        <v>73</v>
      </c>
      <c r="L43" t="s">
        <v>101</v>
      </c>
      <c r="M43">
        <v>316.83999999999997</v>
      </c>
      <c r="N43" s="243">
        <v>901.21</v>
      </c>
    </row>
    <row r="44" spans="1:14" ht="15.6">
      <c r="A44" t="s">
        <v>27</v>
      </c>
      <c r="B44" t="s">
        <v>100</v>
      </c>
      <c r="C44" t="s">
        <v>29</v>
      </c>
      <c r="D44" s="6" t="str">
        <f t="shared" si="0"/>
        <v>Mar-2</v>
      </c>
      <c r="E44" s="243">
        <v>1016.59</v>
      </c>
      <c r="F44" s="243"/>
      <c r="G44" s="7">
        <v>80</v>
      </c>
      <c r="L44" t="s">
        <v>102</v>
      </c>
      <c r="M44">
        <v>388.65</v>
      </c>
      <c r="N44" s="243">
        <v>1016.59</v>
      </c>
    </row>
    <row r="45" spans="1:14" ht="15.6">
      <c r="A45" t="s">
        <v>27</v>
      </c>
      <c r="B45" t="s">
        <v>100</v>
      </c>
      <c r="C45" t="s">
        <v>31</v>
      </c>
      <c r="D45" s="6" t="str">
        <f t="shared" si="0"/>
        <v>Mar-3</v>
      </c>
      <c r="E45" s="243">
        <v>561.39</v>
      </c>
      <c r="F45" s="243"/>
      <c r="G45" s="7">
        <v>44</v>
      </c>
      <c r="L45" t="s">
        <v>103</v>
      </c>
      <c r="M45">
        <v>1118.03</v>
      </c>
      <c r="N45" s="243">
        <v>561.39</v>
      </c>
    </row>
    <row r="46" spans="1:14" ht="15.6">
      <c r="A46" t="s">
        <v>27</v>
      </c>
      <c r="B46" t="s">
        <v>100</v>
      </c>
      <c r="C46" t="s">
        <v>78</v>
      </c>
      <c r="D46" s="6" t="str">
        <f t="shared" si="0"/>
        <v>Mar-6</v>
      </c>
      <c r="E46" s="244">
        <v>921.3</v>
      </c>
      <c r="F46" s="244"/>
      <c r="G46" s="7">
        <v>73</v>
      </c>
      <c r="L46" t="s">
        <v>104</v>
      </c>
      <c r="M46">
        <v>1709.22</v>
      </c>
      <c r="N46" s="244">
        <v>921.3</v>
      </c>
    </row>
    <row r="47" spans="1:14" ht="15.6">
      <c r="A47" t="s">
        <v>27</v>
      </c>
      <c r="B47" t="s">
        <v>100</v>
      </c>
      <c r="C47" t="s">
        <v>80</v>
      </c>
      <c r="D47" s="6" t="str">
        <f t="shared" si="0"/>
        <v>Mar-7</v>
      </c>
      <c r="E47" s="243">
        <v>171.83</v>
      </c>
      <c r="F47" s="243"/>
      <c r="G47" s="7">
        <v>13</v>
      </c>
      <c r="L47" t="s">
        <v>105</v>
      </c>
      <c r="M47">
        <v>485.58</v>
      </c>
      <c r="N47" s="243">
        <v>171.83</v>
      </c>
    </row>
    <row r="48" spans="1:14" ht="15.6">
      <c r="A48" t="s">
        <v>27</v>
      </c>
      <c r="B48" t="s">
        <v>100</v>
      </c>
      <c r="C48" t="s">
        <v>37</v>
      </c>
      <c r="D48" s="6" t="str">
        <f t="shared" si="0"/>
        <v>Mar-8</v>
      </c>
      <c r="E48" s="243">
        <v>477.08</v>
      </c>
      <c r="F48" s="243"/>
      <c r="G48" s="7">
        <v>41</v>
      </c>
      <c r="L48" t="s">
        <v>106</v>
      </c>
      <c r="M48">
        <v>397.16</v>
      </c>
      <c r="N48" s="243">
        <v>477.08</v>
      </c>
    </row>
    <row r="49" spans="1:14" ht="15.6">
      <c r="A49" t="s">
        <v>27</v>
      </c>
      <c r="B49" t="s">
        <v>100</v>
      </c>
      <c r="C49" t="s">
        <v>39</v>
      </c>
      <c r="D49" s="6" t="str">
        <f t="shared" si="0"/>
        <v>Mar-9</v>
      </c>
      <c r="E49" s="243">
        <v>244.22</v>
      </c>
      <c r="F49" s="243"/>
      <c r="G49" s="7">
        <v>19</v>
      </c>
      <c r="L49" t="s">
        <v>107</v>
      </c>
      <c r="M49">
        <v>825.98</v>
      </c>
      <c r="N49" s="243">
        <v>244.22</v>
      </c>
    </row>
    <row r="50" spans="1:14" ht="15.6">
      <c r="A50" t="s">
        <v>27</v>
      </c>
      <c r="B50" t="s">
        <v>100</v>
      </c>
      <c r="C50" t="s">
        <v>41</v>
      </c>
      <c r="D50" s="6" t="str">
        <f t="shared" si="0"/>
        <v>Mar-10</v>
      </c>
      <c r="E50" s="243">
        <v>126.91</v>
      </c>
      <c r="F50" s="243"/>
      <c r="G50" s="7">
        <v>10</v>
      </c>
      <c r="L50" t="s">
        <v>108</v>
      </c>
      <c r="M50">
        <v>314.37</v>
      </c>
      <c r="N50" s="243">
        <v>126.91</v>
      </c>
    </row>
    <row r="51" spans="1:14" ht="15.6">
      <c r="A51" t="s">
        <v>27</v>
      </c>
      <c r="B51" t="s">
        <v>100</v>
      </c>
      <c r="C51" t="s">
        <v>47</v>
      </c>
      <c r="D51" s="6" t="str">
        <f t="shared" si="0"/>
        <v>Mar-13</v>
      </c>
      <c r="E51" s="243">
        <v>714.52</v>
      </c>
      <c r="F51" s="243"/>
      <c r="G51" s="7">
        <v>58</v>
      </c>
      <c r="L51" t="s">
        <v>109</v>
      </c>
      <c r="M51">
        <v>236.67</v>
      </c>
      <c r="N51" s="243">
        <v>714.52</v>
      </c>
    </row>
    <row r="52" spans="1:14" ht="15.6">
      <c r="A52" t="s">
        <v>27</v>
      </c>
      <c r="B52" t="s">
        <v>100</v>
      </c>
      <c r="C52" t="s">
        <v>86</v>
      </c>
      <c r="D52" s="6" t="str">
        <f t="shared" si="0"/>
        <v>Mar-14</v>
      </c>
      <c r="E52" s="243">
        <v>2.97</v>
      </c>
      <c r="F52" s="243"/>
      <c r="G52" s="7">
        <v>2</v>
      </c>
      <c r="L52" t="s">
        <v>110</v>
      </c>
      <c r="M52">
        <v>150.19999999999999</v>
      </c>
      <c r="N52" s="243">
        <v>2.97</v>
      </c>
    </row>
    <row r="53" spans="1:14" ht="15.6">
      <c r="A53" t="s">
        <v>27</v>
      </c>
      <c r="B53" t="s">
        <v>100</v>
      </c>
      <c r="C53" t="s">
        <v>88</v>
      </c>
      <c r="D53" s="6" t="str">
        <f t="shared" si="0"/>
        <v>Mar-15</v>
      </c>
      <c r="E53" s="243">
        <v>139.28</v>
      </c>
      <c r="F53" s="243"/>
      <c r="G53" s="7">
        <v>11</v>
      </c>
      <c r="L53" t="s">
        <v>111</v>
      </c>
      <c r="M53">
        <v>138.6</v>
      </c>
      <c r="N53" s="243">
        <v>139.28</v>
      </c>
    </row>
    <row r="54" spans="1:14" ht="15.6">
      <c r="A54" t="s">
        <v>27</v>
      </c>
      <c r="B54" t="s">
        <v>100</v>
      </c>
      <c r="C54" t="s">
        <v>49</v>
      </c>
      <c r="D54" s="6" t="str">
        <f t="shared" si="0"/>
        <v>Mar-16</v>
      </c>
      <c r="E54" s="244">
        <v>-18.3</v>
      </c>
      <c r="F54" s="244"/>
      <c r="G54" s="7">
        <v>-1</v>
      </c>
      <c r="L54" t="s">
        <v>112</v>
      </c>
      <c r="M54">
        <v>333.2</v>
      </c>
      <c r="N54" s="244">
        <v>-18.3</v>
      </c>
    </row>
    <row r="55" spans="1:14" ht="15.6">
      <c r="A55" t="s">
        <v>27</v>
      </c>
      <c r="B55" t="s">
        <v>100</v>
      </c>
      <c r="C55" t="s">
        <v>51</v>
      </c>
      <c r="D55" s="6" t="str">
        <f t="shared" si="0"/>
        <v>Mar-17</v>
      </c>
      <c r="E55" s="243">
        <v>11.42</v>
      </c>
      <c r="F55" s="243"/>
      <c r="G55" s="7">
        <v>1</v>
      </c>
      <c r="L55" t="s">
        <v>113</v>
      </c>
      <c r="M55">
        <v>499.75</v>
      </c>
      <c r="N55" s="243">
        <v>11.42</v>
      </c>
    </row>
    <row r="56" spans="1:14" ht="15.6">
      <c r="A56" t="s">
        <v>27</v>
      </c>
      <c r="B56" t="s">
        <v>100</v>
      </c>
      <c r="C56" t="s">
        <v>57</v>
      </c>
      <c r="D56" s="6" t="str">
        <f t="shared" si="0"/>
        <v>Mar-20</v>
      </c>
      <c r="E56" s="244">
        <v>289.5</v>
      </c>
      <c r="F56" s="244"/>
      <c r="G56" s="7">
        <v>22</v>
      </c>
      <c r="L56" t="s">
        <v>114</v>
      </c>
      <c r="M56">
        <v>157.63999999999999</v>
      </c>
      <c r="N56" s="244">
        <v>289.5</v>
      </c>
    </row>
    <row r="57" spans="1:14" ht="15.6">
      <c r="A57" t="s">
        <v>27</v>
      </c>
      <c r="B57" t="s">
        <v>100</v>
      </c>
      <c r="C57" t="s">
        <v>115</v>
      </c>
      <c r="D57" s="6" t="str">
        <f t="shared" si="0"/>
        <v>Mar-21</v>
      </c>
      <c r="E57" s="243">
        <v>68.040000000000006</v>
      </c>
      <c r="F57" s="243"/>
      <c r="G57" s="7">
        <v>5</v>
      </c>
      <c r="L57" t="s">
        <v>116</v>
      </c>
      <c r="M57">
        <v>70.56</v>
      </c>
      <c r="N57" s="243">
        <v>68.040000000000006</v>
      </c>
    </row>
    <row r="58" spans="1:14" ht="15.6">
      <c r="A58" t="s">
        <v>27</v>
      </c>
      <c r="B58" t="s">
        <v>100</v>
      </c>
      <c r="C58" t="s">
        <v>93</v>
      </c>
      <c r="D58" s="6" t="str">
        <f t="shared" si="0"/>
        <v>Mar-22</v>
      </c>
      <c r="E58" s="243">
        <v>-21.24</v>
      </c>
      <c r="F58" s="243"/>
      <c r="G58" s="7">
        <v>-2</v>
      </c>
      <c r="L58" t="s">
        <v>117</v>
      </c>
      <c r="M58">
        <v>91.54</v>
      </c>
      <c r="N58" s="243">
        <v>-21.24</v>
      </c>
    </row>
    <row r="59" spans="1:14" ht="15.6">
      <c r="A59" t="s">
        <v>27</v>
      </c>
      <c r="B59" t="s">
        <v>100</v>
      </c>
      <c r="C59" t="s">
        <v>59</v>
      </c>
      <c r="D59" s="6" t="str">
        <f t="shared" si="0"/>
        <v>Mar-23</v>
      </c>
      <c r="E59" s="243">
        <v>222.75</v>
      </c>
      <c r="F59" s="243"/>
      <c r="G59" s="7">
        <v>17</v>
      </c>
      <c r="L59" t="s">
        <v>118</v>
      </c>
      <c r="M59">
        <v>239.4</v>
      </c>
      <c r="N59" s="243">
        <v>222.75</v>
      </c>
    </row>
    <row r="60" spans="1:14" ht="15.6">
      <c r="A60" t="s">
        <v>27</v>
      </c>
      <c r="B60" t="s">
        <v>100</v>
      </c>
      <c r="C60" t="s">
        <v>61</v>
      </c>
      <c r="D60" s="6" t="str">
        <f t="shared" si="0"/>
        <v>Mar-24</v>
      </c>
      <c r="E60" s="243">
        <v>464.16</v>
      </c>
      <c r="F60" s="243"/>
      <c r="G60" s="7">
        <v>35</v>
      </c>
      <c r="L60" t="s">
        <v>119</v>
      </c>
      <c r="M60">
        <v>152.28</v>
      </c>
      <c r="N60" s="243">
        <v>464.16</v>
      </c>
    </row>
    <row r="61" spans="1:14" ht="15.6">
      <c r="A61" t="s">
        <v>27</v>
      </c>
      <c r="B61" t="s">
        <v>100</v>
      </c>
      <c r="C61" t="s">
        <v>67</v>
      </c>
      <c r="D61" s="6" t="str">
        <f t="shared" si="0"/>
        <v>Mar-27</v>
      </c>
      <c r="E61" s="243">
        <v>885.09</v>
      </c>
      <c r="F61" s="243"/>
      <c r="G61" s="7">
        <v>69</v>
      </c>
      <c r="L61" t="s">
        <v>120</v>
      </c>
      <c r="M61">
        <v>153.35</v>
      </c>
      <c r="N61" s="243">
        <v>885.09</v>
      </c>
    </row>
    <row r="62" spans="1:14" ht="15.6">
      <c r="A62" t="s">
        <v>27</v>
      </c>
      <c r="B62" t="s">
        <v>100</v>
      </c>
      <c r="C62" t="s">
        <v>98</v>
      </c>
      <c r="D62" s="6" t="str">
        <f t="shared" si="0"/>
        <v>Mar-28</v>
      </c>
      <c r="E62" s="243">
        <v>324.63</v>
      </c>
      <c r="F62" s="243"/>
      <c r="G62" s="7">
        <v>25</v>
      </c>
      <c r="L62" t="s">
        <v>121</v>
      </c>
      <c r="M62">
        <v>115.92</v>
      </c>
      <c r="N62" s="243">
        <v>324.63</v>
      </c>
    </row>
    <row r="63" spans="1:14" ht="15.6">
      <c r="A63" t="s">
        <v>27</v>
      </c>
      <c r="B63" t="s">
        <v>100</v>
      </c>
      <c r="C63" t="s">
        <v>122</v>
      </c>
      <c r="D63" s="6" t="str">
        <f t="shared" si="0"/>
        <v>Mar-29</v>
      </c>
      <c r="E63" s="243">
        <v>258.77999999999997</v>
      </c>
      <c r="F63" s="243"/>
      <c r="G63" s="7">
        <v>20</v>
      </c>
      <c r="L63" t="s">
        <v>123</v>
      </c>
      <c r="M63">
        <v>62.16</v>
      </c>
      <c r="N63" s="243">
        <v>258.77999999999997</v>
      </c>
    </row>
    <row r="64" spans="1:14" ht="15.6">
      <c r="A64" t="s">
        <v>27</v>
      </c>
      <c r="B64" t="s">
        <v>100</v>
      </c>
      <c r="C64" t="s">
        <v>69</v>
      </c>
      <c r="D64" s="6" t="str">
        <f t="shared" si="0"/>
        <v>Mar-30</v>
      </c>
      <c r="E64" s="243">
        <v>51.49</v>
      </c>
      <c r="F64" s="243"/>
      <c r="G64" s="7">
        <v>4</v>
      </c>
      <c r="L64" t="s">
        <v>124</v>
      </c>
      <c r="M64">
        <v>106.34</v>
      </c>
      <c r="N64" s="243">
        <v>51.49</v>
      </c>
    </row>
    <row r="65" spans="1:14" ht="15.6">
      <c r="A65" t="s">
        <v>27</v>
      </c>
      <c r="B65" t="s">
        <v>100</v>
      </c>
      <c r="C65" t="s">
        <v>71</v>
      </c>
      <c r="D65" s="6" t="str">
        <f t="shared" si="0"/>
        <v>Mar-31</v>
      </c>
      <c r="E65" s="243">
        <v>106.68</v>
      </c>
      <c r="F65" s="243"/>
      <c r="G65" s="7">
        <v>8</v>
      </c>
      <c r="L65" t="s">
        <v>125</v>
      </c>
      <c r="M65">
        <v>310.95</v>
      </c>
      <c r="N65" s="243">
        <v>106.68</v>
      </c>
    </row>
    <row r="66" spans="1:14" ht="15.6">
      <c r="A66" t="s">
        <v>27</v>
      </c>
      <c r="B66" t="s">
        <v>126</v>
      </c>
      <c r="C66" t="s">
        <v>31</v>
      </c>
      <c r="D66" s="6" t="str">
        <f t="shared" si="0"/>
        <v>Apr-3</v>
      </c>
      <c r="E66" s="243">
        <v>429.17</v>
      </c>
      <c r="F66" s="243"/>
      <c r="G66" s="7">
        <v>34</v>
      </c>
      <c r="L66" t="s">
        <v>127</v>
      </c>
      <c r="M66">
        <v>280.32</v>
      </c>
      <c r="N66" s="243">
        <v>429.17</v>
      </c>
    </row>
    <row r="67" spans="1:14" ht="15.6">
      <c r="A67" t="s">
        <v>27</v>
      </c>
      <c r="B67" t="s">
        <v>126</v>
      </c>
      <c r="C67" t="s">
        <v>33</v>
      </c>
      <c r="D67" s="6" t="str">
        <f t="shared" ref="D67:D130" si="1">CONCATENATE(B67,"-",C67)</f>
        <v>Apr-4</v>
      </c>
      <c r="E67" s="243">
        <v>174.19</v>
      </c>
      <c r="F67" s="243"/>
      <c r="G67" s="7">
        <v>14</v>
      </c>
      <c r="L67" t="s">
        <v>128</v>
      </c>
      <c r="M67">
        <v>191.33</v>
      </c>
      <c r="N67" s="243">
        <v>174.19</v>
      </c>
    </row>
    <row r="68" spans="1:14" ht="15.6">
      <c r="A68" t="s">
        <v>27</v>
      </c>
      <c r="B68" t="s">
        <v>126</v>
      </c>
      <c r="C68" t="s">
        <v>35</v>
      </c>
      <c r="D68" s="6" t="str">
        <f t="shared" si="1"/>
        <v>Apr-5</v>
      </c>
      <c r="E68" s="243">
        <v>91.56</v>
      </c>
      <c r="F68" s="243"/>
      <c r="G68" s="7">
        <v>7</v>
      </c>
      <c r="L68" t="s">
        <v>129</v>
      </c>
      <c r="M68">
        <v>88.96</v>
      </c>
      <c r="N68" s="243">
        <v>91.56</v>
      </c>
    </row>
    <row r="69" spans="1:14" ht="15.6">
      <c r="A69" t="s">
        <v>27</v>
      </c>
      <c r="B69" t="s">
        <v>126</v>
      </c>
      <c r="C69" t="s">
        <v>78</v>
      </c>
      <c r="D69" s="6" t="str">
        <f t="shared" si="1"/>
        <v>Apr-6</v>
      </c>
      <c r="E69" s="243">
        <v>161.33000000000001</v>
      </c>
      <c r="F69" s="243"/>
      <c r="G69" s="7">
        <v>14</v>
      </c>
      <c r="L69" t="s">
        <v>130</v>
      </c>
      <c r="M69">
        <v>129.28</v>
      </c>
      <c r="N69" s="243">
        <v>161.33000000000001</v>
      </c>
    </row>
    <row r="70" spans="1:14" ht="15.6">
      <c r="A70" t="s">
        <v>27</v>
      </c>
      <c r="B70" t="s">
        <v>126</v>
      </c>
      <c r="C70" t="s">
        <v>80</v>
      </c>
      <c r="D70" s="6" t="str">
        <f t="shared" si="1"/>
        <v>Apr-7</v>
      </c>
      <c r="E70" s="243">
        <v>113.45</v>
      </c>
      <c r="F70" s="243"/>
      <c r="G70" s="7">
        <v>10</v>
      </c>
      <c r="L70" t="s">
        <v>131</v>
      </c>
      <c r="M70">
        <v>433.99</v>
      </c>
      <c r="N70" s="243">
        <v>113.45</v>
      </c>
    </row>
    <row r="71" spans="1:14" ht="15.6">
      <c r="A71" t="s">
        <v>27</v>
      </c>
      <c r="B71" t="s">
        <v>126</v>
      </c>
      <c r="C71" t="s">
        <v>43</v>
      </c>
      <c r="D71" s="6" t="str">
        <f t="shared" si="1"/>
        <v>Apr-11</v>
      </c>
      <c r="E71" s="243">
        <v>246.63</v>
      </c>
      <c r="F71" s="243"/>
      <c r="G71" s="7">
        <v>22</v>
      </c>
      <c r="L71" t="s">
        <v>132</v>
      </c>
      <c r="M71">
        <v>158.65</v>
      </c>
      <c r="N71" s="243">
        <v>246.63</v>
      </c>
    </row>
    <row r="72" spans="1:14" ht="15.6">
      <c r="A72" t="s">
        <v>27</v>
      </c>
      <c r="B72" t="s">
        <v>126</v>
      </c>
      <c r="C72" t="s">
        <v>45</v>
      </c>
      <c r="D72" s="6" t="str">
        <f t="shared" si="1"/>
        <v>Apr-12</v>
      </c>
      <c r="E72" s="244">
        <v>376.7</v>
      </c>
      <c r="F72" s="244"/>
      <c r="G72" s="7">
        <v>29</v>
      </c>
      <c r="L72" t="s">
        <v>133</v>
      </c>
      <c r="M72">
        <v>291.77999999999997</v>
      </c>
      <c r="N72" s="244">
        <v>376.7</v>
      </c>
    </row>
    <row r="73" spans="1:14" ht="15.6">
      <c r="A73" t="s">
        <v>27</v>
      </c>
      <c r="B73" t="s">
        <v>126</v>
      </c>
      <c r="C73" t="s">
        <v>47</v>
      </c>
      <c r="D73" s="6" t="str">
        <f t="shared" si="1"/>
        <v>Apr-13</v>
      </c>
      <c r="E73" s="243">
        <v>229.65</v>
      </c>
      <c r="F73" s="243"/>
      <c r="G73" s="7">
        <v>18</v>
      </c>
      <c r="L73" t="s">
        <v>134</v>
      </c>
      <c r="M73">
        <v>67.78</v>
      </c>
      <c r="N73" s="243">
        <v>229.65</v>
      </c>
    </row>
    <row r="74" spans="1:14" ht="15.6">
      <c r="A74" t="s">
        <v>27</v>
      </c>
      <c r="B74" t="s">
        <v>126</v>
      </c>
      <c r="C74" t="s">
        <v>86</v>
      </c>
      <c r="D74" s="6" t="str">
        <f t="shared" si="1"/>
        <v>Apr-14</v>
      </c>
      <c r="E74" s="243">
        <v>292.08</v>
      </c>
      <c r="F74" s="243"/>
      <c r="G74" s="7">
        <v>23</v>
      </c>
      <c r="L74" t="s">
        <v>135</v>
      </c>
      <c r="M74">
        <v>462.9</v>
      </c>
      <c r="N74" s="243">
        <v>292.08</v>
      </c>
    </row>
    <row r="75" spans="1:14" ht="15.6">
      <c r="A75" t="s">
        <v>27</v>
      </c>
      <c r="B75" t="s">
        <v>126</v>
      </c>
      <c r="C75" t="s">
        <v>51</v>
      </c>
      <c r="D75" s="6" t="str">
        <f t="shared" si="1"/>
        <v>Apr-17</v>
      </c>
      <c r="E75" s="243">
        <v>622.22</v>
      </c>
      <c r="F75" s="243"/>
      <c r="G75" s="7">
        <v>49</v>
      </c>
      <c r="L75" t="s">
        <v>136</v>
      </c>
      <c r="M75">
        <v>198.12</v>
      </c>
      <c r="N75" s="243">
        <v>622.22</v>
      </c>
    </row>
    <row r="76" spans="1:14" ht="15.6">
      <c r="A76" t="s">
        <v>27</v>
      </c>
      <c r="B76" t="s">
        <v>126</v>
      </c>
      <c r="C76" t="s">
        <v>53</v>
      </c>
      <c r="D76" s="6" t="str">
        <f t="shared" si="1"/>
        <v>Apr-18</v>
      </c>
      <c r="E76" s="243">
        <v>167.51</v>
      </c>
      <c r="F76" s="243"/>
      <c r="G76" s="7">
        <v>13</v>
      </c>
      <c r="L76" t="s">
        <v>137</v>
      </c>
      <c r="M76">
        <v>273.10000000000002</v>
      </c>
      <c r="N76" s="243">
        <v>167.51</v>
      </c>
    </row>
    <row r="77" spans="1:14" ht="15.6">
      <c r="A77" t="s">
        <v>27</v>
      </c>
      <c r="B77" t="s">
        <v>126</v>
      </c>
      <c r="C77" t="s">
        <v>55</v>
      </c>
      <c r="D77" s="6" t="str">
        <f t="shared" si="1"/>
        <v>Apr-19</v>
      </c>
      <c r="E77" s="243">
        <v>78.75</v>
      </c>
      <c r="F77" s="243"/>
      <c r="G77" s="7">
        <v>6</v>
      </c>
      <c r="L77" t="s">
        <v>138</v>
      </c>
      <c r="M77">
        <v>642.07000000000005</v>
      </c>
      <c r="N77" s="243">
        <v>78.75</v>
      </c>
    </row>
    <row r="78" spans="1:14" ht="15.6">
      <c r="A78" t="s">
        <v>27</v>
      </c>
      <c r="B78" t="s">
        <v>126</v>
      </c>
      <c r="C78" t="s">
        <v>57</v>
      </c>
      <c r="D78" s="6" t="str">
        <f t="shared" si="1"/>
        <v>Apr-20</v>
      </c>
      <c r="E78" s="243">
        <v>14.28</v>
      </c>
      <c r="F78" s="243"/>
      <c r="G78" s="7">
        <v>1</v>
      </c>
      <c r="L78" t="s">
        <v>139</v>
      </c>
      <c r="M78">
        <v>616.98</v>
      </c>
      <c r="N78" s="243">
        <v>14.28</v>
      </c>
    </row>
    <row r="79" spans="1:14" ht="15.6">
      <c r="A79" t="s">
        <v>27</v>
      </c>
      <c r="B79" t="s">
        <v>126</v>
      </c>
      <c r="C79" t="s">
        <v>115</v>
      </c>
      <c r="D79" s="6" t="str">
        <f t="shared" si="1"/>
        <v>Apr-21</v>
      </c>
      <c r="E79" s="243">
        <v>154.79</v>
      </c>
      <c r="F79" s="243"/>
      <c r="G79" s="7">
        <v>12</v>
      </c>
      <c r="L79" t="s">
        <v>140</v>
      </c>
      <c r="M79">
        <v>432.28</v>
      </c>
      <c r="N79" s="243">
        <v>154.79</v>
      </c>
    </row>
    <row r="80" spans="1:14" ht="15.6">
      <c r="A80" t="s">
        <v>27</v>
      </c>
      <c r="B80" t="s">
        <v>126</v>
      </c>
      <c r="C80" t="s">
        <v>61</v>
      </c>
      <c r="D80" s="6" t="str">
        <f t="shared" si="1"/>
        <v>Apr-24</v>
      </c>
      <c r="E80" s="243">
        <v>419.76</v>
      </c>
      <c r="F80" s="243"/>
      <c r="G80" s="7">
        <v>39</v>
      </c>
      <c r="L80" t="s">
        <v>141</v>
      </c>
      <c r="M80">
        <v>418.32</v>
      </c>
      <c r="N80" s="243">
        <v>419.76</v>
      </c>
    </row>
    <row r="81" spans="1:14" ht="15.6">
      <c r="A81" t="s">
        <v>27</v>
      </c>
      <c r="B81" t="s">
        <v>126</v>
      </c>
      <c r="C81" t="s">
        <v>63</v>
      </c>
      <c r="D81" s="6" t="str">
        <f t="shared" si="1"/>
        <v>Apr-25</v>
      </c>
      <c r="E81" s="244">
        <v>219.2</v>
      </c>
      <c r="F81" s="244"/>
      <c r="G81" s="7">
        <v>18</v>
      </c>
      <c r="L81" t="s">
        <v>142</v>
      </c>
      <c r="M81">
        <v>273.35000000000002</v>
      </c>
      <c r="N81" s="244">
        <v>219.2</v>
      </c>
    </row>
    <row r="82" spans="1:14" ht="15.6">
      <c r="A82" t="s">
        <v>27</v>
      </c>
      <c r="B82" t="s">
        <v>126</v>
      </c>
      <c r="C82" t="s">
        <v>65</v>
      </c>
      <c r="D82" s="6" t="str">
        <f t="shared" si="1"/>
        <v>Apr-26</v>
      </c>
      <c r="E82" s="243">
        <v>111.37</v>
      </c>
      <c r="F82" s="243"/>
      <c r="G82" s="7">
        <v>9</v>
      </c>
      <c r="L82" t="s">
        <v>143</v>
      </c>
      <c r="M82">
        <v>125.04</v>
      </c>
      <c r="N82" s="243">
        <v>111.37</v>
      </c>
    </row>
    <row r="83" spans="1:14" ht="15.6">
      <c r="A83" t="s">
        <v>27</v>
      </c>
      <c r="B83" t="s">
        <v>126</v>
      </c>
      <c r="C83" t="s">
        <v>67</v>
      </c>
      <c r="D83" s="6" t="str">
        <f t="shared" si="1"/>
        <v>Apr-27</v>
      </c>
      <c r="E83" s="243">
        <v>170.56</v>
      </c>
      <c r="F83" s="243"/>
      <c r="G83" s="7">
        <v>14</v>
      </c>
      <c r="L83" t="s">
        <v>144</v>
      </c>
      <c r="M83">
        <v>120.1</v>
      </c>
      <c r="N83" s="243">
        <v>170.56</v>
      </c>
    </row>
    <row r="84" spans="1:14" ht="15.6">
      <c r="A84" t="s">
        <v>27</v>
      </c>
      <c r="B84" t="s">
        <v>126</v>
      </c>
      <c r="C84" t="s">
        <v>98</v>
      </c>
      <c r="D84" s="6" t="str">
        <f t="shared" si="1"/>
        <v>Apr-28</v>
      </c>
      <c r="E84" s="243">
        <v>152.62</v>
      </c>
      <c r="F84" s="243"/>
      <c r="G84" s="7">
        <v>12</v>
      </c>
      <c r="L84" t="s">
        <v>145</v>
      </c>
      <c r="M84">
        <v>404.38</v>
      </c>
      <c r="N84" s="243">
        <v>152.62</v>
      </c>
    </row>
    <row r="85" spans="1:14" ht="15.6">
      <c r="A85" t="s">
        <v>27</v>
      </c>
      <c r="B85" t="s">
        <v>146</v>
      </c>
      <c r="C85" t="s">
        <v>29</v>
      </c>
      <c r="D85" s="6" t="str">
        <f t="shared" si="1"/>
        <v>May-2</v>
      </c>
      <c r="E85" s="243">
        <v>242.89</v>
      </c>
      <c r="F85" s="243"/>
      <c r="G85" s="7">
        <v>20</v>
      </c>
      <c r="L85" t="s">
        <v>147</v>
      </c>
      <c r="M85">
        <v>205.32</v>
      </c>
      <c r="N85" s="243">
        <v>242.89</v>
      </c>
    </row>
    <row r="86" spans="1:14" ht="15.6">
      <c r="A86" t="s">
        <v>27</v>
      </c>
      <c r="B86" t="s">
        <v>146</v>
      </c>
      <c r="C86" t="s">
        <v>33</v>
      </c>
      <c r="D86" s="6" t="str">
        <f t="shared" si="1"/>
        <v>May-4</v>
      </c>
      <c r="E86" s="243">
        <v>191.45</v>
      </c>
      <c r="F86" s="243"/>
      <c r="G86" s="7">
        <v>15</v>
      </c>
      <c r="L86" t="s">
        <v>148</v>
      </c>
      <c r="M86">
        <v>173.87</v>
      </c>
      <c r="N86" s="243">
        <v>191.45</v>
      </c>
    </row>
    <row r="87" spans="1:14" ht="15.6">
      <c r="A87" t="s">
        <v>27</v>
      </c>
      <c r="B87" t="s">
        <v>146</v>
      </c>
      <c r="C87" t="s">
        <v>35</v>
      </c>
      <c r="D87" s="6" t="str">
        <f t="shared" si="1"/>
        <v>May-5</v>
      </c>
      <c r="E87" s="243">
        <v>179.63</v>
      </c>
      <c r="F87" s="243"/>
      <c r="G87" s="7">
        <v>14</v>
      </c>
      <c r="L87" t="s">
        <v>149</v>
      </c>
      <c r="M87">
        <v>464.86</v>
      </c>
      <c r="N87" s="243">
        <v>179.63</v>
      </c>
    </row>
    <row r="88" spans="1:14" ht="15.6">
      <c r="A88" t="s">
        <v>27</v>
      </c>
      <c r="B88" t="s">
        <v>146</v>
      </c>
      <c r="C88" t="s">
        <v>37</v>
      </c>
      <c r="D88" s="6" t="str">
        <f t="shared" si="1"/>
        <v>May-8</v>
      </c>
      <c r="E88" s="243">
        <v>68.349999999999994</v>
      </c>
      <c r="F88" s="243"/>
      <c r="G88" s="7">
        <v>6</v>
      </c>
      <c r="L88" t="s">
        <v>150</v>
      </c>
      <c r="M88">
        <v>185</v>
      </c>
      <c r="N88" s="243">
        <v>68.349999999999994</v>
      </c>
    </row>
    <row r="89" spans="1:14" ht="15.6">
      <c r="A89" t="s">
        <v>27</v>
      </c>
      <c r="B89" t="s">
        <v>146</v>
      </c>
      <c r="C89" t="s">
        <v>39</v>
      </c>
      <c r="D89" s="6" t="str">
        <f t="shared" si="1"/>
        <v>May-9</v>
      </c>
      <c r="E89" s="243">
        <v>42.49</v>
      </c>
      <c r="F89" s="243"/>
      <c r="G89" s="7">
        <v>3</v>
      </c>
      <c r="L89" t="s">
        <v>151</v>
      </c>
      <c r="M89">
        <v>666.42</v>
      </c>
      <c r="N89" s="243">
        <v>42.49</v>
      </c>
    </row>
    <row r="90" spans="1:14" ht="15.6">
      <c r="A90" t="s">
        <v>27</v>
      </c>
      <c r="B90" t="s">
        <v>146</v>
      </c>
      <c r="C90" t="s">
        <v>41</v>
      </c>
      <c r="D90" s="6" t="str">
        <f t="shared" si="1"/>
        <v>May-10</v>
      </c>
      <c r="E90" s="243">
        <v>95.76</v>
      </c>
      <c r="F90" s="243"/>
      <c r="G90" s="7">
        <v>7</v>
      </c>
      <c r="L90" t="s">
        <v>152</v>
      </c>
      <c r="M90">
        <v>194.87</v>
      </c>
      <c r="N90" s="243">
        <v>95.76</v>
      </c>
    </row>
    <row r="91" spans="1:14" ht="15.6">
      <c r="A91" t="s">
        <v>27</v>
      </c>
      <c r="B91" t="s">
        <v>146</v>
      </c>
      <c r="C91" t="s">
        <v>43</v>
      </c>
      <c r="D91" s="6" t="str">
        <f t="shared" si="1"/>
        <v>May-11</v>
      </c>
      <c r="E91" s="7">
        <v>42</v>
      </c>
      <c r="F91" s="7"/>
      <c r="G91" s="7">
        <v>3</v>
      </c>
      <c r="L91" t="s">
        <v>153</v>
      </c>
      <c r="M91">
        <v>433.4</v>
      </c>
      <c r="N91" s="7">
        <v>42</v>
      </c>
    </row>
    <row r="92" spans="1:14" ht="15.6">
      <c r="A92" t="s">
        <v>27</v>
      </c>
      <c r="B92" t="s">
        <v>146</v>
      </c>
      <c r="C92" t="s">
        <v>45</v>
      </c>
      <c r="D92" s="6" t="str">
        <f t="shared" si="1"/>
        <v>May-12</v>
      </c>
      <c r="E92" s="243">
        <v>38.64</v>
      </c>
      <c r="F92" s="243"/>
      <c r="G92" s="7">
        <v>3</v>
      </c>
      <c r="L92" t="s">
        <v>154</v>
      </c>
      <c r="M92">
        <v>41.16</v>
      </c>
      <c r="N92" s="243">
        <v>38.64</v>
      </c>
    </row>
    <row r="93" spans="1:14" ht="15.6">
      <c r="A93" t="s">
        <v>27</v>
      </c>
      <c r="B93" t="s">
        <v>146</v>
      </c>
      <c r="C93" t="s">
        <v>88</v>
      </c>
      <c r="D93" s="6" t="str">
        <f t="shared" si="1"/>
        <v>May-15</v>
      </c>
      <c r="E93" s="243">
        <v>233.41</v>
      </c>
      <c r="F93" s="243"/>
      <c r="G93" s="7">
        <v>18</v>
      </c>
      <c r="L93" t="s">
        <v>155</v>
      </c>
      <c r="M93">
        <v>575.66999999999996</v>
      </c>
      <c r="N93" s="243">
        <v>233.41</v>
      </c>
    </row>
    <row r="94" spans="1:14" ht="15.6">
      <c r="A94" t="s">
        <v>27</v>
      </c>
      <c r="B94" t="s">
        <v>146</v>
      </c>
      <c r="C94" t="s">
        <v>49</v>
      </c>
      <c r="D94" s="6" t="str">
        <f t="shared" si="1"/>
        <v>May-16</v>
      </c>
      <c r="E94" s="243">
        <v>138.34</v>
      </c>
      <c r="F94" s="243"/>
      <c r="G94" s="7">
        <v>11</v>
      </c>
      <c r="L94" t="s">
        <v>156</v>
      </c>
      <c r="M94">
        <v>501.73</v>
      </c>
      <c r="N94" s="243">
        <v>138.34</v>
      </c>
    </row>
    <row r="95" spans="1:14" ht="15.6">
      <c r="A95" t="s">
        <v>27</v>
      </c>
      <c r="B95" t="s">
        <v>146</v>
      </c>
      <c r="C95" t="s">
        <v>51</v>
      </c>
      <c r="D95" s="6" t="str">
        <f t="shared" si="1"/>
        <v>May-17</v>
      </c>
      <c r="E95" s="243">
        <v>66.25</v>
      </c>
      <c r="F95" s="243"/>
      <c r="G95" s="7">
        <v>5</v>
      </c>
      <c r="L95" t="s">
        <v>157</v>
      </c>
      <c r="M95">
        <v>211.17</v>
      </c>
      <c r="N95" s="243">
        <v>66.25</v>
      </c>
    </row>
    <row r="96" spans="1:14" ht="15.6">
      <c r="A96" t="s">
        <v>27</v>
      </c>
      <c r="B96" t="s">
        <v>146</v>
      </c>
      <c r="C96" t="s">
        <v>53</v>
      </c>
      <c r="D96" s="6" t="str">
        <f t="shared" si="1"/>
        <v>May-18</v>
      </c>
      <c r="E96" s="244">
        <v>105.5</v>
      </c>
      <c r="F96" s="244"/>
      <c r="G96" s="7">
        <v>8</v>
      </c>
      <c r="L96" t="s">
        <v>158</v>
      </c>
      <c r="M96">
        <v>206.62</v>
      </c>
      <c r="N96" s="244">
        <v>105.5</v>
      </c>
    </row>
    <row r="97" spans="1:14" ht="15.6">
      <c r="A97" t="s">
        <v>27</v>
      </c>
      <c r="B97" t="s">
        <v>146</v>
      </c>
      <c r="C97" t="s">
        <v>55</v>
      </c>
      <c r="D97" s="6" t="str">
        <f t="shared" si="1"/>
        <v>May-19</v>
      </c>
      <c r="E97" s="243">
        <v>29.66</v>
      </c>
      <c r="F97" s="243"/>
      <c r="G97" s="7">
        <v>2</v>
      </c>
      <c r="L97" t="s">
        <v>159</v>
      </c>
      <c r="M97">
        <v>167.91</v>
      </c>
      <c r="N97" s="243">
        <v>29.66</v>
      </c>
    </row>
    <row r="98" spans="1:14" ht="15.6">
      <c r="A98" t="s">
        <v>27</v>
      </c>
      <c r="B98" t="s">
        <v>146</v>
      </c>
      <c r="C98" t="s">
        <v>93</v>
      </c>
      <c r="D98" s="6" t="str">
        <f t="shared" si="1"/>
        <v>May-22</v>
      </c>
      <c r="E98" s="243">
        <v>120.43</v>
      </c>
      <c r="F98" s="243"/>
      <c r="G98" s="7">
        <v>10</v>
      </c>
      <c r="L98" t="s">
        <v>160</v>
      </c>
      <c r="M98">
        <v>354.42</v>
      </c>
      <c r="N98" s="243">
        <v>120.43</v>
      </c>
    </row>
    <row r="99" spans="1:14" ht="15.6">
      <c r="A99" t="s">
        <v>27</v>
      </c>
      <c r="B99" t="s">
        <v>146</v>
      </c>
      <c r="C99" t="s">
        <v>59</v>
      </c>
      <c r="D99" s="6" t="str">
        <f t="shared" si="1"/>
        <v>May-23</v>
      </c>
      <c r="E99" s="243">
        <v>28.56</v>
      </c>
      <c r="F99" s="243"/>
      <c r="G99" s="7">
        <v>2</v>
      </c>
      <c r="L99" t="s">
        <v>161</v>
      </c>
      <c r="M99">
        <v>453.66</v>
      </c>
      <c r="N99" s="243">
        <v>28.56</v>
      </c>
    </row>
    <row r="100" spans="1:14" ht="15.6">
      <c r="A100" t="s">
        <v>27</v>
      </c>
      <c r="B100" t="s">
        <v>146</v>
      </c>
      <c r="C100" t="s">
        <v>61</v>
      </c>
      <c r="D100" s="6" t="str">
        <f t="shared" si="1"/>
        <v>May-24</v>
      </c>
      <c r="E100" s="243">
        <v>102.48</v>
      </c>
      <c r="F100" s="243"/>
      <c r="G100" s="7">
        <v>8</v>
      </c>
      <c r="L100" t="s">
        <v>162</v>
      </c>
      <c r="M100">
        <v>164.37</v>
      </c>
      <c r="N100" s="243">
        <v>102.48</v>
      </c>
    </row>
    <row r="101" spans="1:14" ht="15.6">
      <c r="A101" t="s">
        <v>27</v>
      </c>
      <c r="B101" t="s">
        <v>146</v>
      </c>
      <c r="C101" t="s">
        <v>63</v>
      </c>
      <c r="D101" s="6" t="str">
        <f t="shared" si="1"/>
        <v>May-25</v>
      </c>
      <c r="E101" s="243">
        <v>51.82</v>
      </c>
      <c r="F101" s="243"/>
      <c r="G101" s="7">
        <v>4</v>
      </c>
      <c r="L101" t="s">
        <v>163</v>
      </c>
      <c r="M101">
        <v>201.56</v>
      </c>
      <c r="N101" s="243">
        <v>51.82</v>
      </c>
    </row>
    <row r="102" spans="1:14" ht="15.6">
      <c r="A102" t="s">
        <v>27</v>
      </c>
      <c r="B102" t="s">
        <v>146</v>
      </c>
      <c r="C102" t="s">
        <v>65</v>
      </c>
      <c r="D102" s="6" t="str">
        <f t="shared" si="1"/>
        <v>May-26</v>
      </c>
      <c r="E102" s="243">
        <v>10.92</v>
      </c>
      <c r="F102" s="243"/>
      <c r="G102" s="7">
        <v>1</v>
      </c>
      <c r="L102" t="s">
        <v>164</v>
      </c>
      <c r="M102">
        <v>252.73</v>
      </c>
      <c r="N102" s="243">
        <v>10.92</v>
      </c>
    </row>
    <row r="103" spans="1:14" ht="15.6">
      <c r="A103" t="s">
        <v>27</v>
      </c>
      <c r="B103" t="s">
        <v>146</v>
      </c>
      <c r="C103" t="s">
        <v>122</v>
      </c>
      <c r="D103" s="6" t="str">
        <f t="shared" si="1"/>
        <v>May-29</v>
      </c>
      <c r="E103" s="243">
        <v>65.92</v>
      </c>
      <c r="F103" s="243"/>
      <c r="G103" s="7">
        <v>5</v>
      </c>
      <c r="L103" t="s">
        <v>165</v>
      </c>
      <c r="M103">
        <v>512.85</v>
      </c>
      <c r="N103" s="243">
        <v>65.92</v>
      </c>
    </row>
    <row r="104" spans="1:14" ht="15.6">
      <c r="A104" t="s">
        <v>27</v>
      </c>
      <c r="B104" t="s">
        <v>146</v>
      </c>
      <c r="C104" t="s">
        <v>69</v>
      </c>
      <c r="D104" s="6" t="str">
        <f t="shared" si="1"/>
        <v>May-30</v>
      </c>
      <c r="E104" s="243">
        <v>52.92</v>
      </c>
      <c r="F104" s="243"/>
      <c r="G104" s="7">
        <v>4</v>
      </c>
      <c r="L104" t="s">
        <v>166</v>
      </c>
      <c r="M104">
        <v>284.58999999999997</v>
      </c>
      <c r="N104" s="243">
        <v>52.92</v>
      </c>
    </row>
    <row r="105" spans="1:14" ht="15.6">
      <c r="A105" t="s">
        <v>27</v>
      </c>
      <c r="B105" t="s">
        <v>146</v>
      </c>
      <c r="C105" t="s">
        <v>71</v>
      </c>
      <c r="D105" s="6" t="str">
        <f t="shared" si="1"/>
        <v>May-31</v>
      </c>
      <c r="E105" s="243">
        <v>114.23</v>
      </c>
      <c r="F105" s="243"/>
      <c r="G105" s="7">
        <v>9</v>
      </c>
      <c r="L105" t="s">
        <v>167</v>
      </c>
      <c r="M105">
        <v>106.68</v>
      </c>
      <c r="N105" s="243">
        <v>114.23</v>
      </c>
    </row>
    <row r="106" spans="1:14" ht="15.6">
      <c r="A106" t="s">
        <v>27</v>
      </c>
      <c r="B106" t="s">
        <v>168</v>
      </c>
      <c r="C106" t="s">
        <v>74</v>
      </c>
      <c r="D106" s="6" t="str">
        <f t="shared" si="1"/>
        <v>Jun-1</v>
      </c>
      <c r="E106" s="244">
        <v>25.2</v>
      </c>
      <c r="F106" s="244"/>
      <c r="G106" s="7">
        <v>2</v>
      </c>
      <c r="L106" t="s">
        <v>169</v>
      </c>
      <c r="M106">
        <v>387.65</v>
      </c>
      <c r="N106" s="244">
        <v>25.2</v>
      </c>
    </row>
    <row r="107" spans="1:14" ht="15.6">
      <c r="A107" t="s">
        <v>27</v>
      </c>
      <c r="B107" t="s">
        <v>168</v>
      </c>
      <c r="C107" t="s">
        <v>35</v>
      </c>
      <c r="D107" s="6" t="str">
        <f t="shared" si="1"/>
        <v>Jun-5</v>
      </c>
      <c r="E107" s="243">
        <v>126.31</v>
      </c>
      <c r="F107" s="243"/>
      <c r="G107" s="7">
        <v>10</v>
      </c>
      <c r="L107" t="s">
        <v>170</v>
      </c>
      <c r="M107">
        <v>336.77</v>
      </c>
      <c r="N107" s="243">
        <v>126.31</v>
      </c>
    </row>
    <row r="108" spans="1:14" ht="15.6">
      <c r="A108" t="s">
        <v>27</v>
      </c>
      <c r="B108" t="s">
        <v>168</v>
      </c>
      <c r="C108" t="s">
        <v>78</v>
      </c>
      <c r="D108" s="6" t="str">
        <f t="shared" si="1"/>
        <v>Jun-6</v>
      </c>
      <c r="E108" s="243">
        <v>56.28</v>
      </c>
      <c r="F108" s="243"/>
      <c r="G108" s="7">
        <v>4</v>
      </c>
      <c r="L108" t="s">
        <v>171</v>
      </c>
      <c r="M108">
        <v>575.35</v>
      </c>
      <c r="N108" s="243">
        <v>56.28</v>
      </c>
    </row>
    <row r="109" spans="1:14" ht="15.6">
      <c r="A109" t="s">
        <v>27</v>
      </c>
      <c r="B109" t="s">
        <v>168</v>
      </c>
      <c r="C109" t="s">
        <v>39</v>
      </c>
      <c r="D109" s="6" t="str">
        <f t="shared" si="1"/>
        <v>Jun-9</v>
      </c>
      <c r="E109" s="243">
        <v>52.92</v>
      </c>
      <c r="F109" s="243"/>
      <c r="G109" s="7">
        <v>4</v>
      </c>
      <c r="L109" t="s">
        <v>172</v>
      </c>
      <c r="M109">
        <v>459.35</v>
      </c>
      <c r="N109" s="243">
        <v>52.92</v>
      </c>
    </row>
    <row r="110" spans="1:14" ht="15.6">
      <c r="A110" t="s">
        <v>27</v>
      </c>
      <c r="B110" t="s">
        <v>168</v>
      </c>
      <c r="C110" t="s">
        <v>45</v>
      </c>
      <c r="D110" s="6" t="str">
        <f t="shared" si="1"/>
        <v>Jun-12</v>
      </c>
      <c r="E110" s="244">
        <v>219.1</v>
      </c>
      <c r="F110" s="244"/>
      <c r="G110" s="7">
        <v>19</v>
      </c>
      <c r="L110" t="s">
        <v>173</v>
      </c>
      <c r="M110">
        <v>200.3</v>
      </c>
      <c r="N110" s="244">
        <v>219.1</v>
      </c>
    </row>
    <row r="111" spans="1:14" ht="15.6">
      <c r="A111" t="s">
        <v>27</v>
      </c>
      <c r="B111" t="s">
        <v>168</v>
      </c>
      <c r="C111" t="s">
        <v>47</v>
      </c>
      <c r="D111" s="6" t="str">
        <f t="shared" si="1"/>
        <v>Jun-13</v>
      </c>
      <c r="E111" s="243">
        <v>131.85</v>
      </c>
      <c r="F111" s="243"/>
      <c r="G111" s="7">
        <v>12</v>
      </c>
      <c r="L111" t="s">
        <v>174</v>
      </c>
      <c r="M111">
        <v>308.55</v>
      </c>
      <c r="N111" s="243">
        <v>131.85</v>
      </c>
    </row>
    <row r="112" spans="1:14" ht="15.6">
      <c r="A112" t="s">
        <v>27</v>
      </c>
      <c r="B112" t="s">
        <v>168</v>
      </c>
      <c r="C112" t="s">
        <v>86</v>
      </c>
      <c r="D112" s="6" t="str">
        <f t="shared" si="1"/>
        <v>Jun-14</v>
      </c>
      <c r="E112" s="243">
        <v>188.72</v>
      </c>
      <c r="F112" s="243"/>
      <c r="G112" s="7">
        <v>14</v>
      </c>
      <c r="L112" t="s">
        <v>175</v>
      </c>
      <c r="M112">
        <v>265.11</v>
      </c>
      <c r="N112" s="243">
        <v>188.72</v>
      </c>
    </row>
    <row r="113" spans="1:14" ht="15.6">
      <c r="A113" t="s">
        <v>27</v>
      </c>
      <c r="B113" t="s">
        <v>168</v>
      </c>
      <c r="C113" t="s">
        <v>88</v>
      </c>
      <c r="D113" s="6" t="str">
        <f t="shared" si="1"/>
        <v>Jun-15</v>
      </c>
      <c r="E113" s="243">
        <v>10.92</v>
      </c>
      <c r="F113" s="243"/>
      <c r="G113" s="7">
        <v>1</v>
      </c>
      <c r="L113" t="s">
        <v>176</v>
      </c>
      <c r="M113">
        <v>221.06</v>
      </c>
      <c r="N113" s="243">
        <v>10.92</v>
      </c>
    </row>
    <row r="114" spans="1:14" ht="15.6">
      <c r="A114" t="s">
        <v>27</v>
      </c>
      <c r="B114" t="s">
        <v>168</v>
      </c>
      <c r="C114" t="s">
        <v>49</v>
      </c>
      <c r="D114" s="6" t="str">
        <f t="shared" si="1"/>
        <v>Jun-16</v>
      </c>
      <c r="E114" s="243">
        <v>39.22</v>
      </c>
      <c r="F114" s="243"/>
      <c r="G114" s="7">
        <v>3</v>
      </c>
      <c r="L114" t="s">
        <v>177</v>
      </c>
      <c r="M114">
        <v>501.17</v>
      </c>
      <c r="N114" s="243">
        <v>39.22</v>
      </c>
    </row>
    <row r="115" spans="1:14" ht="15.6">
      <c r="A115" t="s">
        <v>27</v>
      </c>
      <c r="B115" t="s">
        <v>168</v>
      </c>
      <c r="C115" t="s">
        <v>55</v>
      </c>
      <c r="D115" s="6" t="str">
        <f t="shared" si="1"/>
        <v>Jun-19</v>
      </c>
      <c r="E115" s="244">
        <v>55.1</v>
      </c>
      <c r="F115" s="244"/>
      <c r="G115" s="7">
        <v>5</v>
      </c>
      <c r="L115" t="s">
        <v>178</v>
      </c>
      <c r="M115">
        <v>345.95</v>
      </c>
      <c r="N115" s="244">
        <v>55.1</v>
      </c>
    </row>
    <row r="116" spans="1:14" ht="15.6">
      <c r="A116" t="s">
        <v>27</v>
      </c>
      <c r="B116" t="s">
        <v>168</v>
      </c>
      <c r="C116" t="s">
        <v>115</v>
      </c>
      <c r="D116" s="6" t="str">
        <f t="shared" si="1"/>
        <v>Jun-21</v>
      </c>
      <c r="E116" s="244">
        <v>67.2</v>
      </c>
      <c r="F116" s="244"/>
      <c r="G116" s="7">
        <v>5</v>
      </c>
      <c r="L116" t="s">
        <v>179</v>
      </c>
      <c r="M116">
        <v>154.04</v>
      </c>
      <c r="N116" s="244">
        <v>67.2</v>
      </c>
    </row>
    <row r="117" spans="1:14" ht="15.6">
      <c r="A117" t="s">
        <v>27</v>
      </c>
      <c r="B117" t="s">
        <v>168</v>
      </c>
      <c r="C117" t="s">
        <v>93</v>
      </c>
      <c r="D117" s="6" t="str">
        <f t="shared" si="1"/>
        <v>Jun-22</v>
      </c>
      <c r="E117" s="243">
        <v>13.44</v>
      </c>
      <c r="F117" s="243"/>
      <c r="G117" s="7">
        <v>1</v>
      </c>
      <c r="L117" t="s">
        <v>180</v>
      </c>
      <c r="M117">
        <v>127.42</v>
      </c>
      <c r="N117" s="243">
        <v>13.44</v>
      </c>
    </row>
    <row r="118" spans="1:14" ht="15.6">
      <c r="A118" t="s">
        <v>27</v>
      </c>
      <c r="B118" t="s">
        <v>168</v>
      </c>
      <c r="C118" t="s">
        <v>59</v>
      </c>
      <c r="D118" s="6" t="str">
        <f t="shared" si="1"/>
        <v>Jun-23</v>
      </c>
      <c r="E118" s="243">
        <v>28.56</v>
      </c>
      <c r="F118" s="243"/>
      <c r="G118" s="7">
        <v>2</v>
      </c>
      <c r="L118" t="s">
        <v>181</v>
      </c>
      <c r="M118">
        <v>567.36</v>
      </c>
      <c r="N118" s="243">
        <v>28.56</v>
      </c>
    </row>
    <row r="119" spans="1:14" ht="15.6">
      <c r="A119" t="s">
        <v>27</v>
      </c>
      <c r="B119" t="s">
        <v>168</v>
      </c>
      <c r="C119" t="s">
        <v>65</v>
      </c>
      <c r="D119" s="6" t="str">
        <f t="shared" si="1"/>
        <v>Jun-26</v>
      </c>
      <c r="E119" s="243">
        <v>118.12</v>
      </c>
      <c r="F119" s="243"/>
      <c r="G119" s="7">
        <v>9</v>
      </c>
      <c r="L119" t="s">
        <v>182</v>
      </c>
      <c r="M119">
        <v>205.54</v>
      </c>
      <c r="N119" s="243">
        <v>118.12</v>
      </c>
    </row>
    <row r="120" spans="1:14" ht="15.6">
      <c r="A120" t="s">
        <v>27</v>
      </c>
      <c r="B120" t="s">
        <v>168</v>
      </c>
      <c r="C120" t="s">
        <v>67</v>
      </c>
      <c r="D120" s="6" t="str">
        <f t="shared" si="1"/>
        <v>Jun-27</v>
      </c>
      <c r="E120" s="243">
        <v>1726.94</v>
      </c>
      <c r="F120" s="243"/>
      <c r="G120" s="7">
        <v>146</v>
      </c>
      <c r="L120" t="s">
        <v>183</v>
      </c>
      <c r="M120">
        <v>342.69</v>
      </c>
      <c r="N120" s="243">
        <v>1726.94</v>
      </c>
    </row>
    <row r="121" spans="1:14" ht="15.6">
      <c r="A121" t="s">
        <v>27</v>
      </c>
      <c r="B121" t="s">
        <v>168</v>
      </c>
      <c r="C121" t="s">
        <v>98</v>
      </c>
      <c r="D121" s="6" t="str">
        <f t="shared" si="1"/>
        <v>Jun-28</v>
      </c>
      <c r="E121" s="243">
        <v>666.23</v>
      </c>
      <c r="F121" s="243"/>
      <c r="G121" s="7">
        <v>55</v>
      </c>
      <c r="L121" t="s">
        <v>184</v>
      </c>
      <c r="M121">
        <v>164.96</v>
      </c>
      <c r="N121" s="243">
        <v>666.23</v>
      </c>
    </row>
    <row r="122" spans="1:14" ht="15.6">
      <c r="A122" t="s">
        <v>27</v>
      </c>
      <c r="B122" t="s">
        <v>168</v>
      </c>
      <c r="C122" t="s">
        <v>122</v>
      </c>
      <c r="D122" s="6" t="str">
        <f t="shared" si="1"/>
        <v>Jun-29</v>
      </c>
      <c r="E122" s="243">
        <v>1315.24</v>
      </c>
      <c r="F122" s="243"/>
      <c r="G122" s="7">
        <v>113</v>
      </c>
      <c r="L122" t="s">
        <v>185</v>
      </c>
      <c r="M122">
        <v>247.78</v>
      </c>
      <c r="N122" s="243">
        <v>1315.24</v>
      </c>
    </row>
    <row r="123" spans="1:14" ht="15.6">
      <c r="A123" t="s">
        <v>27</v>
      </c>
      <c r="B123" t="s">
        <v>168</v>
      </c>
      <c r="C123" t="s">
        <v>69</v>
      </c>
      <c r="D123" s="6" t="str">
        <f t="shared" si="1"/>
        <v>Jun-30</v>
      </c>
      <c r="E123" s="243">
        <v>951.22</v>
      </c>
      <c r="F123" s="243"/>
      <c r="G123" s="7">
        <v>79</v>
      </c>
      <c r="L123" t="s">
        <v>186</v>
      </c>
      <c r="M123">
        <v>751.47</v>
      </c>
      <c r="N123" s="243">
        <v>951.22</v>
      </c>
    </row>
    <row r="124" spans="1:14" ht="15.6">
      <c r="A124" t="s">
        <v>27</v>
      </c>
      <c r="B124" t="s">
        <v>187</v>
      </c>
      <c r="C124" t="s">
        <v>31</v>
      </c>
      <c r="D124" s="6" t="str">
        <f t="shared" si="1"/>
        <v>Jul-3</v>
      </c>
      <c r="E124" s="243">
        <v>2040.35</v>
      </c>
      <c r="F124" s="243"/>
      <c r="G124" s="7">
        <v>171</v>
      </c>
      <c r="L124" t="s">
        <v>188</v>
      </c>
      <c r="M124">
        <v>203.46</v>
      </c>
      <c r="N124" s="243">
        <v>2040.35</v>
      </c>
    </row>
    <row r="125" spans="1:14" ht="15.6">
      <c r="A125" t="s">
        <v>27</v>
      </c>
      <c r="B125" t="s">
        <v>187</v>
      </c>
      <c r="C125" t="s">
        <v>33</v>
      </c>
      <c r="D125" s="6" t="str">
        <f t="shared" si="1"/>
        <v>Jul-4</v>
      </c>
      <c r="E125" s="243">
        <v>512.39</v>
      </c>
      <c r="F125" s="243"/>
      <c r="G125" s="7">
        <v>42</v>
      </c>
      <c r="L125" t="s">
        <v>189</v>
      </c>
      <c r="M125">
        <v>312.91000000000003</v>
      </c>
      <c r="N125" s="243">
        <v>512.39</v>
      </c>
    </row>
    <row r="126" spans="1:14" ht="15.6">
      <c r="A126" t="s">
        <v>27</v>
      </c>
      <c r="B126" t="s">
        <v>187</v>
      </c>
      <c r="C126" t="s">
        <v>35</v>
      </c>
      <c r="D126" s="6" t="str">
        <f t="shared" si="1"/>
        <v>Jul-5</v>
      </c>
      <c r="E126" s="243">
        <v>245.94</v>
      </c>
      <c r="F126" s="243"/>
      <c r="G126" s="7">
        <v>21</v>
      </c>
      <c r="L126" t="s">
        <v>190</v>
      </c>
      <c r="M126">
        <v>350.04</v>
      </c>
      <c r="N126" s="243">
        <v>245.94</v>
      </c>
    </row>
    <row r="127" spans="1:14" ht="15.6">
      <c r="A127" t="s">
        <v>27</v>
      </c>
      <c r="B127" t="s">
        <v>187</v>
      </c>
      <c r="C127" t="s">
        <v>78</v>
      </c>
      <c r="D127" s="6" t="str">
        <f t="shared" si="1"/>
        <v>Jul-6</v>
      </c>
      <c r="E127" s="243">
        <v>254.91</v>
      </c>
      <c r="F127" s="243"/>
      <c r="G127" s="7">
        <v>21</v>
      </c>
      <c r="L127" t="s">
        <v>191</v>
      </c>
      <c r="M127">
        <v>457.45</v>
      </c>
      <c r="N127" s="243">
        <v>254.91</v>
      </c>
    </row>
    <row r="128" spans="1:14" ht="15.6">
      <c r="A128" t="s">
        <v>27</v>
      </c>
      <c r="B128" t="s">
        <v>187</v>
      </c>
      <c r="C128" t="s">
        <v>80</v>
      </c>
      <c r="D128" s="6" t="str">
        <f t="shared" si="1"/>
        <v>Jul-7</v>
      </c>
      <c r="E128" s="243">
        <v>491.13</v>
      </c>
      <c r="F128" s="243"/>
      <c r="G128" s="7">
        <v>40</v>
      </c>
      <c r="L128" t="s">
        <v>192</v>
      </c>
      <c r="M128">
        <v>366.95</v>
      </c>
      <c r="N128" s="243">
        <v>491.13</v>
      </c>
    </row>
    <row r="129" spans="1:14" ht="15.6">
      <c r="A129" t="s">
        <v>27</v>
      </c>
      <c r="B129" t="s">
        <v>187</v>
      </c>
      <c r="C129" t="s">
        <v>41</v>
      </c>
      <c r="D129" s="6" t="str">
        <f t="shared" si="1"/>
        <v>Jul-10</v>
      </c>
      <c r="E129" s="244">
        <v>355.6</v>
      </c>
      <c r="F129" s="244"/>
      <c r="G129" s="7">
        <v>30</v>
      </c>
      <c r="L129" t="s">
        <v>193</v>
      </c>
      <c r="M129">
        <v>348.38</v>
      </c>
      <c r="N129" s="244">
        <v>355.6</v>
      </c>
    </row>
    <row r="130" spans="1:14" ht="15.6">
      <c r="A130" t="s">
        <v>27</v>
      </c>
      <c r="B130" t="s">
        <v>187</v>
      </c>
      <c r="C130" t="s">
        <v>43</v>
      </c>
      <c r="D130" s="6" t="str">
        <f t="shared" si="1"/>
        <v>Jul-11</v>
      </c>
      <c r="E130" s="243">
        <v>335.04</v>
      </c>
      <c r="F130" s="243"/>
      <c r="G130" s="7">
        <v>28</v>
      </c>
      <c r="L130" t="s">
        <v>194</v>
      </c>
      <c r="M130">
        <v>255.26</v>
      </c>
      <c r="N130" s="243">
        <v>335.04</v>
      </c>
    </row>
    <row r="131" spans="1:14" ht="15.6">
      <c r="A131" t="s">
        <v>27</v>
      </c>
      <c r="B131" t="s">
        <v>187</v>
      </c>
      <c r="C131" t="s">
        <v>45</v>
      </c>
      <c r="D131" s="6" t="str">
        <f t="shared" ref="D131:D194" si="2">CONCATENATE(B131,"-",C131)</f>
        <v>Jul-12</v>
      </c>
      <c r="E131" s="243">
        <v>45.27</v>
      </c>
      <c r="F131" s="243"/>
      <c r="G131" s="7">
        <v>4</v>
      </c>
      <c r="L131" t="s">
        <v>195</v>
      </c>
      <c r="M131">
        <v>186.3</v>
      </c>
      <c r="N131" s="243">
        <v>45.27</v>
      </c>
    </row>
    <row r="132" spans="1:14" ht="15.6">
      <c r="A132" t="s">
        <v>27</v>
      </c>
      <c r="B132" t="s">
        <v>187</v>
      </c>
      <c r="C132" t="s">
        <v>47</v>
      </c>
      <c r="D132" s="6" t="str">
        <f t="shared" si="2"/>
        <v>Jul-13</v>
      </c>
      <c r="E132" s="243">
        <v>121.46</v>
      </c>
      <c r="F132" s="243"/>
      <c r="G132" s="7">
        <v>10</v>
      </c>
      <c r="L132" t="s">
        <v>196</v>
      </c>
      <c r="M132">
        <v>133.35</v>
      </c>
      <c r="N132" s="243">
        <v>121.46</v>
      </c>
    </row>
    <row r="133" spans="1:14" ht="15.6">
      <c r="A133" t="s">
        <v>27</v>
      </c>
      <c r="B133" t="s">
        <v>187</v>
      </c>
      <c r="C133" t="s">
        <v>86</v>
      </c>
      <c r="D133" s="6" t="str">
        <f t="shared" si="2"/>
        <v>Jul-14</v>
      </c>
      <c r="E133" s="243">
        <v>194.76</v>
      </c>
      <c r="F133" s="243"/>
      <c r="G133" s="7">
        <v>16</v>
      </c>
      <c r="L133" t="s">
        <v>197</v>
      </c>
      <c r="M133">
        <v>462.96</v>
      </c>
      <c r="N133" s="243">
        <v>194.76</v>
      </c>
    </row>
    <row r="134" spans="1:14" ht="15.6">
      <c r="A134" t="s">
        <v>27</v>
      </c>
      <c r="B134" t="s">
        <v>187</v>
      </c>
      <c r="C134" t="s">
        <v>51</v>
      </c>
      <c r="D134" s="6" t="str">
        <f t="shared" si="2"/>
        <v>Jul-17</v>
      </c>
      <c r="E134" s="243">
        <v>782.81</v>
      </c>
      <c r="F134" s="243"/>
      <c r="G134" s="7">
        <v>69</v>
      </c>
      <c r="L134" t="s">
        <v>198</v>
      </c>
      <c r="M134">
        <v>251.32</v>
      </c>
      <c r="N134" s="243">
        <v>782.81</v>
      </c>
    </row>
    <row r="135" spans="1:14" ht="15.6">
      <c r="A135" t="s">
        <v>27</v>
      </c>
      <c r="B135" t="s">
        <v>187</v>
      </c>
      <c r="C135" t="s">
        <v>53</v>
      </c>
      <c r="D135" s="6" t="str">
        <f t="shared" si="2"/>
        <v>Jul-18</v>
      </c>
      <c r="E135" s="243">
        <v>476.89</v>
      </c>
      <c r="F135" s="243"/>
      <c r="G135" s="7">
        <v>44</v>
      </c>
      <c r="L135" t="s">
        <v>199</v>
      </c>
      <c r="M135">
        <v>210</v>
      </c>
      <c r="N135" s="243">
        <v>476.89</v>
      </c>
    </row>
    <row r="136" spans="1:14" ht="15.6">
      <c r="A136" t="s">
        <v>27</v>
      </c>
      <c r="B136" t="s">
        <v>187</v>
      </c>
      <c r="C136" t="s">
        <v>55</v>
      </c>
      <c r="D136" s="6" t="str">
        <f t="shared" si="2"/>
        <v>Jul-19</v>
      </c>
      <c r="E136" s="243">
        <v>149.43</v>
      </c>
      <c r="F136" s="243"/>
      <c r="G136" s="7">
        <v>12</v>
      </c>
      <c r="L136" t="s">
        <v>200</v>
      </c>
      <c r="M136">
        <v>112.56</v>
      </c>
      <c r="N136" s="243">
        <v>149.43</v>
      </c>
    </row>
    <row r="137" spans="1:14" ht="15.6">
      <c r="A137" t="s">
        <v>27</v>
      </c>
      <c r="B137" t="s">
        <v>187</v>
      </c>
      <c r="C137" t="s">
        <v>57</v>
      </c>
      <c r="D137" s="6" t="str">
        <f t="shared" si="2"/>
        <v>Jul-20</v>
      </c>
      <c r="E137" s="243">
        <v>208.71</v>
      </c>
      <c r="F137" s="243"/>
      <c r="G137" s="7">
        <v>17</v>
      </c>
      <c r="L137" t="s">
        <v>201</v>
      </c>
      <c r="M137">
        <v>138.41</v>
      </c>
      <c r="N137" s="243">
        <v>208.71</v>
      </c>
    </row>
    <row r="138" spans="1:14" ht="15.6">
      <c r="A138" t="s">
        <v>27</v>
      </c>
      <c r="B138" t="s">
        <v>187</v>
      </c>
      <c r="C138" t="s">
        <v>115</v>
      </c>
      <c r="D138" s="6" t="str">
        <f t="shared" si="2"/>
        <v>Jul-21</v>
      </c>
      <c r="E138" s="243">
        <v>128.77000000000001</v>
      </c>
      <c r="F138" s="243"/>
      <c r="G138" s="7">
        <v>11</v>
      </c>
      <c r="L138" t="s">
        <v>202</v>
      </c>
      <c r="M138">
        <v>233.65</v>
      </c>
      <c r="N138" s="243">
        <v>128.77000000000001</v>
      </c>
    </row>
    <row r="139" spans="1:14" ht="15.6">
      <c r="A139" t="s">
        <v>27</v>
      </c>
      <c r="B139" t="s">
        <v>187</v>
      </c>
      <c r="C139" t="s">
        <v>59</v>
      </c>
      <c r="D139" s="6" t="str">
        <f t="shared" si="2"/>
        <v>Jul-23</v>
      </c>
      <c r="E139" s="243">
        <v>36.96</v>
      </c>
      <c r="F139" s="243"/>
      <c r="G139" s="7">
        <v>3</v>
      </c>
      <c r="L139" t="s">
        <v>203</v>
      </c>
      <c r="M139">
        <v>588.48</v>
      </c>
      <c r="N139" s="243">
        <v>36.96</v>
      </c>
    </row>
    <row r="140" spans="1:14" ht="15.6">
      <c r="A140" t="s">
        <v>27</v>
      </c>
      <c r="B140" t="s">
        <v>187</v>
      </c>
      <c r="C140" t="s">
        <v>61</v>
      </c>
      <c r="D140" s="6" t="str">
        <f t="shared" si="2"/>
        <v>Jul-24</v>
      </c>
      <c r="E140" s="243">
        <v>363.57</v>
      </c>
      <c r="F140" s="243"/>
      <c r="G140" s="7">
        <v>30</v>
      </c>
      <c r="L140" t="s">
        <v>204</v>
      </c>
      <c r="M140">
        <v>233.37</v>
      </c>
      <c r="N140" s="243">
        <v>363.57</v>
      </c>
    </row>
    <row r="141" spans="1:14" ht="15.6">
      <c r="A141" t="s">
        <v>27</v>
      </c>
      <c r="B141" t="s">
        <v>187</v>
      </c>
      <c r="C141" t="s">
        <v>63</v>
      </c>
      <c r="D141" s="6" t="str">
        <f t="shared" si="2"/>
        <v>Jul-25</v>
      </c>
      <c r="E141" s="243">
        <v>47.38</v>
      </c>
      <c r="F141" s="243"/>
      <c r="G141" s="7">
        <v>4</v>
      </c>
      <c r="L141" t="s">
        <v>205</v>
      </c>
      <c r="M141">
        <v>1176.01</v>
      </c>
      <c r="N141" s="243">
        <v>47.38</v>
      </c>
    </row>
    <row r="142" spans="1:14" ht="15.6">
      <c r="A142" t="s">
        <v>27</v>
      </c>
      <c r="B142" t="s">
        <v>187</v>
      </c>
      <c r="C142" t="s">
        <v>65</v>
      </c>
      <c r="D142" s="6" t="str">
        <f t="shared" si="2"/>
        <v>Jul-26</v>
      </c>
      <c r="E142" s="243">
        <v>141.59</v>
      </c>
      <c r="F142" s="243"/>
      <c r="G142" s="7">
        <v>12</v>
      </c>
      <c r="L142" t="s">
        <v>206</v>
      </c>
      <c r="M142">
        <v>720.14</v>
      </c>
      <c r="N142" s="243">
        <v>141.59</v>
      </c>
    </row>
    <row r="143" spans="1:14" ht="15.6">
      <c r="A143" t="s">
        <v>27</v>
      </c>
      <c r="B143" t="s">
        <v>187</v>
      </c>
      <c r="C143" t="s">
        <v>67</v>
      </c>
      <c r="D143" s="6" t="str">
        <f t="shared" si="2"/>
        <v>Jul-27</v>
      </c>
      <c r="E143" s="243">
        <v>123.48</v>
      </c>
      <c r="F143" s="243"/>
      <c r="G143" s="7">
        <v>10</v>
      </c>
      <c r="L143" t="s">
        <v>207</v>
      </c>
      <c r="M143">
        <v>294.26</v>
      </c>
      <c r="N143" s="243">
        <v>123.48</v>
      </c>
    </row>
    <row r="144" spans="1:14" ht="15.6">
      <c r="A144" t="s">
        <v>27</v>
      </c>
      <c r="B144" t="s">
        <v>187</v>
      </c>
      <c r="C144" t="s">
        <v>98</v>
      </c>
      <c r="D144" s="6" t="str">
        <f t="shared" si="2"/>
        <v>Jul-28</v>
      </c>
      <c r="E144" s="243">
        <v>132.94999999999999</v>
      </c>
      <c r="F144" s="243"/>
      <c r="G144" s="7">
        <v>11</v>
      </c>
      <c r="L144" t="s">
        <v>208</v>
      </c>
      <c r="M144">
        <v>669.5</v>
      </c>
      <c r="N144" s="243">
        <v>132.94999999999999</v>
      </c>
    </row>
    <row r="145" spans="1:14" ht="15.6">
      <c r="A145" t="s">
        <v>27</v>
      </c>
      <c r="B145" t="s">
        <v>187</v>
      </c>
      <c r="C145" t="s">
        <v>71</v>
      </c>
      <c r="D145" s="6" t="str">
        <f t="shared" si="2"/>
        <v>Jul-31</v>
      </c>
      <c r="E145" s="243">
        <v>502.89</v>
      </c>
      <c r="F145" s="243"/>
      <c r="G145" s="7">
        <v>43</v>
      </c>
      <c r="L145" t="s">
        <v>209</v>
      </c>
      <c r="M145">
        <v>567.62</v>
      </c>
      <c r="N145" s="243">
        <v>502.89</v>
      </c>
    </row>
    <row r="146" spans="1:14" ht="15.6">
      <c r="A146" t="s">
        <v>27</v>
      </c>
      <c r="B146" t="s">
        <v>210</v>
      </c>
      <c r="C146" t="s">
        <v>74</v>
      </c>
      <c r="D146" s="6" t="str">
        <f t="shared" si="2"/>
        <v>Aug-1</v>
      </c>
      <c r="E146" s="244">
        <v>182.6</v>
      </c>
      <c r="F146" s="244"/>
      <c r="G146" s="7">
        <v>15</v>
      </c>
      <c r="L146" t="s">
        <v>211</v>
      </c>
      <c r="M146">
        <v>1061.74</v>
      </c>
      <c r="N146" s="244">
        <v>182.6</v>
      </c>
    </row>
    <row r="147" spans="1:14" ht="15.6">
      <c r="A147" t="s">
        <v>27</v>
      </c>
      <c r="B147" t="s">
        <v>210</v>
      </c>
      <c r="C147" t="s">
        <v>29</v>
      </c>
      <c r="D147" s="6" t="str">
        <f t="shared" si="2"/>
        <v>Aug-2</v>
      </c>
      <c r="E147" s="243">
        <v>143.58000000000001</v>
      </c>
      <c r="F147" s="243"/>
      <c r="G147" s="7">
        <v>12</v>
      </c>
      <c r="L147" t="s">
        <v>212</v>
      </c>
      <c r="M147">
        <v>220.67</v>
      </c>
      <c r="N147" s="243">
        <v>143.58000000000001</v>
      </c>
    </row>
    <row r="148" spans="1:14" ht="15.6">
      <c r="A148" t="s">
        <v>27</v>
      </c>
      <c r="B148" t="s">
        <v>210</v>
      </c>
      <c r="C148" t="s">
        <v>31</v>
      </c>
      <c r="D148" s="6" t="str">
        <f t="shared" si="2"/>
        <v>Aug-3</v>
      </c>
      <c r="E148" s="243">
        <v>158.56</v>
      </c>
      <c r="F148" s="243"/>
      <c r="G148" s="7">
        <v>13</v>
      </c>
      <c r="L148" t="s">
        <v>213</v>
      </c>
      <c r="M148">
        <v>452.39</v>
      </c>
      <c r="N148" s="243">
        <v>158.56</v>
      </c>
    </row>
    <row r="149" spans="1:14" ht="15.6">
      <c r="A149" t="s">
        <v>27</v>
      </c>
      <c r="B149" t="s">
        <v>210</v>
      </c>
      <c r="C149" t="s">
        <v>78</v>
      </c>
      <c r="D149" s="6" t="str">
        <f t="shared" si="2"/>
        <v>Aug-6</v>
      </c>
      <c r="E149" s="243">
        <v>60.48</v>
      </c>
      <c r="F149" s="243"/>
      <c r="G149" s="7">
        <v>5</v>
      </c>
      <c r="L149" t="s">
        <v>214</v>
      </c>
      <c r="M149">
        <v>248.8</v>
      </c>
      <c r="N149" s="243">
        <v>60.48</v>
      </c>
    </row>
    <row r="150" spans="1:14" ht="15.6">
      <c r="A150" t="s">
        <v>27</v>
      </c>
      <c r="B150" t="s">
        <v>210</v>
      </c>
      <c r="C150" t="s">
        <v>80</v>
      </c>
      <c r="D150" s="6" t="str">
        <f t="shared" si="2"/>
        <v>Aug-7</v>
      </c>
      <c r="E150" s="243">
        <v>371.05</v>
      </c>
      <c r="F150" s="243"/>
      <c r="G150" s="7">
        <v>31</v>
      </c>
      <c r="L150" t="s">
        <v>215</v>
      </c>
      <c r="M150">
        <v>312.56</v>
      </c>
      <c r="N150" s="243">
        <v>371.05</v>
      </c>
    </row>
    <row r="151" spans="1:14" ht="15.6">
      <c r="A151" t="s">
        <v>27</v>
      </c>
      <c r="B151" t="s">
        <v>210</v>
      </c>
      <c r="C151" t="s">
        <v>37</v>
      </c>
      <c r="D151" s="6" t="str">
        <f t="shared" si="2"/>
        <v>Aug-8</v>
      </c>
      <c r="E151" s="243">
        <v>44.68</v>
      </c>
      <c r="F151" s="243"/>
      <c r="G151" s="7">
        <v>4</v>
      </c>
      <c r="L151" t="s">
        <v>216</v>
      </c>
      <c r="M151">
        <v>359.82</v>
      </c>
      <c r="N151" s="243">
        <v>44.68</v>
      </c>
    </row>
    <row r="152" spans="1:14" ht="15.6">
      <c r="A152" t="s">
        <v>27</v>
      </c>
      <c r="B152" t="s">
        <v>210</v>
      </c>
      <c r="C152" t="s">
        <v>39</v>
      </c>
      <c r="D152" s="6" t="str">
        <f t="shared" si="2"/>
        <v>Aug-9</v>
      </c>
      <c r="E152" s="243">
        <v>183.57</v>
      </c>
      <c r="F152" s="243"/>
      <c r="G152" s="7">
        <v>15</v>
      </c>
      <c r="L152" t="s">
        <v>217</v>
      </c>
      <c r="M152">
        <v>84.58</v>
      </c>
      <c r="N152" s="243">
        <v>183.57</v>
      </c>
    </row>
    <row r="153" spans="1:14" ht="15.6">
      <c r="A153" t="s">
        <v>27</v>
      </c>
      <c r="B153" t="s">
        <v>210</v>
      </c>
      <c r="C153" t="s">
        <v>41</v>
      </c>
      <c r="D153" s="6" t="str">
        <f t="shared" si="2"/>
        <v>Aug-10</v>
      </c>
      <c r="E153" s="7">
        <v>21</v>
      </c>
      <c r="F153" s="7"/>
      <c r="G153" s="7">
        <v>2</v>
      </c>
      <c r="L153" t="s">
        <v>218</v>
      </c>
      <c r="M153">
        <v>262.76</v>
      </c>
      <c r="N153" s="7">
        <v>21</v>
      </c>
    </row>
    <row r="154" spans="1:14" ht="15.6">
      <c r="A154" t="s">
        <v>27</v>
      </c>
      <c r="B154" t="s">
        <v>210</v>
      </c>
      <c r="C154" t="s">
        <v>43</v>
      </c>
      <c r="D154" s="6" t="str">
        <f t="shared" si="2"/>
        <v>Aug-11</v>
      </c>
      <c r="E154" s="243">
        <v>94.92</v>
      </c>
      <c r="F154" s="243"/>
      <c r="G154" s="7">
        <v>8</v>
      </c>
      <c r="L154" t="s">
        <v>219</v>
      </c>
      <c r="M154">
        <v>76.44</v>
      </c>
      <c r="N154" s="243">
        <v>94.92</v>
      </c>
    </row>
    <row r="155" spans="1:14" ht="15.6">
      <c r="A155" t="s">
        <v>27</v>
      </c>
      <c r="B155" t="s">
        <v>210</v>
      </c>
      <c r="C155" t="s">
        <v>47</v>
      </c>
      <c r="D155" s="6" t="str">
        <f t="shared" si="2"/>
        <v>Aug-13</v>
      </c>
      <c r="E155" s="243">
        <v>160.41</v>
      </c>
      <c r="F155" s="243"/>
      <c r="G155" s="7">
        <v>13</v>
      </c>
      <c r="L155" t="s">
        <v>220</v>
      </c>
      <c r="M155">
        <v>594.45000000000005</v>
      </c>
      <c r="N155" s="243">
        <v>160.41</v>
      </c>
    </row>
    <row r="156" spans="1:14" ht="15.6">
      <c r="A156" t="s">
        <v>27</v>
      </c>
      <c r="B156" t="s">
        <v>210</v>
      </c>
      <c r="C156" t="s">
        <v>86</v>
      </c>
      <c r="D156" s="6" t="str">
        <f t="shared" si="2"/>
        <v>Aug-14</v>
      </c>
      <c r="E156" s="243">
        <v>187.52</v>
      </c>
      <c r="F156" s="243"/>
      <c r="G156" s="7">
        <v>16</v>
      </c>
      <c r="L156" t="s">
        <v>221</v>
      </c>
      <c r="M156">
        <v>372.93</v>
      </c>
      <c r="N156" s="243">
        <v>187.52</v>
      </c>
    </row>
    <row r="157" spans="1:14" ht="15.6">
      <c r="A157" t="s">
        <v>27</v>
      </c>
      <c r="B157" t="s">
        <v>210</v>
      </c>
      <c r="C157" t="s">
        <v>49</v>
      </c>
      <c r="D157" s="6" t="str">
        <f t="shared" si="2"/>
        <v>Aug-16</v>
      </c>
      <c r="E157" s="244">
        <v>109.2</v>
      </c>
      <c r="F157" s="244"/>
      <c r="G157" s="7">
        <v>9</v>
      </c>
      <c r="L157" t="s">
        <v>222</v>
      </c>
      <c r="M157">
        <v>117.6</v>
      </c>
      <c r="N157" s="244">
        <v>109.2</v>
      </c>
    </row>
    <row r="158" spans="1:14" ht="15.6">
      <c r="A158" t="s">
        <v>27</v>
      </c>
      <c r="B158" t="s">
        <v>210</v>
      </c>
      <c r="C158" t="s">
        <v>51</v>
      </c>
      <c r="D158" s="6" t="str">
        <f t="shared" si="2"/>
        <v>Aug-17</v>
      </c>
      <c r="E158" s="243">
        <v>207.68</v>
      </c>
      <c r="F158" s="243"/>
      <c r="G158" s="7">
        <v>18</v>
      </c>
      <c r="L158" t="s">
        <v>223</v>
      </c>
      <c r="M158">
        <v>506.58</v>
      </c>
      <c r="N158" s="243">
        <v>207.68</v>
      </c>
    </row>
    <row r="159" spans="1:14" ht="15.6">
      <c r="A159" t="s">
        <v>27</v>
      </c>
      <c r="B159" t="s">
        <v>210</v>
      </c>
      <c r="C159" t="s">
        <v>53</v>
      </c>
      <c r="D159" s="6" t="str">
        <f t="shared" si="2"/>
        <v>Aug-18</v>
      </c>
      <c r="E159" s="243">
        <v>-14.28</v>
      </c>
      <c r="F159" s="243"/>
      <c r="G159" s="7">
        <v>-1</v>
      </c>
      <c r="L159" t="s">
        <v>224</v>
      </c>
      <c r="M159">
        <v>606.82000000000005</v>
      </c>
      <c r="N159" s="243">
        <v>-14.28</v>
      </c>
    </row>
    <row r="160" spans="1:14" ht="15.6">
      <c r="A160" t="s">
        <v>27</v>
      </c>
      <c r="B160" t="s">
        <v>210</v>
      </c>
      <c r="C160" t="s">
        <v>57</v>
      </c>
      <c r="D160" s="6" t="str">
        <f t="shared" si="2"/>
        <v>Aug-20</v>
      </c>
      <c r="E160" s="243">
        <v>168.83</v>
      </c>
      <c r="F160" s="243"/>
      <c r="G160" s="7">
        <v>13</v>
      </c>
      <c r="L160" t="s">
        <v>225</v>
      </c>
      <c r="M160">
        <v>358.15</v>
      </c>
      <c r="N160" s="243">
        <v>168.83</v>
      </c>
    </row>
    <row r="161" spans="1:14" ht="15.6">
      <c r="A161" t="s">
        <v>27</v>
      </c>
      <c r="B161" t="s">
        <v>210</v>
      </c>
      <c r="C161" t="s">
        <v>115</v>
      </c>
      <c r="D161" s="6" t="str">
        <f t="shared" si="2"/>
        <v>Aug-21</v>
      </c>
      <c r="E161" s="243">
        <v>165.51</v>
      </c>
      <c r="F161" s="243"/>
      <c r="G161" s="7">
        <v>13</v>
      </c>
      <c r="L161" t="s">
        <v>226</v>
      </c>
      <c r="M161">
        <v>518.75</v>
      </c>
      <c r="N161" s="243">
        <v>165.51</v>
      </c>
    </row>
    <row r="162" spans="1:14" ht="15.6">
      <c r="A162" t="s">
        <v>27</v>
      </c>
      <c r="B162" t="s">
        <v>210</v>
      </c>
      <c r="C162" t="s">
        <v>93</v>
      </c>
      <c r="D162" s="6" t="str">
        <f t="shared" si="2"/>
        <v>Aug-22</v>
      </c>
      <c r="E162" s="243">
        <v>40.32</v>
      </c>
      <c r="F162" s="243"/>
      <c r="G162" s="7">
        <v>3</v>
      </c>
      <c r="L162" t="s">
        <v>227</v>
      </c>
      <c r="M162">
        <v>147.9</v>
      </c>
      <c r="N162" s="243">
        <v>40.32</v>
      </c>
    </row>
    <row r="163" spans="1:14" ht="15.6">
      <c r="A163" t="s">
        <v>27</v>
      </c>
      <c r="B163" t="s">
        <v>210</v>
      </c>
      <c r="C163" t="s">
        <v>59</v>
      </c>
      <c r="D163" s="6" t="str">
        <f t="shared" si="2"/>
        <v>Aug-23</v>
      </c>
      <c r="E163" s="243">
        <v>132.62</v>
      </c>
      <c r="F163" s="243"/>
      <c r="G163" s="7">
        <v>11</v>
      </c>
      <c r="L163" t="s">
        <v>228</v>
      </c>
      <c r="M163">
        <v>135.38999999999999</v>
      </c>
      <c r="N163" s="243">
        <v>132.62</v>
      </c>
    </row>
    <row r="164" spans="1:14" ht="15.6">
      <c r="A164" t="s">
        <v>27</v>
      </c>
      <c r="B164" t="s">
        <v>210</v>
      </c>
      <c r="C164" t="s">
        <v>61</v>
      </c>
      <c r="D164" s="6" t="str">
        <f t="shared" si="2"/>
        <v>Aug-24</v>
      </c>
      <c r="E164" s="243">
        <v>202.93</v>
      </c>
      <c r="F164" s="243"/>
      <c r="G164" s="7">
        <v>16</v>
      </c>
      <c r="L164" t="s">
        <v>229</v>
      </c>
      <c r="M164">
        <v>48.72</v>
      </c>
      <c r="N164" s="243">
        <v>202.93</v>
      </c>
    </row>
    <row r="165" spans="1:14" ht="15.6">
      <c r="A165" t="s">
        <v>27</v>
      </c>
      <c r="B165" t="s">
        <v>210</v>
      </c>
      <c r="C165" t="s">
        <v>63</v>
      </c>
      <c r="D165" s="6" t="str">
        <f t="shared" si="2"/>
        <v>Aug-25</v>
      </c>
      <c r="E165" s="243">
        <v>144.72999999999999</v>
      </c>
      <c r="F165" s="243"/>
      <c r="G165" s="7">
        <v>12</v>
      </c>
      <c r="L165" t="s">
        <v>230</v>
      </c>
      <c r="M165">
        <v>54.8</v>
      </c>
      <c r="N165" s="243">
        <v>144.72999999999999</v>
      </c>
    </row>
    <row r="166" spans="1:14" ht="15.6">
      <c r="A166" t="s">
        <v>27</v>
      </c>
      <c r="B166" t="s">
        <v>210</v>
      </c>
      <c r="C166" t="s">
        <v>67</v>
      </c>
      <c r="D166" s="6" t="str">
        <f t="shared" si="2"/>
        <v>Aug-27</v>
      </c>
      <c r="E166" s="243">
        <v>382.37</v>
      </c>
      <c r="F166" s="243"/>
      <c r="G166" s="7">
        <v>29</v>
      </c>
      <c r="L166" t="s">
        <v>231</v>
      </c>
      <c r="M166">
        <v>183.15</v>
      </c>
      <c r="N166" s="243">
        <v>382.37</v>
      </c>
    </row>
    <row r="167" spans="1:14" ht="15.6">
      <c r="A167" t="s">
        <v>27</v>
      </c>
      <c r="B167" t="s">
        <v>210</v>
      </c>
      <c r="C167" t="s">
        <v>98</v>
      </c>
      <c r="D167" s="6" t="str">
        <f t="shared" si="2"/>
        <v>Aug-28</v>
      </c>
      <c r="E167" s="244">
        <v>720.6</v>
      </c>
      <c r="F167" s="244"/>
      <c r="G167" s="7">
        <v>55</v>
      </c>
      <c r="L167" t="s">
        <v>232</v>
      </c>
      <c r="M167">
        <v>137.72</v>
      </c>
      <c r="N167" s="244">
        <v>720.6</v>
      </c>
    </row>
    <row r="168" spans="1:14" ht="15.6">
      <c r="A168" t="s">
        <v>27</v>
      </c>
      <c r="B168" t="s">
        <v>210</v>
      </c>
      <c r="C168" t="s">
        <v>122</v>
      </c>
      <c r="D168" s="6" t="str">
        <f t="shared" si="2"/>
        <v>Aug-29</v>
      </c>
      <c r="E168" s="244">
        <v>163.80000000000001</v>
      </c>
      <c r="F168" s="244"/>
      <c r="G168" s="7">
        <v>14</v>
      </c>
      <c r="L168" t="s">
        <v>233</v>
      </c>
      <c r="M168">
        <v>31.92</v>
      </c>
      <c r="N168" s="244">
        <v>163.80000000000001</v>
      </c>
    </row>
    <row r="169" spans="1:14" ht="15.6">
      <c r="A169" t="s">
        <v>27</v>
      </c>
      <c r="B169" t="s">
        <v>210</v>
      </c>
      <c r="C169" t="s">
        <v>69</v>
      </c>
      <c r="D169" s="6" t="str">
        <f t="shared" si="2"/>
        <v>Aug-30</v>
      </c>
      <c r="E169" s="243">
        <v>51.26</v>
      </c>
      <c r="F169" s="243"/>
      <c r="G169" s="7">
        <v>4</v>
      </c>
      <c r="L169" t="s">
        <v>234</v>
      </c>
      <c r="M169">
        <v>258.58999999999997</v>
      </c>
      <c r="N169" s="243">
        <v>51.26</v>
      </c>
    </row>
    <row r="170" spans="1:14" ht="15.6">
      <c r="A170" t="s">
        <v>27</v>
      </c>
      <c r="B170" t="s">
        <v>210</v>
      </c>
      <c r="C170" t="s">
        <v>71</v>
      </c>
      <c r="D170" s="6" t="str">
        <f t="shared" si="2"/>
        <v>Aug-31</v>
      </c>
      <c r="E170" s="243">
        <v>194.87</v>
      </c>
      <c r="F170" s="243"/>
      <c r="G170" s="7">
        <v>16</v>
      </c>
      <c r="L170" t="s">
        <v>235</v>
      </c>
      <c r="M170">
        <v>188.05</v>
      </c>
      <c r="N170" s="243">
        <v>194.87</v>
      </c>
    </row>
    <row r="171" spans="1:14" ht="15.6">
      <c r="A171" t="s">
        <v>27</v>
      </c>
      <c r="B171" t="s">
        <v>236</v>
      </c>
      <c r="C171" t="s">
        <v>74</v>
      </c>
      <c r="D171" s="6" t="str">
        <f t="shared" si="2"/>
        <v>Sep-1</v>
      </c>
      <c r="E171" s="243">
        <v>223.69</v>
      </c>
      <c r="F171" s="243"/>
      <c r="G171" s="7">
        <v>18</v>
      </c>
      <c r="L171" t="s">
        <v>237</v>
      </c>
      <c r="M171">
        <v>148.16999999999999</v>
      </c>
      <c r="N171" s="243">
        <v>223.69</v>
      </c>
    </row>
    <row r="172" spans="1:14" ht="15.6">
      <c r="A172" t="s">
        <v>27</v>
      </c>
      <c r="B172" t="s">
        <v>236</v>
      </c>
      <c r="C172" t="s">
        <v>31</v>
      </c>
      <c r="D172" s="6" t="str">
        <f t="shared" si="2"/>
        <v>Sep-3</v>
      </c>
      <c r="E172" s="243">
        <v>157.91999999999999</v>
      </c>
      <c r="F172" s="243"/>
      <c r="G172" s="7">
        <v>13</v>
      </c>
      <c r="L172" t="s">
        <v>238</v>
      </c>
      <c r="M172">
        <v>93.23</v>
      </c>
      <c r="N172" s="243">
        <v>157.91999999999999</v>
      </c>
    </row>
    <row r="173" spans="1:14" ht="15.6">
      <c r="A173" t="s">
        <v>27</v>
      </c>
      <c r="B173" t="s">
        <v>236</v>
      </c>
      <c r="C173" t="s">
        <v>33</v>
      </c>
      <c r="D173" s="6" t="str">
        <f t="shared" si="2"/>
        <v>Sep-4</v>
      </c>
      <c r="E173" s="243">
        <v>986.16</v>
      </c>
      <c r="F173" s="243"/>
      <c r="G173" s="7">
        <v>78</v>
      </c>
      <c r="L173" t="s">
        <v>239</v>
      </c>
      <c r="M173">
        <v>25.2</v>
      </c>
      <c r="N173" s="243">
        <v>986.16</v>
      </c>
    </row>
    <row r="174" spans="1:14" ht="15.6">
      <c r="A174" t="s">
        <v>27</v>
      </c>
      <c r="B174" t="s">
        <v>236</v>
      </c>
      <c r="C174" t="s">
        <v>35</v>
      </c>
      <c r="D174" s="6" t="str">
        <f t="shared" si="2"/>
        <v>Sep-5</v>
      </c>
      <c r="E174" s="243">
        <v>263.18</v>
      </c>
      <c r="F174" s="243"/>
      <c r="G174" s="7">
        <v>21</v>
      </c>
      <c r="L174" t="s">
        <v>240</v>
      </c>
      <c r="M174">
        <v>60.47</v>
      </c>
      <c r="N174" s="243">
        <v>263.18</v>
      </c>
    </row>
    <row r="175" spans="1:14" ht="15.6">
      <c r="A175" t="s">
        <v>27</v>
      </c>
      <c r="B175" t="s">
        <v>236</v>
      </c>
      <c r="C175" t="s">
        <v>78</v>
      </c>
      <c r="D175" s="6" t="str">
        <f t="shared" si="2"/>
        <v>Sep-6</v>
      </c>
      <c r="E175" s="243">
        <v>231.24</v>
      </c>
      <c r="F175" s="243"/>
      <c r="G175" s="7">
        <v>19</v>
      </c>
      <c r="L175" t="s">
        <v>241</v>
      </c>
      <c r="M175">
        <v>335.19</v>
      </c>
      <c r="N175" s="243">
        <v>231.24</v>
      </c>
    </row>
    <row r="176" spans="1:14" ht="15.6">
      <c r="A176" t="s">
        <v>27</v>
      </c>
      <c r="B176" t="s">
        <v>236</v>
      </c>
      <c r="C176" t="s">
        <v>80</v>
      </c>
      <c r="D176" s="6" t="str">
        <f t="shared" si="2"/>
        <v>Sep-7</v>
      </c>
      <c r="E176" s="243">
        <v>140.09</v>
      </c>
      <c r="F176" s="243"/>
      <c r="G176" s="7">
        <v>12</v>
      </c>
      <c r="L176" t="s">
        <v>242</v>
      </c>
      <c r="M176">
        <v>118.43</v>
      </c>
      <c r="N176" s="243">
        <v>140.09</v>
      </c>
    </row>
    <row r="177" spans="1:14" ht="15.6">
      <c r="A177" t="s">
        <v>27</v>
      </c>
      <c r="B177" t="s">
        <v>236</v>
      </c>
      <c r="C177" t="s">
        <v>37</v>
      </c>
      <c r="D177" s="6" t="str">
        <f t="shared" si="2"/>
        <v>Sep-8</v>
      </c>
      <c r="E177" s="243">
        <v>215.87</v>
      </c>
      <c r="F177" s="243"/>
      <c r="G177" s="7">
        <v>17</v>
      </c>
      <c r="L177" t="s">
        <v>243</v>
      </c>
      <c r="M177">
        <v>180.72</v>
      </c>
      <c r="N177" s="243">
        <v>215.87</v>
      </c>
    </row>
    <row r="178" spans="1:14" ht="15.6">
      <c r="A178" t="s">
        <v>27</v>
      </c>
      <c r="B178" t="s">
        <v>236</v>
      </c>
      <c r="C178" t="s">
        <v>41</v>
      </c>
      <c r="D178" s="6" t="str">
        <f t="shared" si="2"/>
        <v>Sep-10</v>
      </c>
      <c r="E178" s="243">
        <v>476.28</v>
      </c>
      <c r="F178" s="243"/>
      <c r="G178" s="7">
        <v>39</v>
      </c>
      <c r="L178" t="s">
        <v>244</v>
      </c>
      <c r="M178">
        <v>179.02</v>
      </c>
      <c r="N178" s="243">
        <v>476.28</v>
      </c>
    </row>
    <row r="179" spans="1:14" ht="15.6">
      <c r="A179" t="s">
        <v>27</v>
      </c>
      <c r="B179" t="s">
        <v>236</v>
      </c>
      <c r="C179" t="s">
        <v>43</v>
      </c>
      <c r="D179" s="6" t="str">
        <f t="shared" si="2"/>
        <v>Sep-11</v>
      </c>
      <c r="E179" s="243">
        <v>189.84</v>
      </c>
      <c r="F179" s="243"/>
      <c r="G179" s="7">
        <v>15</v>
      </c>
      <c r="L179" t="s">
        <v>245</v>
      </c>
      <c r="M179">
        <v>138.24</v>
      </c>
      <c r="N179" s="243">
        <v>189.84</v>
      </c>
    </row>
    <row r="180" spans="1:14" ht="15.6">
      <c r="A180" t="s">
        <v>27</v>
      </c>
      <c r="B180" t="s">
        <v>236</v>
      </c>
      <c r="C180" t="s">
        <v>45</v>
      </c>
      <c r="D180" s="6" t="str">
        <f t="shared" si="2"/>
        <v>Sep-12</v>
      </c>
      <c r="E180" s="243">
        <v>211.67</v>
      </c>
      <c r="F180" s="243"/>
      <c r="G180" s="7">
        <v>17</v>
      </c>
      <c r="L180" t="s">
        <v>246</v>
      </c>
      <c r="M180">
        <v>309.55</v>
      </c>
      <c r="N180" s="243">
        <v>211.67</v>
      </c>
    </row>
    <row r="181" spans="1:14" ht="15.6">
      <c r="A181" t="s">
        <v>27</v>
      </c>
      <c r="B181" t="s">
        <v>236</v>
      </c>
      <c r="C181" t="s">
        <v>47</v>
      </c>
      <c r="D181" s="6" t="str">
        <f t="shared" si="2"/>
        <v>Sep-13</v>
      </c>
      <c r="E181" s="243">
        <v>187.02</v>
      </c>
      <c r="F181" s="243"/>
      <c r="G181" s="7">
        <v>15</v>
      </c>
      <c r="L181" t="s">
        <v>247</v>
      </c>
      <c r="M181">
        <v>232.47</v>
      </c>
      <c r="N181" s="243">
        <v>187.02</v>
      </c>
    </row>
    <row r="182" spans="1:14" ht="15.6">
      <c r="A182" t="s">
        <v>27</v>
      </c>
      <c r="B182" t="s">
        <v>236</v>
      </c>
      <c r="C182" t="s">
        <v>86</v>
      </c>
      <c r="D182" s="6" t="str">
        <f t="shared" si="2"/>
        <v>Sep-14</v>
      </c>
      <c r="E182" s="243">
        <v>270.26</v>
      </c>
      <c r="F182" s="243"/>
      <c r="G182" s="7">
        <v>22</v>
      </c>
      <c r="L182" t="s">
        <v>248</v>
      </c>
      <c r="M182">
        <v>158.75</v>
      </c>
      <c r="N182" s="243">
        <v>270.26</v>
      </c>
    </row>
    <row r="183" spans="1:14" ht="15.6">
      <c r="A183" t="s">
        <v>27</v>
      </c>
      <c r="B183" t="s">
        <v>236</v>
      </c>
      <c r="C183" t="s">
        <v>88</v>
      </c>
      <c r="D183" s="6" t="str">
        <f t="shared" si="2"/>
        <v>Sep-15</v>
      </c>
      <c r="E183" s="243">
        <v>93.24</v>
      </c>
      <c r="F183" s="243"/>
      <c r="G183" s="7">
        <v>8</v>
      </c>
      <c r="L183" t="s">
        <v>249</v>
      </c>
      <c r="M183">
        <v>291.38</v>
      </c>
      <c r="N183" s="243">
        <v>93.24</v>
      </c>
    </row>
    <row r="184" spans="1:14" ht="15.6">
      <c r="A184" t="s">
        <v>27</v>
      </c>
      <c r="B184" t="s">
        <v>236</v>
      </c>
      <c r="C184" t="s">
        <v>53</v>
      </c>
      <c r="D184" s="6" t="str">
        <f t="shared" si="2"/>
        <v>Sep-18</v>
      </c>
      <c r="E184" s="243">
        <v>371.27</v>
      </c>
      <c r="F184" s="243"/>
      <c r="G184" s="7">
        <v>29</v>
      </c>
      <c r="L184" t="s">
        <v>250</v>
      </c>
      <c r="M184">
        <v>93.24</v>
      </c>
      <c r="N184" s="243">
        <v>371.27</v>
      </c>
    </row>
    <row r="185" spans="1:14" ht="15.6">
      <c r="A185" t="s">
        <v>27</v>
      </c>
      <c r="B185" t="s">
        <v>236</v>
      </c>
      <c r="C185" t="s">
        <v>55</v>
      </c>
      <c r="D185" s="6" t="str">
        <f t="shared" si="2"/>
        <v>Sep-19</v>
      </c>
      <c r="E185" s="243">
        <v>310.33</v>
      </c>
      <c r="F185" s="243"/>
      <c r="G185" s="7">
        <v>25</v>
      </c>
      <c r="L185" t="s">
        <v>251</v>
      </c>
      <c r="M185">
        <v>442.84</v>
      </c>
      <c r="N185" s="243">
        <v>310.33</v>
      </c>
    </row>
    <row r="186" spans="1:14" ht="15.6">
      <c r="A186" t="s">
        <v>27</v>
      </c>
      <c r="B186" t="s">
        <v>236</v>
      </c>
      <c r="C186" t="s">
        <v>57</v>
      </c>
      <c r="D186" s="6" t="str">
        <f t="shared" si="2"/>
        <v>Sep-20</v>
      </c>
      <c r="E186" s="243">
        <v>215.76</v>
      </c>
      <c r="F186" s="243"/>
      <c r="G186" s="7">
        <v>17</v>
      </c>
      <c r="L186" t="s">
        <v>252</v>
      </c>
      <c r="M186">
        <v>370.96</v>
      </c>
      <c r="N186" s="243">
        <v>215.76</v>
      </c>
    </row>
    <row r="187" spans="1:14" ht="15.6">
      <c r="A187" t="s">
        <v>27</v>
      </c>
      <c r="B187" t="s">
        <v>236</v>
      </c>
      <c r="C187" t="s">
        <v>115</v>
      </c>
      <c r="D187" s="6" t="str">
        <f t="shared" si="2"/>
        <v>Sep-21</v>
      </c>
      <c r="E187" s="243">
        <v>118.42</v>
      </c>
      <c r="F187" s="243"/>
      <c r="G187" s="7">
        <v>10</v>
      </c>
      <c r="L187" t="s">
        <v>253</v>
      </c>
      <c r="M187">
        <v>240.24</v>
      </c>
      <c r="N187" s="243">
        <v>118.42</v>
      </c>
    </row>
    <row r="188" spans="1:14" ht="15.6">
      <c r="A188" t="s">
        <v>27</v>
      </c>
      <c r="B188" t="s">
        <v>236</v>
      </c>
      <c r="C188" t="s">
        <v>93</v>
      </c>
      <c r="D188" s="6" t="str">
        <f t="shared" si="2"/>
        <v>Sep-22</v>
      </c>
      <c r="E188" s="243">
        <v>267.35000000000002</v>
      </c>
      <c r="F188" s="243"/>
      <c r="G188" s="7">
        <v>22</v>
      </c>
      <c r="L188" t="s">
        <v>254</v>
      </c>
      <c r="M188">
        <v>218.04</v>
      </c>
      <c r="N188" s="243">
        <v>267.35000000000002</v>
      </c>
    </row>
    <row r="189" spans="1:14" ht="15.6">
      <c r="A189" t="s">
        <v>27</v>
      </c>
      <c r="B189" t="s">
        <v>236</v>
      </c>
      <c r="C189" t="s">
        <v>63</v>
      </c>
      <c r="D189" s="6" t="str">
        <f t="shared" si="2"/>
        <v>Sep-25</v>
      </c>
      <c r="E189" s="243">
        <v>117.32</v>
      </c>
      <c r="F189" s="243"/>
      <c r="G189" s="7">
        <v>10</v>
      </c>
      <c r="L189" t="s">
        <v>255</v>
      </c>
      <c r="M189">
        <v>119.84</v>
      </c>
      <c r="N189" s="243">
        <v>117.32</v>
      </c>
    </row>
    <row r="190" spans="1:14" ht="15.6">
      <c r="A190" t="s">
        <v>27</v>
      </c>
      <c r="B190" t="s">
        <v>236</v>
      </c>
      <c r="C190" t="s">
        <v>65</v>
      </c>
      <c r="D190" s="6" t="str">
        <f t="shared" si="2"/>
        <v>Sep-26</v>
      </c>
      <c r="E190" s="243">
        <v>153.71</v>
      </c>
      <c r="F190" s="243"/>
      <c r="G190" s="7">
        <v>12</v>
      </c>
      <c r="L190" t="s">
        <v>256</v>
      </c>
      <c r="M190">
        <v>461.96</v>
      </c>
      <c r="N190" s="243">
        <v>153.71</v>
      </c>
    </row>
    <row r="191" spans="1:14" ht="15.6">
      <c r="A191" t="s">
        <v>27</v>
      </c>
      <c r="B191" t="s">
        <v>236</v>
      </c>
      <c r="C191" t="s">
        <v>67</v>
      </c>
      <c r="D191" s="6" t="str">
        <f t="shared" si="2"/>
        <v>Sep-27</v>
      </c>
      <c r="E191" s="243">
        <v>180.29</v>
      </c>
      <c r="F191" s="243"/>
      <c r="G191" s="7">
        <v>15</v>
      </c>
      <c r="L191" t="s">
        <v>257</v>
      </c>
      <c r="M191">
        <v>166.12</v>
      </c>
      <c r="N191" s="243">
        <v>180.29</v>
      </c>
    </row>
    <row r="192" spans="1:14" ht="15.6">
      <c r="A192" t="s">
        <v>27</v>
      </c>
      <c r="B192" t="s">
        <v>236</v>
      </c>
      <c r="C192" t="s">
        <v>98</v>
      </c>
      <c r="D192" s="6" t="str">
        <f t="shared" si="2"/>
        <v>Sep-28</v>
      </c>
      <c r="E192" s="243">
        <v>31.91</v>
      </c>
      <c r="F192" s="243"/>
      <c r="G192" s="7">
        <v>3</v>
      </c>
      <c r="L192" t="s">
        <v>258</v>
      </c>
      <c r="M192">
        <v>67.2</v>
      </c>
      <c r="N192" s="243">
        <v>31.91</v>
      </c>
    </row>
    <row r="193" spans="1:14" ht="15.6">
      <c r="A193" t="s">
        <v>27</v>
      </c>
      <c r="B193" t="s">
        <v>236</v>
      </c>
      <c r="C193" t="s">
        <v>122</v>
      </c>
      <c r="D193" s="6" t="str">
        <f t="shared" si="2"/>
        <v>Sep-29</v>
      </c>
      <c r="E193" s="243">
        <v>144.62</v>
      </c>
      <c r="F193" s="243"/>
      <c r="G193" s="7">
        <v>12</v>
      </c>
      <c r="L193" t="s">
        <v>259</v>
      </c>
      <c r="M193">
        <v>71.400000000000006</v>
      </c>
      <c r="N193" s="243">
        <v>144.62</v>
      </c>
    </row>
    <row r="194" spans="1:14" ht="15.6">
      <c r="A194" t="s">
        <v>27</v>
      </c>
      <c r="B194" t="s">
        <v>260</v>
      </c>
      <c r="C194" t="s">
        <v>29</v>
      </c>
      <c r="D194" s="6" t="str">
        <f t="shared" si="2"/>
        <v>Oct-2</v>
      </c>
      <c r="E194" s="243">
        <v>266.41000000000003</v>
      </c>
      <c r="F194" s="243"/>
      <c r="G194" s="7">
        <v>22</v>
      </c>
      <c r="L194" t="s">
        <v>261</v>
      </c>
      <c r="M194">
        <v>169.68</v>
      </c>
      <c r="N194" s="243">
        <v>266.41000000000003</v>
      </c>
    </row>
    <row r="195" spans="1:14" ht="15.6">
      <c r="A195" t="s">
        <v>27</v>
      </c>
      <c r="B195" t="s">
        <v>260</v>
      </c>
      <c r="C195" t="s">
        <v>31</v>
      </c>
      <c r="D195" s="6" t="str">
        <f t="shared" ref="D195:D258" si="3">CONCATENATE(B195,"-",C195)</f>
        <v>Oct-3</v>
      </c>
      <c r="E195" s="243">
        <v>303.89</v>
      </c>
      <c r="F195" s="243"/>
      <c r="G195" s="7">
        <v>25</v>
      </c>
      <c r="L195" t="s">
        <v>262</v>
      </c>
      <c r="M195">
        <v>564.55999999999995</v>
      </c>
      <c r="N195" s="243">
        <v>303.89</v>
      </c>
    </row>
    <row r="196" spans="1:14" ht="15.6">
      <c r="A196" t="s">
        <v>27</v>
      </c>
      <c r="B196" t="s">
        <v>260</v>
      </c>
      <c r="C196" t="s">
        <v>33</v>
      </c>
      <c r="D196" s="6" t="str">
        <f t="shared" si="3"/>
        <v>Oct-4</v>
      </c>
      <c r="E196" s="243">
        <v>106.84</v>
      </c>
      <c r="F196" s="243"/>
      <c r="G196" s="7">
        <v>9</v>
      </c>
      <c r="L196" t="s">
        <v>263</v>
      </c>
      <c r="M196">
        <v>427.86</v>
      </c>
      <c r="N196" s="243">
        <v>106.84</v>
      </c>
    </row>
    <row r="197" spans="1:14" ht="15.6">
      <c r="A197" t="s">
        <v>27</v>
      </c>
      <c r="B197" t="s">
        <v>260</v>
      </c>
      <c r="C197" t="s">
        <v>35</v>
      </c>
      <c r="D197" s="6" t="str">
        <f t="shared" si="3"/>
        <v>Oct-5</v>
      </c>
      <c r="E197" s="243">
        <v>36.96</v>
      </c>
      <c r="F197" s="243"/>
      <c r="G197" s="7">
        <v>3</v>
      </c>
      <c r="L197" t="s">
        <v>264</v>
      </c>
      <c r="M197">
        <v>373.94</v>
      </c>
      <c r="N197" s="243">
        <v>36.96</v>
      </c>
    </row>
    <row r="198" spans="1:14" ht="15.6">
      <c r="A198" t="s">
        <v>27</v>
      </c>
      <c r="B198" t="s">
        <v>260</v>
      </c>
      <c r="C198" t="s">
        <v>78</v>
      </c>
      <c r="D198" s="6" t="str">
        <f t="shared" si="3"/>
        <v>Oct-6</v>
      </c>
      <c r="E198" s="243">
        <v>182.72</v>
      </c>
      <c r="F198" s="243"/>
      <c r="G198" s="7">
        <v>15</v>
      </c>
      <c r="L198" t="s">
        <v>265</v>
      </c>
      <c r="M198">
        <v>242.1</v>
      </c>
      <c r="N198" s="243">
        <v>182.72</v>
      </c>
    </row>
    <row r="199" spans="1:14" ht="15.6">
      <c r="A199" t="s">
        <v>27</v>
      </c>
      <c r="B199" t="s">
        <v>260</v>
      </c>
      <c r="C199" t="s">
        <v>39</v>
      </c>
      <c r="D199" s="6" t="str">
        <f t="shared" si="3"/>
        <v>Oct-9</v>
      </c>
      <c r="E199" s="243">
        <v>171.14</v>
      </c>
      <c r="F199" s="243"/>
      <c r="G199" s="7">
        <v>14</v>
      </c>
      <c r="L199" t="s">
        <v>266</v>
      </c>
      <c r="M199">
        <v>302.76</v>
      </c>
      <c r="N199" s="243">
        <v>171.14</v>
      </c>
    </row>
    <row r="200" spans="1:14" ht="15.6">
      <c r="A200" t="s">
        <v>27</v>
      </c>
      <c r="B200" t="s">
        <v>260</v>
      </c>
      <c r="C200" t="s">
        <v>41</v>
      </c>
      <c r="D200" s="6" t="str">
        <f t="shared" si="3"/>
        <v>Oct-10</v>
      </c>
      <c r="E200" s="243">
        <v>90.39</v>
      </c>
      <c r="F200" s="243"/>
      <c r="G200" s="7">
        <v>7</v>
      </c>
      <c r="L200" t="s">
        <v>267</v>
      </c>
      <c r="M200">
        <v>504.67</v>
      </c>
      <c r="N200" s="243">
        <v>90.39</v>
      </c>
    </row>
    <row r="201" spans="1:14" ht="15.6">
      <c r="A201" t="s">
        <v>27</v>
      </c>
      <c r="B201" t="s">
        <v>260</v>
      </c>
      <c r="C201" t="s">
        <v>43</v>
      </c>
      <c r="D201" s="6" t="str">
        <f t="shared" si="3"/>
        <v>Oct-11</v>
      </c>
      <c r="E201" s="244">
        <v>73.7</v>
      </c>
      <c r="F201" s="244"/>
      <c r="G201" s="7">
        <v>6</v>
      </c>
      <c r="L201" t="s">
        <v>268</v>
      </c>
      <c r="M201">
        <v>505.38</v>
      </c>
      <c r="N201" s="244">
        <v>73.7</v>
      </c>
    </row>
    <row r="202" spans="1:14" ht="15.6">
      <c r="A202" t="s">
        <v>27</v>
      </c>
      <c r="B202" t="s">
        <v>260</v>
      </c>
      <c r="C202" t="s">
        <v>45</v>
      </c>
      <c r="D202" s="6" t="str">
        <f t="shared" si="3"/>
        <v>Oct-12</v>
      </c>
      <c r="E202" s="243">
        <v>162.37</v>
      </c>
      <c r="F202" s="243"/>
      <c r="G202" s="7">
        <v>13</v>
      </c>
      <c r="L202" t="s">
        <v>269</v>
      </c>
      <c r="M202">
        <v>526.05999999999995</v>
      </c>
      <c r="N202" s="243">
        <v>162.37</v>
      </c>
    </row>
    <row r="203" spans="1:14" ht="15.6">
      <c r="A203" t="s">
        <v>27</v>
      </c>
      <c r="B203" t="s">
        <v>260</v>
      </c>
      <c r="C203" t="s">
        <v>47</v>
      </c>
      <c r="D203" s="6" t="str">
        <f t="shared" si="3"/>
        <v>Oct-13</v>
      </c>
      <c r="E203" s="243">
        <v>352.46</v>
      </c>
      <c r="F203" s="243"/>
      <c r="G203" s="7">
        <v>28</v>
      </c>
      <c r="L203" t="s">
        <v>270</v>
      </c>
      <c r="M203">
        <v>147.83000000000001</v>
      </c>
      <c r="N203" s="243">
        <v>352.46</v>
      </c>
    </row>
    <row r="204" spans="1:14" ht="15.6">
      <c r="A204" t="s">
        <v>27</v>
      </c>
      <c r="B204" t="s">
        <v>260</v>
      </c>
      <c r="C204" t="s">
        <v>88</v>
      </c>
      <c r="D204" s="6" t="str">
        <f t="shared" si="3"/>
        <v>Oct-15</v>
      </c>
      <c r="E204" s="243">
        <v>190.09</v>
      </c>
      <c r="F204" s="243"/>
      <c r="G204" s="7">
        <v>15</v>
      </c>
      <c r="L204" t="s">
        <v>271</v>
      </c>
      <c r="M204">
        <v>139.26</v>
      </c>
      <c r="N204" s="243">
        <v>190.09</v>
      </c>
    </row>
    <row r="205" spans="1:14" ht="15.6">
      <c r="A205" t="s">
        <v>27</v>
      </c>
      <c r="B205" t="s">
        <v>260</v>
      </c>
      <c r="C205" t="s">
        <v>49</v>
      </c>
      <c r="D205" s="6" t="str">
        <f t="shared" si="3"/>
        <v>Oct-16</v>
      </c>
      <c r="E205" s="243">
        <v>722.89</v>
      </c>
      <c r="F205" s="243"/>
      <c r="G205" s="7">
        <v>58</v>
      </c>
      <c r="L205" t="s">
        <v>272</v>
      </c>
      <c r="M205">
        <v>800.09</v>
      </c>
      <c r="N205" s="243">
        <v>722.89</v>
      </c>
    </row>
    <row r="206" spans="1:14" ht="15.6">
      <c r="A206" t="s">
        <v>27</v>
      </c>
      <c r="B206" t="s">
        <v>260</v>
      </c>
      <c r="C206" t="s">
        <v>51</v>
      </c>
      <c r="D206" s="6" t="str">
        <f t="shared" si="3"/>
        <v>Oct-17</v>
      </c>
      <c r="E206" s="243">
        <v>331.05</v>
      </c>
      <c r="F206" s="243"/>
      <c r="G206" s="7">
        <v>27</v>
      </c>
      <c r="L206" t="s">
        <v>273</v>
      </c>
      <c r="M206">
        <v>93.49</v>
      </c>
      <c r="N206" s="243">
        <v>331.05</v>
      </c>
    </row>
    <row r="207" spans="1:14" ht="15.6">
      <c r="A207" t="s">
        <v>27</v>
      </c>
      <c r="B207" t="s">
        <v>260</v>
      </c>
      <c r="C207" t="s">
        <v>53</v>
      </c>
      <c r="D207" s="6" t="str">
        <f t="shared" si="3"/>
        <v>Oct-18</v>
      </c>
      <c r="E207" s="243">
        <v>140.34</v>
      </c>
      <c r="F207" s="243"/>
      <c r="G207" s="7">
        <v>12</v>
      </c>
      <c r="L207" t="s">
        <v>274</v>
      </c>
      <c r="M207">
        <v>174.56</v>
      </c>
      <c r="N207" s="243">
        <v>140.34</v>
      </c>
    </row>
    <row r="208" spans="1:14" ht="15.6">
      <c r="A208" t="s">
        <v>27</v>
      </c>
      <c r="B208" t="s">
        <v>260</v>
      </c>
      <c r="C208" t="s">
        <v>55</v>
      </c>
      <c r="D208" s="6" t="str">
        <f t="shared" si="3"/>
        <v>Oct-19</v>
      </c>
      <c r="E208" s="243">
        <v>164.96</v>
      </c>
      <c r="F208" s="243"/>
      <c r="G208" s="7">
        <v>13</v>
      </c>
      <c r="L208" t="s">
        <v>275</v>
      </c>
      <c r="M208">
        <v>363.25</v>
      </c>
      <c r="N208" s="243">
        <v>164.96</v>
      </c>
    </row>
    <row r="209" spans="1:14" ht="15.6">
      <c r="A209" t="s">
        <v>27</v>
      </c>
      <c r="B209" t="s">
        <v>260</v>
      </c>
      <c r="C209" t="s">
        <v>57</v>
      </c>
      <c r="D209" s="6" t="str">
        <f t="shared" si="3"/>
        <v>Oct-20</v>
      </c>
      <c r="E209" s="243">
        <v>37.409999999999997</v>
      </c>
      <c r="F209" s="243"/>
      <c r="G209" s="7">
        <v>3</v>
      </c>
      <c r="L209" t="s">
        <v>276</v>
      </c>
      <c r="M209">
        <v>370.36</v>
      </c>
      <c r="N209" s="243">
        <v>37.409999999999997</v>
      </c>
    </row>
    <row r="210" spans="1:14" ht="15.6">
      <c r="A210" t="s">
        <v>27</v>
      </c>
      <c r="B210" t="s">
        <v>260</v>
      </c>
      <c r="C210" t="s">
        <v>59</v>
      </c>
      <c r="D210" s="6" t="str">
        <f t="shared" si="3"/>
        <v>Oct-23</v>
      </c>
      <c r="E210" s="243">
        <v>168.86</v>
      </c>
      <c r="F210" s="243"/>
      <c r="G210" s="7">
        <v>14</v>
      </c>
      <c r="L210" t="s">
        <v>277</v>
      </c>
      <c r="M210">
        <v>741.48</v>
      </c>
      <c r="N210" s="243">
        <v>168.86</v>
      </c>
    </row>
    <row r="211" spans="1:14" ht="15.6">
      <c r="A211" t="s">
        <v>27</v>
      </c>
      <c r="B211" t="s">
        <v>260</v>
      </c>
      <c r="C211" t="s">
        <v>61</v>
      </c>
      <c r="D211" s="6" t="str">
        <f t="shared" si="3"/>
        <v>Oct-24</v>
      </c>
      <c r="E211" s="243">
        <v>34.43</v>
      </c>
      <c r="F211" s="243"/>
      <c r="G211" s="7">
        <v>3</v>
      </c>
      <c r="L211" t="s">
        <v>278</v>
      </c>
      <c r="M211">
        <v>365.47</v>
      </c>
      <c r="N211" s="243">
        <v>34.43</v>
      </c>
    </row>
    <row r="212" spans="1:14" ht="15.6">
      <c r="A212" t="s">
        <v>27</v>
      </c>
      <c r="B212" t="s">
        <v>260</v>
      </c>
      <c r="C212" t="s">
        <v>63</v>
      </c>
      <c r="D212" s="6" t="str">
        <f t="shared" si="3"/>
        <v>Oct-25</v>
      </c>
      <c r="E212" s="243">
        <v>160.11000000000001</v>
      </c>
      <c r="F212" s="243"/>
      <c r="G212" s="7">
        <v>13</v>
      </c>
      <c r="L212" t="s">
        <v>279</v>
      </c>
      <c r="M212">
        <v>461.86</v>
      </c>
      <c r="N212" s="243">
        <v>160.11000000000001</v>
      </c>
    </row>
    <row r="213" spans="1:14" ht="15.6">
      <c r="A213" t="s">
        <v>27</v>
      </c>
      <c r="B213" t="s">
        <v>260</v>
      </c>
      <c r="C213" t="s">
        <v>65</v>
      </c>
      <c r="D213" s="6" t="str">
        <f t="shared" si="3"/>
        <v>Oct-26</v>
      </c>
      <c r="E213" s="243">
        <v>87.36</v>
      </c>
      <c r="F213" s="243"/>
      <c r="G213" s="7">
        <v>7</v>
      </c>
      <c r="L213" t="s">
        <v>280</v>
      </c>
      <c r="M213">
        <v>189.59</v>
      </c>
      <c r="N213" s="243">
        <v>87.36</v>
      </c>
    </row>
    <row r="214" spans="1:14" ht="15.6">
      <c r="A214" t="s">
        <v>27</v>
      </c>
      <c r="B214" t="s">
        <v>260</v>
      </c>
      <c r="C214" t="s">
        <v>67</v>
      </c>
      <c r="D214" s="6" t="str">
        <f t="shared" si="3"/>
        <v>Oct-27</v>
      </c>
      <c r="E214" s="244">
        <v>8.4</v>
      </c>
      <c r="F214" s="244"/>
      <c r="G214" s="7">
        <v>1</v>
      </c>
      <c r="L214" t="s">
        <v>281</v>
      </c>
      <c r="M214">
        <v>126.04</v>
      </c>
      <c r="N214" s="244">
        <v>8.4</v>
      </c>
    </row>
    <row r="215" spans="1:14" ht="15.6">
      <c r="A215" t="s">
        <v>27</v>
      </c>
      <c r="B215" t="s">
        <v>260</v>
      </c>
      <c r="C215" t="s">
        <v>69</v>
      </c>
      <c r="D215" s="6" t="str">
        <f t="shared" si="3"/>
        <v>Oct-30</v>
      </c>
      <c r="E215" s="243">
        <v>322.27</v>
      </c>
      <c r="F215" s="243"/>
      <c r="G215" s="7">
        <v>26</v>
      </c>
      <c r="L215" t="s">
        <v>282</v>
      </c>
      <c r="M215">
        <v>316.05</v>
      </c>
      <c r="N215" s="243">
        <v>322.27</v>
      </c>
    </row>
    <row r="216" spans="1:14" ht="15.6">
      <c r="A216" t="s">
        <v>27</v>
      </c>
      <c r="B216" t="s">
        <v>260</v>
      </c>
      <c r="C216" t="s">
        <v>71</v>
      </c>
      <c r="D216" s="6" t="str">
        <f t="shared" si="3"/>
        <v>Oct-31</v>
      </c>
      <c r="E216" s="243">
        <v>82.13</v>
      </c>
      <c r="F216" s="243"/>
      <c r="G216" s="7">
        <v>7</v>
      </c>
      <c r="L216" t="s">
        <v>283</v>
      </c>
      <c r="M216">
        <v>230.93</v>
      </c>
      <c r="N216" s="243">
        <v>82.13</v>
      </c>
    </row>
    <row r="217" spans="1:14" ht="15.6">
      <c r="A217" t="s">
        <v>27</v>
      </c>
      <c r="B217" t="s">
        <v>284</v>
      </c>
      <c r="C217" t="s">
        <v>29</v>
      </c>
      <c r="D217" s="6" t="str">
        <f t="shared" si="3"/>
        <v>Nov-2</v>
      </c>
      <c r="E217" s="243">
        <v>159.07</v>
      </c>
      <c r="F217" s="243"/>
      <c r="G217" s="7">
        <v>13</v>
      </c>
      <c r="L217" t="s">
        <v>285</v>
      </c>
      <c r="M217">
        <v>301.52</v>
      </c>
      <c r="N217" s="243">
        <v>159.07</v>
      </c>
    </row>
    <row r="218" spans="1:14" ht="15.6">
      <c r="A218" t="s">
        <v>27</v>
      </c>
      <c r="B218" t="s">
        <v>284</v>
      </c>
      <c r="C218" t="s">
        <v>31</v>
      </c>
      <c r="D218" s="6" t="str">
        <f t="shared" si="3"/>
        <v>Nov-3</v>
      </c>
      <c r="E218" s="243">
        <v>99.95</v>
      </c>
      <c r="F218" s="243"/>
      <c r="G218" s="7">
        <v>8</v>
      </c>
      <c r="L218" t="s">
        <v>286</v>
      </c>
      <c r="M218">
        <v>269.38</v>
      </c>
      <c r="N218" s="243">
        <v>99.95</v>
      </c>
    </row>
    <row r="219" spans="1:14" ht="15.6">
      <c r="A219" t="s">
        <v>27</v>
      </c>
      <c r="B219" t="s">
        <v>284</v>
      </c>
      <c r="C219" t="s">
        <v>35</v>
      </c>
      <c r="D219" s="6" t="str">
        <f t="shared" si="3"/>
        <v>Nov-5</v>
      </c>
      <c r="E219" s="243">
        <v>49.56</v>
      </c>
      <c r="F219" s="243"/>
      <c r="G219" s="7">
        <v>4</v>
      </c>
      <c r="L219" t="s">
        <v>287</v>
      </c>
      <c r="M219">
        <v>311.62</v>
      </c>
      <c r="N219" s="243">
        <v>49.56</v>
      </c>
    </row>
    <row r="220" spans="1:14" ht="15.6">
      <c r="A220" t="s">
        <v>27</v>
      </c>
      <c r="B220" t="s">
        <v>284</v>
      </c>
      <c r="C220" t="s">
        <v>78</v>
      </c>
      <c r="D220" s="6" t="str">
        <f t="shared" si="3"/>
        <v>Nov-6</v>
      </c>
      <c r="E220" s="243">
        <v>335.25</v>
      </c>
      <c r="F220" s="243"/>
      <c r="G220" s="7">
        <v>29</v>
      </c>
      <c r="L220" t="s">
        <v>288</v>
      </c>
      <c r="M220">
        <v>1016.01</v>
      </c>
      <c r="N220" s="243">
        <v>335.25</v>
      </c>
    </row>
    <row r="221" spans="1:14" ht="15.6">
      <c r="A221" t="s">
        <v>27</v>
      </c>
      <c r="B221" t="s">
        <v>284</v>
      </c>
      <c r="C221" t="s">
        <v>80</v>
      </c>
      <c r="D221" s="6" t="str">
        <f t="shared" si="3"/>
        <v>Nov-7</v>
      </c>
      <c r="E221" s="244">
        <v>252.1</v>
      </c>
      <c r="F221" s="244"/>
      <c r="G221" s="7">
        <v>22</v>
      </c>
      <c r="L221" t="s">
        <v>289</v>
      </c>
      <c r="M221">
        <v>406.54</v>
      </c>
      <c r="N221" s="244">
        <v>252.1</v>
      </c>
    </row>
    <row r="222" spans="1:14" ht="15.6">
      <c r="A222" t="s">
        <v>27</v>
      </c>
      <c r="B222" t="s">
        <v>284</v>
      </c>
      <c r="C222" t="s">
        <v>37</v>
      </c>
      <c r="D222" s="6" t="str">
        <f t="shared" si="3"/>
        <v>Nov-8</v>
      </c>
      <c r="E222" s="243">
        <v>343.88</v>
      </c>
      <c r="F222" s="243"/>
      <c r="G222" s="7">
        <v>31</v>
      </c>
      <c r="L222" t="s">
        <v>290</v>
      </c>
      <c r="M222">
        <v>129.16999999999999</v>
      </c>
      <c r="N222" s="243">
        <v>343.88</v>
      </c>
    </row>
    <row r="223" spans="1:14" ht="15.6">
      <c r="A223" t="s">
        <v>27</v>
      </c>
      <c r="B223" t="s">
        <v>284</v>
      </c>
      <c r="C223" t="s">
        <v>39</v>
      </c>
      <c r="D223" s="6" t="str">
        <f t="shared" si="3"/>
        <v>Nov-9</v>
      </c>
      <c r="E223" s="243">
        <v>80.45</v>
      </c>
      <c r="F223" s="243"/>
      <c r="G223" s="7">
        <v>7</v>
      </c>
      <c r="L223" t="s">
        <v>291</v>
      </c>
      <c r="M223">
        <v>407.38</v>
      </c>
      <c r="N223" s="243">
        <v>80.45</v>
      </c>
    </row>
    <row r="224" spans="1:14" ht="15.6">
      <c r="A224" t="s">
        <v>27</v>
      </c>
      <c r="B224" t="s">
        <v>284</v>
      </c>
      <c r="C224" t="s">
        <v>41</v>
      </c>
      <c r="D224" s="6" t="str">
        <f t="shared" si="3"/>
        <v>Nov-10</v>
      </c>
      <c r="E224" s="243">
        <v>669.64</v>
      </c>
      <c r="F224" s="243"/>
      <c r="G224" s="7">
        <v>59</v>
      </c>
      <c r="L224" t="s">
        <v>292</v>
      </c>
      <c r="M224">
        <v>653.67999999999995</v>
      </c>
      <c r="N224" s="243">
        <v>669.64</v>
      </c>
    </row>
    <row r="225" spans="1:14" ht="15.6">
      <c r="A225" t="s">
        <v>27</v>
      </c>
      <c r="B225" t="s">
        <v>284</v>
      </c>
      <c r="C225" t="s">
        <v>47</v>
      </c>
      <c r="D225" s="6" t="str">
        <f t="shared" si="3"/>
        <v>Nov-13</v>
      </c>
      <c r="E225" s="243">
        <v>493.82</v>
      </c>
      <c r="F225" s="243"/>
      <c r="G225" s="7">
        <v>43</v>
      </c>
      <c r="L225" t="s">
        <v>293</v>
      </c>
      <c r="M225">
        <v>426.72</v>
      </c>
      <c r="N225" s="243">
        <v>493.82</v>
      </c>
    </row>
    <row r="226" spans="1:14" ht="15.6">
      <c r="A226" t="s">
        <v>27</v>
      </c>
      <c r="B226" t="s">
        <v>284</v>
      </c>
      <c r="C226" t="s">
        <v>86</v>
      </c>
      <c r="D226" s="6" t="str">
        <f t="shared" si="3"/>
        <v>Nov-14</v>
      </c>
      <c r="E226" s="243">
        <v>347.81</v>
      </c>
      <c r="F226" s="243"/>
      <c r="G226" s="7">
        <v>30</v>
      </c>
      <c r="L226" t="s">
        <v>294</v>
      </c>
      <c r="M226">
        <v>437.4</v>
      </c>
      <c r="N226" s="243">
        <v>347.81</v>
      </c>
    </row>
    <row r="227" spans="1:14" ht="15.6">
      <c r="A227" t="s">
        <v>27</v>
      </c>
      <c r="B227" t="s">
        <v>284</v>
      </c>
      <c r="C227" t="s">
        <v>88</v>
      </c>
      <c r="D227" s="6" t="str">
        <f t="shared" si="3"/>
        <v>Nov-15</v>
      </c>
      <c r="E227" s="243">
        <v>73.08</v>
      </c>
      <c r="F227" s="243"/>
      <c r="G227" s="7">
        <v>6</v>
      </c>
      <c r="L227" t="s">
        <v>295</v>
      </c>
      <c r="M227">
        <v>375.23</v>
      </c>
      <c r="N227" s="243">
        <v>73.08</v>
      </c>
    </row>
    <row r="228" spans="1:14" ht="15.6">
      <c r="A228" t="s">
        <v>27</v>
      </c>
      <c r="B228" t="s">
        <v>284</v>
      </c>
      <c r="C228" t="s">
        <v>49</v>
      </c>
      <c r="D228" s="6" t="str">
        <f t="shared" si="3"/>
        <v>Nov-16</v>
      </c>
      <c r="E228" s="243">
        <v>147.51</v>
      </c>
      <c r="F228" s="243"/>
      <c r="G228" s="7">
        <v>13</v>
      </c>
      <c r="L228" t="s">
        <v>296</v>
      </c>
      <c r="M228">
        <v>217.63</v>
      </c>
      <c r="N228" s="243">
        <v>147.51</v>
      </c>
    </row>
    <row r="229" spans="1:14" ht="15.6">
      <c r="A229" t="s">
        <v>27</v>
      </c>
      <c r="B229" t="s">
        <v>284</v>
      </c>
      <c r="C229" t="s">
        <v>51</v>
      </c>
      <c r="D229" s="6" t="str">
        <f t="shared" si="3"/>
        <v>Nov-17</v>
      </c>
      <c r="E229" s="243">
        <v>-15.92</v>
      </c>
      <c r="F229" s="243"/>
      <c r="G229" s="7">
        <v>-1</v>
      </c>
      <c r="L229" t="s">
        <v>297</v>
      </c>
      <c r="M229">
        <v>733.47</v>
      </c>
      <c r="N229" s="243">
        <v>-15.92</v>
      </c>
    </row>
    <row r="230" spans="1:14" ht="15.6">
      <c r="A230" t="s">
        <v>27</v>
      </c>
      <c r="B230" t="s">
        <v>284</v>
      </c>
      <c r="C230" t="s">
        <v>53</v>
      </c>
      <c r="D230" s="6" t="str">
        <f t="shared" si="3"/>
        <v>Nov-18</v>
      </c>
      <c r="E230" s="244">
        <v>41.9</v>
      </c>
      <c r="F230" s="244"/>
      <c r="G230" s="7">
        <v>4</v>
      </c>
      <c r="L230" t="s">
        <v>298</v>
      </c>
      <c r="M230">
        <v>472.54</v>
      </c>
      <c r="N230" s="244">
        <v>41.9</v>
      </c>
    </row>
    <row r="231" spans="1:14" ht="15.6">
      <c r="A231" t="s">
        <v>27</v>
      </c>
      <c r="B231" t="s">
        <v>284</v>
      </c>
      <c r="C231" t="s">
        <v>57</v>
      </c>
      <c r="D231" s="6" t="str">
        <f t="shared" si="3"/>
        <v>Nov-20</v>
      </c>
      <c r="E231" s="243">
        <v>139.47</v>
      </c>
      <c r="F231" s="243"/>
      <c r="G231" s="7">
        <v>12</v>
      </c>
      <c r="L231" t="s">
        <v>299</v>
      </c>
      <c r="M231">
        <v>621.94000000000005</v>
      </c>
      <c r="N231" s="243">
        <v>139.47</v>
      </c>
    </row>
    <row r="232" spans="1:14" ht="15.6">
      <c r="A232" t="s">
        <v>27</v>
      </c>
      <c r="B232" t="s">
        <v>284</v>
      </c>
      <c r="C232" t="s">
        <v>115</v>
      </c>
      <c r="D232" s="6" t="str">
        <f t="shared" si="3"/>
        <v>Nov-21</v>
      </c>
      <c r="E232" s="243">
        <v>256.42</v>
      </c>
      <c r="F232" s="243"/>
      <c r="G232" s="7">
        <v>21</v>
      </c>
      <c r="L232" t="s">
        <v>300</v>
      </c>
      <c r="M232">
        <v>227.09</v>
      </c>
      <c r="N232" s="243">
        <v>256.42</v>
      </c>
    </row>
    <row r="233" spans="1:14" ht="15.6">
      <c r="A233" t="s">
        <v>27</v>
      </c>
      <c r="B233" t="s">
        <v>284</v>
      </c>
      <c r="C233" t="s">
        <v>93</v>
      </c>
      <c r="D233" s="6" t="str">
        <f t="shared" si="3"/>
        <v>Nov-22</v>
      </c>
      <c r="E233" s="243">
        <v>254.48</v>
      </c>
      <c r="F233" s="243"/>
      <c r="G233" s="7">
        <v>21</v>
      </c>
      <c r="L233" t="s">
        <v>301</v>
      </c>
      <c r="M233">
        <v>781.54</v>
      </c>
      <c r="N233" s="243">
        <v>254.48</v>
      </c>
    </row>
    <row r="234" spans="1:14" ht="15.6">
      <c r="A234" t="s">
        <v>27</v>
      </c>
      <c r="B234" t="s">
        <v>284</v>
      </c>
      <c r="C234" t="s">
        <v>59</v>
      </c>
      <c r="D234" s="6" t="str">
        <f t="shared" si="3"/>
        <v>Nov-23</v>
      </c>
      <c r="E234" s="243">
        <v>36.96</v>
      </c>
      <c r="F234" s="243"/>
      <c r="G234" s="7">
        <v>3</v>
      </c>
      <c r="L234" t="s">
        <v>302</v>
      </c>
      <c r="M234">
        <v>477.57</v>
      </c>
      <c r="N234" s="243">
        <v>36.96</v>
      </c>
    </row>
    <row r="235" spans="1:14" ht="15.6">
      <c r="A235" t="s">
        <v>27</v>
      </c>
      <c r="B235" t="s">
        <v>284</v>
      </c>
      <c r="C235" t="s">
        <v>61</v>
      </c>
      <c r="D235" s="6" t="str">
        <f t="shared" si="3"/>
        <v>Nov-24</v>
      </c>
      <c r="E235" s="243">
        <v>96.26</v>
      </c>
      <c r="F235" s="243"/>
      <c r="G235" s="7">
        <v>8</v>
      </c>
      <c r="L235" t="s">
        <v>303</v>
      </c>
      <c r="M235">
        <v>206.59</v>
      </c>
      <c r="N235" s="243">
        <v>96.26</v>
      </c>
    </row>
    <row r="236" spans="1:14" ht="15.6">
      <c r="A236" t="s">
        <v>27</v>
      </c>
      <c r="B236" t="s">
        <v>284</v>
      </c>
      <c r="C236" t="s">
        <v>63</v>
      </c>
      <c r="D236" s="6" t="str">
        <f t="shared" si="3"/>
        <v>Nov-25</v>
      </c>
      <c r="E236" s="243">
        <v>273.42</v>
      </c>
      <c r="F236" s="243"/>
      <c r="G236" s="7">
        <v>22</v>
      </c>
      <c r="L236" t="s">
        <v>304</v>
      </c>
      <c r="M236">
        <v>358.92</v>
      </c>
      <c r="N236" s="243">
        <v>273.42</v>
      </c>
    </row>
    <row r="237" spans="1:14" ht="15.6">
      <c r="A237" t="s">
        <v>27</v>
      </c>
      <c r="B237" t="s">
        <v>284</v>
      </c>
      <c r="C237" t="s">
        <v>67</v>
      </c>
      <c r="D237" s="6" t="str">
        <f t="shared" si="3"/>
        <v>Nov-27</v>
      </c>
      <c r="E237" s="243">
        <v>240.64</v>
      </c>
      <c r="F237" s="243"/>
      <c r="G237" s="7">
        <v>20</v>
      </c>
      <c r="L237" t="s">
        <v>305</v>
      </c>
      <c r="M237">
        <v>275.23</v>
      </c>
      <c r="N237" s="243">
        <v>240.64</v>
      </c>
    </row>
    <row r="238" spans="1:14" ht="15.6">
      <c r="A238" t="s">
        <v>27</v>
      </c>
      <c r="B238" t="s">
        <v>284</v>
      </c>
      <c r="C238" t="s">
        <v>98</v>
      </c>
      <c r="D238" s="6" t="str">
        <f t="shared" si="3"/>
        <v>Nov-28</v>
      </c>
      <c r="E238" s="243">
        <v>214.45</v>
      </c>
      <c r="F238" s="243"/>
      <c r="G238" s="7">
        <v>17</v>
      </c>
      <c r="L238" t="s">
        <v>306</v>
      </c>
      <c r="M238">
        <v>84.84</v>
      </c>
      <c r="N238" s="243">
        <v>214.45</v>
      </c>
    </row>
    <row r="239" spans="1:14" ht="15.6">
      <c r="A239" t="s">
        <v>27</v>
      </c>
      <c r="B239" t="s">
        <v>284</v>
      </c>
      <c r="C239" t="s">
        <v>122</v>
      </c>
      <c r="D239" s="6" t="str">
        <f t="shared" si="3"/>
        <v>Nov-29</v>
      </c>
      <c r="E239" s="243">
        <v>193.81</v>
      </c>
      <c r="F239" s="243"/>
      <c r="G239" s="7">
        <v>16</v>
      </c>
      <c r="L239" t="s">
        <v>307</v>
      </c>
      <c r="M239">
        <v>166.11</v>
      </c>
      <c r="N239" s="243">
        <v>193.81</v>
      </c>
    </row>
    <row r="240" spans="1:14" ht="15.6">
      <c r="A240" t="s">
        <v>27</v>
      </c>
      <c r="B240" t="s">
        <v>284</v>
      </c>
      <c r="C240" t="s">
        <v>69</v>
      </c>
      <c r="D240" s="6" t="str">
        <f t="shared" si="3"/>
        <v>Nov-30</v>
      </c>
      <c r="E240" s="243">
        <v>28.41</v>
      </c>
      <c r="F240" s="243"/>
      <c r="G240" s="7">
        <v>2</v>
      </c>
      <c r="L240" t="s">
        <v>308</v>
      </c>
      <c r="M240">
        <v>162.44999999999999</v>
      </c>
      <c r="N240" s="243">
        <v>28.41</v>
      </c>
    </row>
    <row r="241" spans="1:14" ht="15.6">
      <c r="A241" t="s">
        <v>27</v>
      </c>
      <c r="B241" t="s">
        <v>309</v>
      </c>
      <c r="C241" t="s">
        <v>74</v>
      </c>
      <c r="D241" s="6" t="str">
        <f t="shared" si="3"/>
        <v>Dec-1</v>
      </c>
      <c r="E241" s="243">
        <v>46.83</v>
      </c>
      <c r="F241" s="243"/>
      <c r="G241" s="7">
        <v>4</v>
      </c>
      <c r="L241" t="s">
        <v>310</v>
      </c>
      <c r="M241">
        <v>464.84</v>
      </c>
      <c r="N241" s="243">
        <v>46.83</v>
      </c>
    </row>
    <row r="242" spans="1:14" ht="15.6">
      <c r="A242" t="s">
        <v>27</v>
      </c>
      <c r="B242" t="s">
        <v>309</v>
      </c>
      <c r="C242" t="s">
        <v>33</v>
      </c>
      <c r="D242" s="6" t="str">
        <f t="shared" si="3"/>
        <v>Dec-4</v>
      </c>
      <c r="E242" s="244">
        <v>167.6</v>
      </c>
      <c r="F242" s="244"/>
      <c r="G242" s="7">
        <v>13</v>
      </c>
      <c r="L242" t="s">
        <v>311</v>
      </c>
      <c r="M242">
        <v>390.66</v>
      </c>
      <c r="N242" s="244">
        <v>167.6</v>
      </c>
    </row>
    <row r="243" spans="1:14" ht="15.6">
      <c r="A243" t="s">
        <v>27</v>
      </c>
      <c r="B243" t="s">
        <v>309</v>
      </c>
      <c r="C243" t="s">
        <v>35</v>
      </c>
      <c r="D243" s="6" t="str">
        <f t="shared" si="3"/>
        <v>Dec-5</v>
      </c>
      <c r="E243" s="243">
        <v>114.15</v>
      </c>
      <c r="F243" s="243"/>
      <c r="G243" s="7">
        <v>9</v>
      </c>
      <c r="L243" t="s">
        <v>312</v>
      </c>
      <c r="M243">
        <v>754.94</v>
      </c>
      <c r="N243" s="243">
        <v>114.15</v>
      </c>
    </row>
    <row r="244" spans="1:14" ht="15.6">
      <c r="A244" t="s">
        <v>27</v>
      </c>
      <c r="B244" t="s">
        <v>309</v>
      </c>
      <c r="C244" t="s">
        <v>78</v>
      </c>
      <c r="D244" s="6" t="str">
        <f t="shared" si="3"/>
        <v>Dec-6</v>
      </c>
      <c r="E244" s="243">
        <v>45.17</v>
      </c>
      <c r="F244" s="243"/>
      <c r="G244" s="7">
        <v>4</v>
      </c>
      <c r="L244" t="s">
        <v>313</v>
      </c>
      <c r="M244">
        <v>1299.4100000000001</v>
      </c>
      <c r="N244" s="243">
        <v>45.17</v>
      </c>
    </row>
    <row r="245" spans="1:14" ht="15.6">
      <c r="A245" t="s">
        <v>27</v>
      </c>
      <c r="B245" t="s">
        <v>309</v>
      </c>
      <c r="C245" t="s">
        <v>80</v>
      </c>
      <c r="D245" s="6" t="str">
        <f t="shared" si="3"/>
        <v>Dec-7</v>
      </c>
      <c r="E245" s="7">
        <v>63</v>
      </c>
      <c r="F245" s="7"/>
      <c r="G245" s="7">
        <v>5</v>
      </c>
      <c r="L245" t="s">
        <v>314</v>
      </c>
      <c r="M245">
        <v>60.8</v>
      </c>
      <c r="N245" s="7">
        <v>63</v>
      </c>
    </row>
    <row r="246" spans="1:14" ht="15.6">
      <c r="A246" t="s">
        <v>27</v>
      </c>
      <c r="B246" t="s">
        <v>309</v>
      </c>
      <c r="C246" t="s">
        <v>37</v>
      </c>
      <c r="D246" s="6" t="str">
        <f t="shared" si="3"/>
        <v>Dec-8</v>
      </c>
      <c r="E246" s="243">
        <v>99.12</v>
      </c>
      <c r="F246" s="243"/>
      <c r="G246" s="7">
        <v>8</v>
      </c>
      <c r="L246" t="s">
        <v>315</v>
      </c>
      <c r="M246">
        <v>574.21</v>
      </c>
      <c r="N246" s="243">
        <v>99.12</v>
      </c>
    </row>
    <row r="247" spans="1:14" ht="15.6">
      <c r="A247" t="s">
        <v>27</v>
      </c>
      <c r="B247" t="s">
        <v>309</v>
      </c>
      <c r="C247" t="s">
        <v>43</v>
      </c>
      <c r="D247" s="6" t="str">
        <f t="shared" si="3"/>
        <v>Dec-11</v>
      </c>
      <c r="E247" s="243">
        <v>94.06</v>
      </c>
      <c r="F247" s="243"/>
      <c r="G247" s="7">
        <v>8</v>
      </c>
      <c r="L247" t="s">
        <v>316</v>
      </c>
      <c r="M247">
        <v>482.31</v>
      </c>
      <c r="N247" s="243">
        <v>94.06</v>
      </c>
    </row>
    <row r="248" spans="1:14" ht="15.6">
      <c r="A248" t="s">
        <v>27</v>
      </c>
      <c r="B248" t="s">
        <v>309</v>
      </c>
      <c r="C248" t="s">
        <v>45</v>
      </c>
      <c r="D248" s="6" t="str">
        <f t="shared" si="3"/>
        <v>Dec-12</v>
      </c>
      <c r="E248" s="244">
        <v>257.2</v>
      </c>
      <c r="F248" s="244"/>
      <c r="G248" s="7">
        <v>22</v>
      </c>
      <c r="L248" t="s">
        <v>317</v>
      </c>
      <c r="M248">
        <v>452.47</v>
      </c>
      <c r="N248" s="244">
        <v>257.2</v>
      </c>
    </row>
    <row r="249" spans="1:14" ht="15.6">
      <c r="A249" t="s">
        <v>27</v>
      </c>
      <c r="B249" t="s">
        <v>309</v>
      </c>
      <c r="C249" t="s">
        <v>47</v>
      </c>
      <c r="D249" s="6" t="str">
        <f t="shared" si="3"/>
        <v>Dec-13</v>
      </c>
      <c r="E249" s="243">
        <v>487.88</v>
      </c>
      <c r="F249" s="243"/>
      <c r="G249" s="7">
        <v>45</v>
      </c>
      <c r="L249" t="s">
        <v>318</v>
      </c>
      <c r="M249">
        <v>127.64</v>
      </c>
      <c r="N249" s="243">
        <v>487.88</v>
      </c>
    </row>
    <row r="250" spans="1:14" ht="15.6">
      <c r="A250" t="s">
        <v>27</v>
      </c>
      <c r="B250" t="s">
        <v>309</v>
      </c>
      <c r="C250" t="s">
        <v>86</v>
      </c>
      <c r="D250" s="6" t="str">
        <f t="shared" si="3"/>
        <v>Dec-14</v>
      </c>
      <c r="E250" s="243">
        <v>2523.9499999999998</v>
      </c>
      <c r="F250" s="243"/>
      <c r="G250" s="7">
        <v>242</v>
      </c>
      <c r="L250" t="s">
        <v>319</v>
      </c>
      <c r="M250">
        <v>325.89999999999998</v>
      </c>
      <c r="N250" s="243">
        <v>2523.9499999999998</v>
      </c>
    </row>
    <row r="251" spans="1:14" ht="15.6">
      <c r="A251" t="s">
        <v>27</v>
      </c>
      <c r="B251" t="s">
        <v>309</v>
      </c>
      <c r="C251" t="s">
        <v>88</v>
      </c>
      <c r="D251" s="6" t="str">
        <f t="shared" si="3"/>
        <v>Dec-15</v>
      </c>
      <c r="E251" s="243">
        <v>606.04</v>
      </c>
      <c r="F251" s="243"/>
      <c r="G251" s="7">
        <v>54</v>
      </c>
      <c r="L251" t="s">
        <v>320</v>
      </c>
      <c r="M251">
        <v>549.48</v>
      </c>
      <c r="N251" s="243">
        <v>606.04</v>
      </c>
    </row>
    <row r="252" spans="1:14" ht="15.6">
      <c r="A252" t="s">
        <v>27</v>
      </c>
      <c r="B252" t="s">
        <v>309</v>
      </c>
      <c r="C252" t="s">
        <v>49</v>
      </c>
      <c r="D252" s="6" t="str">
        <f t="shared" si="3"/>
        <v>Dec-16</v>
      </c>
      <c r="E252" s="243">
        <v>-14.29</v>
      </c>
      <c r="F252" s="243"/>
      <c r="G252" s="7">
        <v>-1</v>
      </c>
      <c r="L252" t="s">
        <v>321</v>
      </c>
      <c r="M252">
        <v>641.71</v>
      </c>
      <c r="N252" s="243">
        <v>-14.29</v>
      </c>
    </row>
    <row r="253" spans="1:14" ht="15.6">
      <c r="A253" t="s">
        <v>27</v>
      </c>
      <c r="B253" t="s">
        <v>309</v>
      </c>
      <c r="C253" t="s">
        <v>51</v>
      </c>
      <c r="D253" s="6" t="str">
        <f t="shared" si="3"/>
        <v>Dec-17</v>
      </c>
      <c r="E253" s="243">
        <v>286.29000000000002</v>
      </c>
      <c r="F253" s="243"/>
      <c r="G253" s="7">
        <v>26</v>
      </c>
      <c r="L253" t="s">
        <v>322</v>
      </c>
      <c r="M253">
        <v>558.30999999999995</v>
      </c>
      <c r="N253" s="243">
        <v>286.29000000000002</v>
      </c>
    </row>
    <row r="254" spans="1:14" ht="15.6">
      <c r="A254" t="s">
        <v>27</v>
      </c>
      <c r="B254" t="s">
        <v>309</v>
      </c>
      <c r="C254" t="s">
        <v>53</v>
      </c>
      <c r="D254" s="6" t="str">
        <f t="shared" si="3"/>
        <v>Dec-18</v>
      </c>
      <c r="E254" s="244">
        <v>369.6</v>
      </c>
      <c r="F254" s="244"/>
      <c r="G254" s="7">
        <v>33</v>
      </c>
      <c r="L254" t="s">
        <v>323</v>
      </c>
      <c r="M254">
        <v>535.25</v>
      </c>
      <c r="N254" s="244">
        <v>369.6</v>
      </c>
    </row>
    <row r="255" spans="1:14" ht="15.6">
      <c r="A255" t="s">
        <v>27</v>
      </c>
      <c r="B255" t="s">
        <v>309</v>
      </c>
      <c r="C255" t="s">
        <v>55</v>
      </c>
      <c r="D255" s="6" t="str">
        <f t="shared" si="3"/>
        <v>Dec-19</v>
      </c>
      <c r="E255" s="244">
        <v>514.9</v>
      </c>
      <c r="F255" s="244"/>
      <c r="G255" s="7">
        <v>46</v>
      </c>
      <c r="L255" t="s">
        <v>324</v>
      </c>
      <c r="M255">
        <v>356.84</v>
      </c>
      <c r="N255" s="244">
        <v>514.9</v>
      </c>
    </row>
    <row r="256" spans="1:14" ht="15.6">
      <c r="A256" t="s">
        <v>27</v>
      </c>
      <c r="B256" t="s">
        <v>309</v>
      </c>
      <c r="C256" t="s">
        <v>57</v>
      </c>
      <c r="D256" s="6" t="str">
        <f t="shared" si="3"/>
        <v>Dec-20</v>
      </c>
      <c r="E256" s="244">
        <v>42.6</v>
      </c>
      <c r="F256" s="244"/>
      <c r="G256" s="7">
        <v>4</v>
      </c>
      <c r="L256" t="s">
        <v>325</v>
      </c>
      <c r="M256">
        <v>398</v>
      </c>
      <c r="N256" s="244">
        <v>42.6</v>
      </c>
    </row>
    <row r="257" spans="1:14" ht="15.6">
      <c r="A257" t="s">
        <v>27</v>
      </c>
      <c r="B257" t="s">
        <v>309</v>
      </c>
      <c r="C257" t="s">
        <v>115</v>
      </c>
      <c r="D257" s="6" t="str">
        <f t="shared" si="3"/>
        <v>Dec-21</v>
      </c>
      <c r="E257" s="243">
        <v>43.67</v>
      </c>
      <c r="F257" s="243"/>
      <c r="G257" s="7">
        <v>4</v>
      </c>
      <c r="L257" t="s">
        <v>326</v>
      </c>
      <c r="M257">
        <v>909.14</v>
      </c>
      <c r="N257" s="243">
        <v>43.67</v>
      </c>
    </row>
    <row r="258" spans="1:14" ht="15.6">
      <c r="A258" t="s">
        <v>27</v>
      </c>
      <c r="B258" t="s">
        <v>309</v>
      </c>
      <c r="C258" t="s">
        <v>93</v>
      </c>
      <c r="D258" s="6" t="str">
        <f t="shared" si="3"/>
        <v>Dec-22</v>
      </c>
      <c r="E258" s="244">
        <v>31.4</v>
      </c>
      <c r="F258" s="244"/>
      <c r="G258" s="7">
        <v>3</v>
      </c>
      <c r="L258" t="s">
        <v>327</v>
      </c>
      <c r="M258">
        <v>565.57000000000005</v>
      </c>
      <c r="N258" s="244">
        <v>31.4</v>
      </c>
    </row>
    <row r="259" spans="1:14" ht="15.6">
      <c r="A259" t="s">
        <v>27</v>
      </c>
      <c r="B259" t="s">
        <v>309</v>
      </c>
      <c r="C259" t="s">
        <v>67</v>
      </c>
      <c r="D259" s="6" t="str">
        <f t="shared" ref="D259:D322" si="4">CONCATENATE(B259,"-",C259)</f>
        <v>Dec-27</v>
      </c>
      <c r="E259" s="243">
        <v>210.81</v>
      </c>
      <c r="F259" s="243"/>
      <c r="G259" s="7">
        <v>18</v>
      </c>
      <c r="L259" t="s">
        <v>328</v>
      </c>
      <c r="M259">
        <v>317.83999999999997</v>
      </c>
      <c r="N259" s="243">
        <v>210.81</v>
      </c>
    </row>
    <row r="260" spans="1:14" ht="15.6">
      <c r="A260" t="s">
        <v>27</v>
      </c>
      <c r="B260" t="s">
        <v>309</v>
      </c>
      <c r="C260" t="s">
        <v>98</v>
      </c>
      <c r="D260" s="6" t="str">
        <f t="shared" si="4"/>
        <v>Dec-28</v>
      </c>
      <c r="E260" s="243">
        <v>214.63</v>
      </c>
      <c r="F260" s="243"/>
      <c r="G260" s="7">
        <v>18</v>
      </c>
      <c r="L260" t="s">
        <v>329</v>
      </c>
      <c r="M260">
        <v>321.2</v>
      </c>
      <c r="N260" s="243">
        <v>214.63</v>
      </c>
    </row>
    <row r="261" spans="1:14" ht="15.6">
      <c r="A261" t="s">
        <v>27</v>
      </c>
      <c r="B261" t="s">
        <v>309</v>
      </c>
      <c r="C261" t="s">
        <v>122</v>
      </c>
      <c r="D261" s="6" t="str">
        <f t="shared" si="4"/>
        <v>Dec-29</v>
      </c>
      <c r="E261" s="243">
        <v>161.85</v>
      </c>
      <c r="F261" s="243"/>
      <c r="G261" s="7">
        <v>14</v>
      </c>
      <c r="L261" t="s">
        <v>330</v>
      </c>
      <c r="M261">
        <v>271.95999999999998</v>
      </c>
      <c r="N261" s="243">
        <v>161.85</v>
      </c>
    </row>
    <row r="262" spans="1:14" ht="15.6">
      <c r="A262" t="s">
        <v>27</v>
      </c>
      <c r="B262" t="s">
        <v>309</v>
      </c>
      <c r="C262" t="s">
        <v>69</v>
      </c>
      <c r="D262" s="6" t="str">
        <f t="shared" si="4"/>
        <v>Dec-30</v>
      </c>
      <c r="E262" s="243">
        <v>196.35</v>
      </c>
      <c r="F262" s="243"/>
      <c r="G262" s="7">
        <v>17</v>
      </c>
      <c r="L262" t="s">
        <v>331</v>
      </c>
      <c r="M262">
        <v>746.99</v>
      </c>
      <c r="N262" s="243">
        <v>196.35</v>
      </c>
    </row>
    <row r="263" spans="1:14" ht="15.6">
      <c r="A263" t="s">
        <v>332</v>
      </c>
      <c r="B263" t="s">
        <v>28</v>
      </c>
      <c r="C263" t="s">
        <v>29</v>
      </c>
      <c r="D263" s="6" t="str">
        <f t="shared" si="4"/>
        <v>Jan-2</v>
      </c>
      <c r="E263" s="243">
        <v>340.23</v>
      </c>
      <c r="F263" s="243"/>
      <c r="G263" s="7">
        <v>28</v>
      </c>
      <c r="L263" t="s">
        <v>333</v>
      </c>
      <c r="M263">
        <v>140.88</v>
      </c>
    </row>
    <row r="264" spans="1:14" ht="15.6">
      <c r="A264" t="s">
        <v>332</v>
      </c>
      <c r="B264" t="s">
        <v>28</v>
      </c>
      <c r="C264" t="s">
        <v>31</v>
      </c>
      <c r="D264" s="6" t="str">
        <f t="shared" si="4"/>
        <v>Jan-3</v>
      </c>
      <c r="E264" s="243">
        <v>96.73</v>
      </c>
      <c r="F264" s="243"/>
      <c r="G264" s="7">
        <v>9</v>
      </c>
      <c r="L264" t="s">
        <v>334</v>
      </c>
      <c r="M264">
        <v>74.66</v>
      </c>
    </row>
    <row r="265" spans="1:14" ht="15.6">
      <c r="A265" t="s">
        <v>332</v>
      </c>
      <c r="B265" t="s">
        <v>28</v>
      </c>
      <c r="C265" t="s">
        <v>33</v>
      </c>
      <c r="D265" s="6" t="str">
        <f t="shared" si="4"/>
        <v>Jan-4</v>
      </c>
      <c r="E265" s="243">
        <v>243.13</v>
      </c>
      <c r="F265" s="243"/>
      <c r="G265" s="7">
        <v>21</v>
      </c>
      <c r="L265" t="s">
        <v>335</v>
      </c>
      <c r="M265">
        <v>317.66000000000003</v>
      </c>
    </row>
    <row r="266" spans="1:14" ht="15.6">
      <c r="A266" t="s">
        <v>332</v>
      </c>
      <c r="B266" t="s">
        <v>28</v>
      </c>
      <c r="C266" t="s">
        <v>35</v>
      </c>
      <c r="D266" s="6" t="str">
        <f t="shared" si="4"/>
        <v>Jan-5</v>
      </c>
      <c r="E266" s="243">
        <v>104.09</v>
      </c>
      <c r="F266" s="243"/>
      <c r="G266" s="7">
        <v>9</v>
      </c>
      <c r="L266" t="s">
        <v>336</v>
      </c>
      <c r="M266">
        <v>394.82</v>
      </c>
    </row>
    <row r="267" spans="1:14" ht="15.6">
      <c r="A267" t="s">
        <v>332</v>
      </c>
      <c r="B267" t="s">
        <v>28</v>
      </c>
      <c r="C267" t="s">
        <v>80</v>
      </c>
      <c r="D267" s="6" t="str">
        <f t="shared" si="4"/>
        <v>Jan-7</v>
      </c>
      <c r="E267" s="243">
        <v>93.99</v>
      </c>
      <c r="F267" s="243"/>
      <c r="G267" s="7">
        <v>8</v>
      </c>
      <c r="L267" t="s">
        <v>337</v>
      </c>
      <c r="M267">
        <v>461.6</v>
      </c>
    </row>
    <row r="268" spans="1:14" ht="15.6">
      <c r="A268" t="s">
        <v>332</v>
      </c>
      <c r="B268" t="s">
        <v>28</v>
      </c>
      <c r="C268" t="s">
        <v>37</v>
      </c>
      <c r="D268" s="6" t="str">
        <f t="shared" si="4"/>
        <v>Jan-8</v>
      </c>
      <c r="E268" s="244">
        <v>190.3</v>
      </c>
      <c r="F268" s="244"/>
      <c r="G268" s="7">
        <v>16</v>
      </c>
    </row>
    <row r="269" spans="1:14" ht="15.6">
      <c r="A269" t="s">
        <v>332</v>
      </c>
      <c r="B269" t="s">
        <v>28</v>
      </c>
      <c r="C269" t="s">
        <v>39</v>
      </c>
      <c r="D269" s="6" t="str">
        <f t="shared" si="4"/>
        <v>Jan-9</v>
      </c>
      <c r="E269" s="243">
        <v>380.26</v>
      </c>
      <c r="F269" s="243"/>
      <c r="G269" s="7">
        <v>33</v>
      </c>
    </row>
    <row r="270" spans="1:14" ht="15.6">
      <c r="A270" t="s">
        <v>332</v>
      </c>
      <c r="B270" t="s">
        <v>28</v>
      </c>
      <c r="C270" t="s">
        <v>41</v>
      </c>
      <c r="D270" s="6" t="str">
        <f t="shared" si="4"/>
        <v>Jan-10</v>
      </c>
      <c r="E270" s="243">
        <v>146.87</v>
      </c>
      <c r="F270" s="243"/>
      <c r="G270" s="7">
        <v>14</v>
      </c>
    </row>
    <row r="271" spans="1:14" ht="15.6">
      <c r="A271" t="s">
        <v>332</v>
      </c>
      <c r="B271" t="s">
        <v>28</v>
      </c>
      <c r="C271" t="s">
        <v>43</v>
      </c>
      <c r="D271" s="6" t="str">
        <f t="shared" si="4"/>
        <v>Jan-11</v>
      </c>
      <c r="E271" s="244">
        <v>33.6</v>
      </c>
      <c r="F271" s="244"/>
      <c r="G271" s="7">
        <v>3</v>
      </c>
    </row>
    <row r="272" spans="1:14" ht="15.6">
      <c r="A272" t="s">
        <v>332</v>
      </c>
      <c r="B272" t="s">
        <v>28</v>
      </c>
      <c r="C272" t="s">
        <v>45</v>
      </c>
      <c r="D272" s="6" t="str">
        <f t="shared" si="4"/>
        <v>Jan-12</v>
      </c>
      <c r="E272" s="243">
        <v>77.17</v>
      </c>
      <c r="F272" s="243"/>
      <c r="G272" s="7">
        <v>7</v>
      </c>
    </row>
    <row r="273" spans="1:7" ht="15.6">
      <c r="A273" t="s">
        <v>332</v>
      </c>
      <c r="B273" t="s">
        <v>28</v>
      </c>
      <c r="C273" t="s">
        <v>86</v>
      </c>
      <c r="D273" s="6" t="str">
        <f t="shared" si="4"/>
        <v>Jan-14</v>
      </c>
      <c r="E273" s="243">
        <v>218.59</v>
      </c>
      <c r="F273" s="243"/>
      <c r="G273" s="7">
        <v>19</v>
      </c>
    </row>
    <row r="274" spans="1:7" ht="15.6">
      <c r="A274" t="s">
        <v>332</v>
      </c>
      <c r="B274" t="s">
        <v>28</v>
      </c>
      <c r="C274" t="s">
        <v>88</v>
      </c>
      <c r="D274" s="6" t="str">
        <f t="shared" si="4"/>
        <v>Jan-15</v>
      </c>
      <c r="E274" s="243">
        <v>230.67</v>
      </c>
      <c r="F274" s="243"/>
      <c r="G274" s="7">
        <v>19</v>
      </c>
    </row>
    <row r="275" spans="1:7" ht="15.6">
      <c r="A275" t="s">
        <v>332</v>
      </c>
      <c r="B275" t="s">
        <v>28</v>
      </c>
      <c r="C275" t="s">
        <v>49</v>
      </c>
      <c r="D275" s="6" t="str">
        <f t="shared" si="4"/>
        <v>Jan-16</v>
      </c>
      <c r="E275" s="243">
        <v>148.75</v>
      </c>
      <c r="F275" s="243"/>
      <c r="G275" s="7">
        <v>13</v>
      </c>
    </row>
    <row r="276" spans="1:7" ht="15.6">
      <c r="A276" t="s">
        <v>332</v>
      </c>
      <c r="B276" t="s">
        <v>28</v>
      </c>
      <c r="C276" t="s">
        <v>51</v>
      </c>
      <c r="D276" s="6" t="str">
        <f t="shared" si="4"/>
        <v>Jan-17</v>
      </c>
      <c r="E276" s="243">
        <v>93.42</v>
      </c>
      <c r="F276" s="243"/>
      <c r="G276" s="7">
        <v>8</v>
      </c>
    </row>
    <row r="277" spans="1:7" ht="15.6">
      <c r="A277" t="s">
        <v>332</v>
      </c>
      <c r="B277" t="s">
        <v>28</v>
      </c>
      <c r="C277" t="s">
        <v>53</v>
      </c>
      <c r="D277" s="6" t="str">
        <f t="shared" si="4"/>
        <v>Jan-18</v>
      </c>
      <c r="E277" s="243">
        <v>87.36</v>
      </c>
      <c r="F277" s="243"/>
      <c r="G277" s="7">
        <v>7</v>
      </c>
    </row>
    <row r="278" spans="1:7" ht="15.6">
      <c r="A278" t="s">
        <v>332</v>
      </c>
      <c r="B278" t="s">
        <v>28</v>
      </c>
      <c r="C278" t="s">
        <v>55</v>
      </c>
      <c r="D278" s="6" t="str">
        <f t="shared" si="4"/>
        <v>Jan-19</v>
      </c>
      <c r="E278" s="243">
        <v>94.35</v>
      </c>
      <c r="F278" s="243"/>
      <c r="G278" s="7">
        <v>8</v>
      </c>
    </row>
    <row r="279" spans="1:7" ht="15.6">
      <c r="A279" t="s">
        <v>332</v>
      </c>
      <c r="B279" t="s">
        <v>28</v>
      </c>
      <c r="C279" t="s">
        <v>57</v>
      </c>
      <c r="D279" s="6" t="str">
        <f t="shared" si="4"/>
        <v>Jan-20</v>
      </c>
      <c r="E279" s="7">
        <v>0</v>
      </c>
      <c r="F279" s="7"/>
      <c r="G279" s="7">
        <v>0</v>
      </c>
    </row>
    <row r="280" spans="1:7" ht="15.6">
      <c r="A280" t="s">
        <v>332</v>
      </c>
      <c r="B280" t="s">
        <v>28</v>
      </c>
      <c r="C280" t="s">
        <v>93</v>
      </c>
      <c r="D280" s="6" t="str">
        <f t="shared" si="4"/>
        <v>Jan-22</v>
      </c>
      <c r="E280" s="243">
        <v>205.63</v>
      </c>
      <c r="F280" s="243"/>
      <c r="G280" s="7">
        <v>17</v>
      </c>
    </row>
    <row r="281" spans="1:7" ht="15.6">
      <c r="A281" t="s">
        <v>332</v>
      </c>
      <c r="B281" t="s">
        <v>28</v>
      </c>
      <c r="C281" t="s">
        <v>59</v>
      </c>
      <c r="D281" s="6" t="str">
        <f t="shared" si="4"/>
        <v>Jan-23</v>
      </c>
      <c r="E281" s="243">
        <v>66.349999999999994</v>
      </c>
      <c r="F281" s="243"/>
      <c r="G281" s="7">
        <v>6</v>
      </c>
    </row>
    <row r="282" spans="1:7" ht="15.6">
      <c r="A282" t="s">
        <v>332</v>
      </c>
      <c r="B282" t="s">
        <v>28</v>
      </c>
      <c r="C282" t="s">
        <v>61</v>
      </c>
      <c r="D282" s="6" t="str">
        <f t="shared" si="4"/>
        <v>Jan-24</v>
      </c>
      <c r="E282" s="244">
        <v>109.2</v>
      </c>
      <c r="F282" s="244"/>
      <c r="G282" s="7">
        <v>9</v>
      </c>
    </row>
    <row r="283" spans="1:7" ht="15.6">
      <c r="A283" t="s">
        <v>332</v>
      </c>
      <c r="B283" t="s">
        <v>28</v>
      </c>
      <c r="C283" t="s">
        <v>63</v>
      </c>
      <c r="D283" s="6" t="str">
        <f t="shared" si="4"/>
        <v>Jan-25</v>
      </c>
      <c r="E283" s="243">
        <v>145.72999999999999</v>
      </c>
      <c r="F283" s="243"/>
      <c r="G283" s="7">
        <v>13</v>
      </c>
    </row>
    <row r="284" spans="1:7" ht="15.6">
      <c r="A284" t="s">
        <v>332</v>
      </c>
      <c r="B284" t="s">
        <v>28</v>
      </c>
      <c r="C284" t="s">
        <v>65</v>
      </c>
      <c r="D284" s="6" t="str">
        <f t="shared" si="4"/>
        <v>Jan-26</v>
      </c>
      <c r="E284" s="243">
        <v>189.91</v>
      </c>
      <c r="F284" s="243"/>
      <c r="G284" s="7">
        <v>17</v>
      </c>
    </row>
    <row r="285" spans="1:7" ht="15.6">
      <c r="A285" t="s">
        <v>332</v>
      </c>
      <c r="B285" t="s">
        <v>28</v>
      </c>
      <c r="C285" t="s">
        <v>122</v>
      </c>
      <c r="D285" s="6" t="str">
        <f t="shared" si="4"/>
        <v>Jan-29</v>
      </c>
      <c r="E285" s="243">
        <v>378.76</v>
      </c>
      <c r="F285" s="243"/>
      <c r="G285" s="7">
        <v>33</v>
      </c>
    </row>
    <row r="286" spans="1:7" ht="15.6">
      <c r="A286" t="s">
        <v>332</v>
      </c>
      <c r="B286" t="s">
        <v>28</v>
      </c>
      <c r="C286" t="s">
        <v>69</v>
      </c>
      <c r="D286" s="6" t="str">
        <f t="shared" si="4"/>
        <v>Jan-30</v>
      </c>
      <c r="E286" s="243">
        <v>96.52</v>
      </c>
      <c r="F286" s="243"/>
      <c r="G286" s="7">
        <v>8</v>
      </c>
    </row>
    <row r="287" spans="1:7" ht="15.6">
      <c r="A287" t="s">
        <v>332</v>
      </c>
      <c r="B287" t="s">
        <v>28</v>
      </c>
      <c r="C287" t="s">
        <v>71</v>
      </c>
      <c r="D287" s="6" t="str">
        <f t="shared" si="4"/>
        <v>Jan-31</v>
      </c>
      <c r="E287" s="243">
        <v>42.13</v>
      </c>
      <c r="F287" s="243"/>
      <c r="G287" s="7">
        <v>4</v>
      </c>
    </row>
    <row r="288" spans="1:7" ht="15.6">
      <c r="A288" t="s">
        <v>332</v>
      </c>
      <c r="B288" t="s">
        <v>73</v>
      </c>
      <c r="C288" t="s">
        <v>74</v>
      </c>
      <c r="D288" s="6" t="str">
        <f t="shared" si="4"/>
        <v>Feb-1</v>
      </c>
      <c r="E288" s="243">
        <v>115.15</v>
      </c>
      <c r="F288" s="243"/>
      <c r="G288" s="7">
        <v>11</v>
      </c>
    </row>
    <row r="289" spans="1:7" ht="15.6">
      <c r="A289" t="s">
        <v>332</v>
      </c>
      <c r="B289" t="s">
        <v>73</v>
      </c>
      <c r="C289" t="s">
        <v>29</v>
      </c>
      <c r="D289" s="6" t="str">
        <f t="shared" si="4"/>
        <v>Feb-2</v>
      </c>
      <c r="E289" s="243">
        <v>155.44999999999999</v>
      </c>
      <c r="F289" s="243"/>
      <c r="G289" s="7">
        <v>13</v>
      </c>
    </row>
    <row r="290" spans="1:7" ht="15.6">
      <c r="A290" t="s">
        <v>332</v>
      </c>
      <c r="B290" t="s">
        <v>73</v>
      </c>
      <c r="C290" t="s">
        <v>35</v>
      </c>
      <c r="D290" s="6" t="str">
        <f t="shared" si="4"/>
        <v>Feb-5</v>
      </c>
      <c r="E290" s="243">
        <v>274.92</v>
      </c>
      <c r="F290" s="243"/>
      <c r="G290" s="7">
        <v>25</v>
      </c>
    </row>
    <row r="291" spans="1:7" ht="15.6">
      <c r="A291" t="s">
        <v>332</v>
      </c>
      <c r="B291" t="s">
        <v>73</v>
      </c>
      <c r="C291" t="s">
        <v>78</v>
      </c>
      <c r="D291" s="6" t="str">
        <f t="shared" si="4"/>
        <v>Feb-6</v>
      </c>
      <c r="E291" s="243">
        <v>31.92</v>
      </c>
      <c r="F291" s="243"/>
      <c r="G291" s="7">
        <v>3</v>
      </c>
    </row>
    <row r="292" spans="1:7" ht="15.6">
      <c r="A292" t="s">
        <v>332</v>
      </c>
      <c r="B292" t="s">
        <v>73</v>
      </c>
      <c r="C292" t="s">
        <v>80</v>
      </c>
      <c r="D292" s="6" t="str">
        <f t="shared" si="4"/>
        <v>Feb-7</v>
      </c>
      <c r="E292" s="243">
        <v>150.65</v>
      </c>
      <c r="F292" s="243"/>
      <c r="G292" s="7">
        <v>13</v>
      </c>
    </row>
    <row r="293" spans="1:7" ht="15.6">
      <c r="A293" t="s">
        <v>332</v>
      </c>
      <c r="B293" t="s">
        <v>73</v>
      </c>
      <c r="C293" t="s">
        <v>37</v>
      </c>
      <c r="D293" s="6" t="str">
        <f t="shared" si="4"/>
        <v>Feb-8</v>
      </c>
      <c r="E293" s="243">
        <v>65.510000000000005</v>
      </c>
      <c r="F293" s="243"/>
      <c r="G293" s="7">
        <v>6</v>
      </c>
    </row>
    <row r="294" spans="1:7" ht="15.6">
      <c r="A294" t="s">
        <v>332</v>
      </c>
      <c r="B294" t="s">
        <v>73</v>
      </c>
      <c r="C294" t="s">
        <v>39</v>
      </c>
      <c r="D294" s="6" t="str">
        <f t="shared" si="4"/>
        <v>Feb-9</v>
      </c>
      <c r="E294" s="243">
        <v>109.79</v>
      </c>
      <c r="F294" s="243"/>
      <c r="G294" s="7">
        <v>10</v>
      </c>
    </row>
    <row r="295" spans="1:7" ht="15.6">
      <c r="A295" t="s">
        <v>332</v>
      </c>
      <c r="B295" t="s">
        <v>73</v>
      </c>
      <c r="C295" t="s">
        <v>45</v>
      </c>
      <c r="D295" s="6" t="str">
        <f t="shared" si="4"/>
        <v>Feb-12</v>
      </c>
      <c r="E295" s="243">
        <v>458.13</v>
      </c>
      <c r="F295" s="243"/>
      <c r="G295" s="7">
        <v>41</v>
      </c>
    </row>
    <row r="296" spans="1:7" ht="15.6">
      <c r="A296" t="s">
        <v>332</v>
      </c>
      <c r="B296" t="s">
        <v>73</v>
      </c>
      <c r="C296" t="s">
        <v>47</v>
      </c>
      <c r="D296" s="6" t="str">
        <f t="shared" si="4"/>
        <v>Feb-13</v>
      </c>
      <c r="E296" s="243">
        <v>46.12</v>
      </c>
      <c r="F296" s="243"/>
      <c r="G296" s="7">
        <v>4</v>
      </c>
    </row>
    <row r="297" spans="1:7" ht="15.6">
      <c r="A297" t="s">
        <v>332</v>
      </c>
      <c r="B297" t="s">
        <v>73</v>
      </c>
      <c r="C297" t="s">
        <v>86</v>
      </c>
      <c r="D297" s="6" t="str">
        <f t="shared" si="4"/>
        <v>Feb-14</v>
      </c>
      <c r="E297" s="244">
        <v>256.8</v>
      </c>
      <c r="F297" s="244"/>
      <c r="G297" s="7">
        <v>21</v>
      </c>
    </row>
    <row r="298" spans="1:7" ht="15.6">
      <c r="A298" t="s">
        <v>332</v>
      </c>
      <c r="B298" t="s">
        <v>73</v>
      </c>
      <c r="C298" t="s">
        <v>88</v>
      </c>
      <c r="D298" s="6" t="str">
        <f t="shared" si="4"/>
        <v>Feb-15</v>
      </c>
      <c r="E298" s="243">
        <v>365.89</v>
      </c>
      <c r="F298" s="243"/>
      <c r="G298" s="7">
        <v>31</v>
      </c>
    </row>
    <row r="299" spans="1:7" ht="15.6">
      <c r="A299" t="s">
        <v>332</v>
      </c>
      <c r="B299" t="s">
        <v>73</v>
      </c>
      <c r="C299" t="s">
        <v>49</v>
      </c>
      <c r="D299" s="6" t="str">
        <f t="shared" si="4"/>
        <v>Feb-16</v>
      </c>
      <c r="E299" s="243">
        <v>334.19</v>
      </c>
      <c r="F299" s="243"/>
      <c r="G299" s="7">
        <v>29</v>
      </c>
    </row>
    <row r="300" spans="1:7" ht="15.6">
      <c r="A300" t="s">
        <v>332</v>
      </c>
      <c r="B300" t="s">
        <v>73</v>
      </c>
      <c r="C300" t="s">
        <v>55</v>
      </c>
      <c r="D300" s="6" t="str">
        <f t="shared" si="4"/>
        <v>Feb-19</v>
      </c>
      <c r="E300" s="243">
        <v>400.89</v>
      </c>
      <c r="F300" s="243"/>
      <c r="G300" s="7">
        <v>35</v>
      </c>
    </row>
    <row r="301" spans="1:7" ht="15.6">
      <c r="A301" t="s">
        <v>332</v>
      </c>
      <c r="B301" t="s">
        <v>73</v>
      </c>
      <c r="C301" t="s">
        <v>57</v>
      </c>
      <c r="D301" s="6" t="str">
        <f t="shared" si="4"/>
        <v>Feb-20</v>
      </c>
      <c r="E301" s="243">
        <v>255.06</v>
      </c>
      <c r="F301" s="243"/>
      <c r="G301" s="7">
        <v>21</v>
      </c>
    </row>
    <row r="302" spans="1:7" ht="15.6">
      <c r="A302" t="s">
        <v>332</v>
      </c>
      <c r="B302" t="s">
        <v>73</v>
      </c>
      <c r="C302" t="s">
        <v>115</v>
      </c>
      <c r="D302" s="6" t="str">
        <f t="shared" si="4"/>
        <v>Feb-21</v>
      </c>
      <c r="E302" s="243">
        <v>270.82</v>
      </c>
      <c r="F302" s="243"/>
      <c r="G302" s="7">
        <v>21</v>
      </c>
    </row>
    <row r="303" spans="1:7" ht="15.6">
      <c r="A303" t="s">
        <v>332</v>
      </c>
      <c r="B303" t="s">
        <v>73</v>
      </c>
      <c r="C303" t="s">
        <v>93</v>
      </c>
      <c r="D303" s="6" t="str">
        <f t="shared" si="4"/>
        <v>Feb-22</v>
      </c>
      <c r="E303" s="244">
        <v>123.4</v>
      </c>
      <c r="F303" s="244"/>
      <c r="G303" s="7">
        <v>11</v>
      </c>
    </row>
    <row r="304" spans="1:7" ht="15.6">
      <c r="A304" t="s">
        <v>332</v>
      </c>
      <c r="B304" t="s">
        <v>73</v>
      </c>
      <c r="C304" t="s">
        <v>59</v>
      </c>
      <c r="D304" s="6" t="str">
        <f t="shared" si="4"/>
        <v>Feb-23</v>
      </c>
      <c r="E304" s="243">
        <v>316.83999999999997</v>
      </c>
      <c r="F304" s="243"/>
      <c r="G304" s="7">
        <v>27</v>
      </c>
    </row>
    <row r="305" spans="1:7" ht="15.6">
      <c r="A305" t="s">
        <v>332</v>
      </c>
      <c r="B305" t="s">
        <v>73</v>
      </c>
      <c r="C305" t="s">
        <v>65</v>
      </c>
      <c r="D305" s="6" t="str">
        <f t="shared" si="4"/>
        <v>Feb-26</v>
      </c>
      <c r="E305" s="243">
        <v>388.65</v>
      </c>
      <c r="F305" s="243"/>
      <c r="G305" s="7">
        <v>32</v>
      </c>
    </row>
    <row r="306" spans="1:7" ht="15.6">
      <c r="A306" t="s">
        <v>332</v>
      </c>
      <c r="B306" t="s">
        <v>73</v>
      </c>
      <c r="C306" t="s">
        <v>67</v>
      </c>
      <c r="D306" s="6" t="str">
        <f t="shared" si="4"/>
        <v>Feb-27</v>
      </c>
      <c r="E306" s="243">
        <v>1118.03</v>
      </c>
      <c r="F306" s="243"/>
      <c r="G306" s="7">
        <v>107</v>
      </c>
    </row>
    <row r="307" spans="1:7" ht="15.6">
      <c r="A307" t="s">
        <v>332</v>
      </c>
      <c r="B307" t="s">
        <v>73</v>
      </c>
      <c r="C307" t="s">
        <v>98</v>
      </c>
      <c r="D307" s="6" t="str">
        <f t="shared" si="4"/>
        <v>Feb-28</v>
      </c>
      <c r="E307" s="243">
        <v>1709.22</v>
      </c>
      <c r="F307" s="243"/>
      <c r="G307" s="7">
        <v>165</v>
      </c>
    </row>
    <row r="308" spans="1:7" ht="15.6">
      <c r="A308" t="s">
        <v>332</v>
      </c>
      <c r="B308" t="s">
        <v>73</v>
      </c>
      <c r="C308" t="s">
        <v>122</v>
      </c>
      <c r="D308" s="6" t="str">
        <f t="shared" si="4"/>
        <v>Feb-29</v>
      </c>
      <c r="E308" s="243">
        <v>485.58</v>
      </c>
      <c r="F308" s="243"/>
      <c r="G308" s="7">
        <v>45</v>
      </c>
    </row>
    <row r="309" spans="1:7" ht="15.6">
      <c r="A309" t="s">
        <v>332</v>
      </c>
      <c r="B309" t="s">
        <v>100</v>
      </c>
      <c r="C309" t="s">
        <v>74</v>
      </c>
      <c r="D309" s="6" t="str">
        <f t="shared" si="4"/>
        <v>Mar-1</v>
      </c>
      <c r="E309" s="243">
        <v>397.16</v>
      </c>
      <c r="F309" s="243"/>
      <c r="G309" s="7">
        <v>36</v>
      </c>
    </row>
    <row r="310" spans="1:7" ht="15.6">
      <c r="A310" t="s">
        <v>332</v>
      </c>
      <c r="B310" t="s">
        <v>100</v>
      </c>
      <c r="C310" t="s">
        <v>33</v>
      </c>
      <c r="D310" s="6" t="str">
        <f t="shared" si="4"/>
        <v>Mar-4</v>
      </c>
      <c r="E310" s="243">
        <v>825.98</v>
      </c>
      <c r="F310" s="243"/>
      <c r="G310" s="7">
        <v>72</v>
      </c>
    </row>
    <row r="311" spans="1:7" ht="15.6">
      <c r="A311" t="s">
        <v>332</v>
      </c>
      <c r="B311" t="s">
        <v>100</v>
      </c>
      <c r="C311" t="s">
        <v>35</v>
      </c>
      <c r="D311" s="6" t="str">
        <f t="shared" si="4"/>
        <v>Mar-5</v>
      </c>
      <c r="E311" s="243">
        <v>314.37</v>
      </c>
      <c r="F311" s="243"/>
      <c r="G311" s="7">
        <v>28</v>
      </c>
    </row>
    <row r="312" spans="1:7" ht="15.6">
      <c r="A312" t="s">
        <v>332</v>
      </c>
      <c r="B312" t="s">
        <v>100</v>
      </c>
      <c r="C312" t="s">
        <v>78</v>
      </c>
      <c r="D312" s="6" t="str">
        <f t="shared" si="4"/>
        <v>Mar-6</v>
      </c>
      <c r="E312" s="243">
        <v>236.67</v>
      </c>
      <c r="F312" s="243"/>
      <c r="G312" s="7">
        <v>21</v>
      </c>
    </row>
    <row r="313" spans="1:7" ht="15.6">
      <c r="A313" t="s">
        <v>332</v>
      </c>
      <c r="B313" t="s">
        <v>100</v>
      </c>
      <c r="C313" t="s">
        <v>80</v>
      </c>
      <c r="D313" s="6" t="str">
        <f t="shared" si="4"/>
        <v>Mar-7</v>
      </c>
      <c r="E313" s="244">
        <v>150.19999999999999</v>
      </c>
      <c r="F313" s="244"/>
      <c r="G313" s="7">
        <v>13</v>
      </c>
    </row>
    <row r="314" spans="1:7" ht="15.6">
      <c r="A314" t="s">
        <v>332</v>
      </c>
      <c r="B314" t="s">
        <v>100</v>
      </c>
      <c r="C314" t="s">
        <v>37</v>
      </c>
      <c r="D314" s="6" t="str">
        <f t="shared" si="4"/>
        <v>Mar-8</v>
      </c>
      <c r="E314" s="244">
        <v>138.6</v>
      </c>
      <c r="F314" s="244"/>
      <c r="G314" s="7">
        <v>11</v>
      </c>
    </row>
    <row r="315" spans="1:7" ht="15.6">
      <c r="A315" t="s">
        <v>332</v>
      </c>
      <c r="B315" t="s">
        <v>100</v>
      </c>
      <c r="C315" t="s">
        <v>43</v>
      </c>
      <c r="D315" s="6" t="str">
        <f t="shared" si="4"/>
        <v>Mar-11</v>
      </c>
      <c r="E315" s="244">
        <v>333.2</v>
      </c>
      <c r="F315" s="244"/>
      <c r="G315" s="7">
        <v>28</v>
      </c>
    </row>
    <row r="316" spans="1:7" ht="15.6">
      <c r="A316" t="s">
        <v>332</v>
      </c>
      <c r="B316" t="s">
        <v>100</v>
      </c>
      <c r="C316" t="s">
        <v>45</v>
      </c>
      <c r="D316" s="6" t="str">
        <f t="shared" si="4"/>
        <v>Mar-12</v>
      </c>
      <c r="E316" s="243">
        <v>499.75</v>
      </c>
      <c r="F316" s="243"/>
      <c r="G316" s="7">
        <v>44</v>
      </c>
    </row>
    <row r="317" spans="1:7" ht="15.6">
      <c r="A317" t="s">
        <v>332</v>
      </c>
      <c r="B317" t="s">
        <v>100</v>
      </c>
      <c r="C317" t="s">
        <v>47</v>
      </c>
      <c r="D317" s="6" t="str">
        <f t="shared" si="4"/>
        <v>Mar-13</v>
      </c>
      <c r="E317" s="243">
        <v>157.63999999999999</v>
      </c>
      <c r="F317" s="243"/>
      <c r="G317" s="7">
        <v>14</v>
      </c>
    </row>
    <row r="318" spans="1:7" ht="15.6">
      <c r="A318" t="s">
        <v>332</v>
      </c>
      <c r="B318" t="s">
        <v>100</v>
      </c>
      <c r="C318" t="s">
        <v>86</v>
      </c>
      <c r="D318" s="6" t="str">
        <f t="shared" si="4"/>
        <v>Mar-14</v>
      </c>
      <c r="E318" s="243">
        <v>70.56</v>
      </c>
      <c r="F318" s="243"/>
      <c r="G318" s="7">
        <v>6</v>
      </c>
    </row>
    <row r="319" spans="1:7" ht="15.6">
      <c r="A319" t="s">
        <v>332</v>
      </c>
      <c r="B319" t="s">
        <v>100</v>
      </c>
      <c r="C319" t="s">
        <v>88</v>
      </c>
      <c r="D319" s="6" t="str">
        <f t="shared" si="4"/>
        <v>Mar-15</v>
      </c>
      <c r="E319" s="243">
        <v>91.54</v>
      </c>
      <c r="F319" s="243"/>
      <c r="G319" s="7">
        <v>8</v>
      </c>
    </row>
    <row r="320" spans="1:7" ht="15.6">
      <c r="A320" t="s">
        <v>332</v>
      </c>
      <c r="B320" t="s">
        <v>100</v>
      </c>
      <c r="C320" t="s">
        <v>53</v>
      </c>
      <c r="D320" s="6" t="str">
        <f t="shared" si="4"/>
        <v>Mar-18</v>
      </c>
      <c r="E320" s="244">
        <v>239.4</v>
      </c>
      <c r="F320" s="244"/>
      <c r="G320" s="7">
        <v>20</v>
      </c>
    </row>
    <row r="321" spans="1:7" ht="15.6">
      <c r="A321" t="s">
        <v>332</v>
      </c>
      <c r="B321" t="s">
        <v>100</v>
      </c>
      <c r="C321" t="s">
        <v>55</v>
      </c>
      <c r="D321" s="6" t="str">
        <f t="shared" si="4"/>
        <v>Mar-19</v>
      </c>
      <c r="E321" s="243">
        <v>152.28</v>
      </c>
      <c r="F321" s="243"/>
      <c r="G321" s="7">
        <v>13</v>
      </c>
    </row>
    <row r="322" spans="1:7" ht="15.6">
      <c r="A322" t="s">
        <v>332</v>
      </c>
      <c r="B322" t="s">
        <v>100</v>
      </c>
      <c r="C322" t="s">
        <v>57</v>
      </c>
      <c r="D322" s="6" t="str">
        <f t="shared" si="4"/>
        <v>Mar-20</v>
      </c>
      <c r="E322" s="243">
        <v>153.35</v>
      </c>
      <c r="F322" s="243"/>
      <c r="G322" s="7">
        <v>13</v>
      </c>
    </row>
    <row r="323" spans="1:7" ht="15.6">
      <c r="A323" t="s">
        <v>332</v>
      </c>
      <c r="B323" t="s">
        <v>100</v>
      </c>
      <c r="C323" t="s">
        <v>115</v>
      </c>
      <c r="D323" s="6" t="str">
        <f t="shared" ref="D323:D386" si="5">CONCATENATE(B323,"-",C323)</f>
        <v>Mar-21</v>
      </c>
      <c r="E323" s="243">
        <v>115.92</v>
      </c>
      <c r="F323" s="243"/>
      <c r="G323" s="7">
        <v>10</v>
      </c>
    </row>
    <row r="324" spans="1:7" ht="15.6">
      <c r="A324" t="s">
        <v>332</v>
      </c>
      <c r="B324" t="s">
        <v>100</v>
      </c>
      <c r="C324" t="s">
        <v>93</v>
      </c>
      <c r="D324" s="6" t="str">
        <f t="shared" si="5"/>
        <v>Mar-22</v>
      </c>
      <c r="E324" s="243">
        <v>62.16</v>
      </c>
      <c r="F324" s="243"/>
      <c r="G324" s="7">
        <v>5</v>
      </c>
    </row>
    <row r="325" spans="1:7" ht="15.6">
      <c r="A325" t="s">
        <v>332</v>
      </c>
      <c r="B325" t="s">
        <v>100</v>
      </c>
      <c r="C325" t="s">
        <v>61</v>
      </c>
      <c r="D325" s="6" t="str">
        <f t="shared" si="5"/>
        <v>Mar-24</v>
      </c>
      <c r="E325" s="243">
        <v>106.34</v>
      </c>
      <c r="F325" s="243"/>
      <c r="G325" s="7">
        <v>9</v>
      </c>
    </row>
    <row r="326" spans="1:7" ht="15.6">
      <c r="A326" t="s">
        <v>332</v>
      </c>
      <c r="B326" t="s">
        <v>100</v>
      </c>
      <c r="C326" t="s">
        <v>63</v>
      </c>
      <c r="D326" s="6" t="str">
        <f t="shared" si="5"/>
        <v>Mar-25</v>
      </c>
      <c r="E326" s="243">
        <v>310.95</v>
      </c>
      <c r="F326" s="243"/>
      <c r="G326" s="7">
        <v>26</v>
      </c>
    </row>
    <row r="327" spans="1:7" ht="15.6">
      <c r="A327" t="s">
        <v>332</v>
      </c>
      <c r="B327" t="s">
        <v>100</v>
      </c>
      <c r="C327" t="s">
        <v>65</v>
      </c>
      <c r="D327" s="6" t="str">
        <f t="shared" si="5"/>
        <v>Mar-26</v>
      </c>
      <c r="E327" s="243">
        <v>280.32</v>
      </c>
      <c r="F327" s="243"/>
      <c r="G327" s="7">
        <v>25</v>
      </c>
    </row>
    <row r="328" spans="1:7" ht="15.6">
      <c r="A328" t="s">
        <v>332</v>
      </c>
      <c r="B328" t="s">
        <v>100</v>
      </c>
      <c r="C328" t="s">
        <v>67</v>
      </c>
      <c r="D328" s="6" t="str">
        <f t="shared" si="5"/>
        <v>Mar-27</v>
      </c>
      <c r="E328" s="243">
        <v>191.33</v>
      </c>
      <c r="F328" s="243"/>
      <c r="G328" s="7">
        <v>16</v>
      </c>
    </row>
    <row r="329" spans="1:7" ht="15.6">
      <c r="A329" t="s">
        <v>332</v>
      </c>
      <c r="B329" t="s">
        <v>100</v>
      </c>
      <c r="C329" t="s">
        <v>98</v>
      </c>
      <c r="D329" s="6" t="str">
        <f t="shared" si="5"/>
        <v>Mar-28</v>
      </c>
      <c r="E329" s="243">
        <v>88.96</v>
      </c>
      <c r="F329" s="243"/>
      <c r="G329" s="7">
        <v>7</v>
      </c>
    </row>
    <row r="330" spans="1:7" ht="15.6">
      <c r="A330" t="s">
        <v>332</v>
      </c>
      <c r="B330" t="s">
        <v>100</v>
      </c>
      <c r="C330" t="s">
        <v>122</v>
      </c>
      <c r="D330" s="6" t="str">
        <f t="shared" si="5"/>
        <v>Mar-29</v>
      </c>
      <c r="E330" s="243">
        <v>129.28</v>
      </c>
      <c r="F330" s="243"/>
      <c r="G330" s="7">
        <v>12</v>
      </c>
    </row>
    <row r="331" spans="1:7" ht="15.6">
      <c r="A331" t="s">
        <v>332</v>
      </c>
      <c r="B331" t="s">
        <v>126</v>
      </c>
      <c r="C331" t="s">
        <v>29</v>
      </c>
      <c r="D331" s="6" t="str">
        <f t="shared" si="5"/>
        <v>Apr-2</v>
      </c>
      <c r="E331" s="243">
        <v>433.99</v>
      </c>
      <c r="F331" s="243"/>
      <c r="G331" s="7">
        <v>47</v>
      </c>
    </row>
    <row r="332" spans="1:7" ht="15.6">
      <c r="A332" t="s">
        <v>332</v>
      </c>
      <c r="B332" t="s">
        <v>126</v>
      </c>
      <c r="C332" t="s">
        <v>31</v>
      </c>
      <c r="D332" s="6" t="str">
        <f t="shared" si="5"/>
        <v>Apr-3</v>
      </c>
      <c r="E332" s="243">
        <v>158.65</v>
      </c>
      <c r="F332" s="243"/>
      <c r="G332" s="7">
        <v>13</v>
      </c>
    </row>
    <row r="333" spans="1:7" ht="15.6">
      <c r="A333" t="s">
        <v>332</v>
      </c>
      <c r="B333" t="s">
        <v>126</v>
      </c>
      <c r="C333" t="s">
        <v>33</v>
      </c>
      <c r="D333" s="6" t="str">
        <f t="shared" si="5"/>
        <v>Apr-4</v>
      </c>
      <c r="E333" s="243">
        <v>291.77999999999997</v>
      </c>
      <c r="F333" s="243"/>
      <c r="G333" s="7">
        <v>27</v>
      </c>
    </row>
    <row r="334" spans="1:7" ht="15.6">
      <c r="A334" t="s">
        <v>332</v>
      </c>
      <c r="B334" t="s">
        <v>126</v>
      </c>
      <c r="C334" t="s">
        <v>35</v>
      </c>
      <c r="D334" s="6" t="str">
        <f t="shared" si="5"/>
        <v>Apr-5</v>
      </c>
      <c r="E334" s="243">
        <v>67.78</v>
      </c>
      <c r="F334" s="243"/>
      <c r="G334" s="7">
        <v>7</v>
      </c>
    </row>
    <row r="335" spans="1:7" ht="15.6">
      <c r="A335" t="s">
        <v>332</v>
      </c>
      <c r="B335" t="s">
        <v>126</v>
      </c>
      <c r="C335" t="s">
        <v>37</v>
      </c>
      <c r="D335" s="6" t="str">
        <f t="shared" si="5"/>
        <v>Apr-8</v>
      </c>
      <c r="E335" s="244">
        <v>462.9</v>
      </c>
      <c r="F335" s="244"/>
      <c r="G335" s="7">
        <v>42</v>
      </c>
    </row>
    <row r="336" spans="1:7" ht="15.6">
      <c r="A336" t="s">
        <v>332</v>
      </c>
      <c r="B336" t="s">
        <v>126</v>
      </c>
      <c r="C336" t="s">
        <v>39</v>
      </c>
      <c r="D336" s="6" t="str">
        <f t="shared" si="5"/>
        <v>Apr-9</v>
      </c>
      <c r="E336" s="243">
        <v>198.12</v>
      </c>
      <c r="F336" s="243"/>
      <c r="G336" s="7">
        <v>17</v>
      </c>
    </row>
    <row r="337" spans="1:7" ht="15.6">
      <c r="A337" t="s">
        <v>332</v>
      </c>
      <c r="B337" t="s">
        <v>126</v>
      </c>
      <c r="C337" t="s">
        <v>41</v>
      </c>
      <c r="D337" s="6" t="str">
        <f t="shared" si="5"/>
        <v>Apr-10</v>
      </c>
      <c r="E337" s="244">
        <v>273.10000000000002</v>
      </c>
      <c r="F337" s="244"/>
      <c r="G337" s="7">
        <v>24</v>
      </c>
    </row>
    <row r="338" spans="1:7" ht="15.6">
      <c r="A338" t="s">
        <v>332</v>
      </c>
      <c r="B338" t="s">
        <v>126</v>
      </c>
      <c r="C338" t="s">
        <v>43</v>
      </c>
      <c r="D338" s="6" t="str">
        <f t="shared" si="5"/>
        <v>Apr-11</v>
      </c>
      <c r="E338" s="243">
        <v>642.07000000000005</v>
      </c>
      <c r="F338" s="243"/>
      <c r="G338" s="7">
        <v>59</v>
      </c>
    </row>
    <row r="339" spans="1:7" ht="15.6">
      <c r="A339" t="s">
        <v>332</v>
      </c>
      <c r="B339" t="s">
        <v>126</v>
      </c>
      <c r="C339" t="s">
        <v>45</v>
      </c>
      <c r="D339" s="6" t="str">
        <f t="shared" si="5"/>
        <v>Apr-12</v>
      </c>
      <c r="E339" s="243">
        <v>616.98</v>
      </c>
      <c r="F339" s="243"/>
      <c r="G339" s="7">
        <v>54</v>
      </c>
    </row>
    <row r="340" spans="1:7" ht="15.6">
      <c r="A340" t="s">
        <v>332</v>
      </c>
      <c r="B340" t="s">
        <v>126</v>
      </c>
      <c r="C340" t="s">
        <v>88</v>
      </c>
      <c r="D340" s="6" t="str">
        <f t="shared" si="5"/>
        <v>Apr-15</v>
      </c>
      <c r="E340" s="243">
        <v>432.28</v>
      </c>
      <c r="F340" s="243"/>
      <c r="G340" s="7">
        <v>41</v>
      </c>
    </row>
    <row r="341" spans="1:7" ht="15.6">
      <c r="A341" t="s">
        <v>332</v>
      </c>
      <c r="B341" t="s">
        <v>126</v>
      </c>
      <c r="C341" t="s">
        <v>49</v>
      </c>
      <c r="D341" s="6" t="str">
        <f t="shared" si="5"/>
        <v>Apr-16</v>
      </c>
      <c r="E341" s="243">
        <v>418.32</v>
      </c>
      <c r="F341" s="243"/>
      <c r="G341" s="7">
        <v>38</v>
      </c>
    </row>
    <row r="342" spans="1:7" ht="15.6">
      <c r="A342" t="s">
        <v>332</v>
      </c>
      <c r="B342" t="s">
        <v>126</v>
      </c>
      <c r="C342" t="s">
        <v>51</v>
      </c>
      <c r="D342" s="6" t="str">
        <f t="shared" si="5"/>
        <v>Apr-17</v>
      </c>
      <c r="E342" s="243">
        <v>273.35000000000002</v>
      </c>
      <c r="F342" s="243"/>
      <c r="G342" s="7">
        <v>23</v>
      </c>
    </row>
    <row r="343" spans="1:7" ht="15.6">
      <c r="A343" t="s">
        <v>332</v>
      </c>
      <c r="B343" t="s">
        <v>126</v>
      </c>
      <c r="C343" t="s">
        <v>53</v>
      </c>
      <c r="D343" s="6" t="str">
        <f t="shared" si="5"/>
        <v>Apr-18</v>
      </c>
      <c r="E343" s="243">
        <v>125.04</v>
      </c>
      <c r="F343" s="243"/>
      <c r="G343" s="7">
        <v>11</v>
      </c>
    </row>
    <row r="344" spans="1:7" ht="15.6">
      <c r="A344" t="s">
        <v>332</v>
      </c>
      <c r="B344" t="s">
        <v>126</v>
      </c>
      <c r="C344" t="s">
        <v>55</v>
      </c>
      <c r="D344" s="6" t="str">
        <f t="shared" si="5"/>
        <v>Apr-19</v>
      </c>
      <c r="E344" s="244">
        <v>120.1</v>
      </c>
      <c r="F344" s="244"/>
      <c r="G344" s="7">
        <v>10</v>
      </c>
    </row>
    <row r="345" spans="1:7" ht="15.6">
      <c r="A345" t="s">
        <v>332</v>
      </c>
      <c r="B345" t="s">
        <v>126</v>
      </c>
      <c r="C345" t="s">
        <v>93</v>
      </c>
      <c r="D345" s="6" t="str">
        <f t="shared" si="5"/>
        <v>Apr-22</v>
      </c>
      <c r="E345" s="243">
        <v>404.38</v>
      </c>
      <c r="F345" s="243"/>
      <c r="G345" s="7">
        <v>35</v>
      </c>
    </row>
    <row r="346" spans="1:7" ht="15.6">
      <c r="A346" t="s">
        <v>332</v>
      </c>
      <c r="B346" t="s">
        <v>126</v>
      </c>
      <c r="C346" t="s">
        <v>59</v>
      </c>
      <c r="D346" s="6" t="str">
        <f t="shared" si="5"/>
        <v>Apr-23</v>
      </c>
      <c r="E346" s="243">
        <v>205.32</v>
      </c>
      <c r="F346" s="243"/>
      <c r="G346" s="7">
        <v>18</v>
      </c>
    </row>
    <row r="347" spans="1:7" ht="15.6">
      <c r="A347" t="s">
        <v>332</v>
      </c>
      <c r="B347" t="s">
        <v>126</v>
      </c>
      <c r="C347" t="s">
        <v>61</v>
      </c>
      <c r="D347" s="6" t="str">
        <f t="shared" si="5"/>
        <v>Apr-24</v>
      </c>
      <c r="E347" s="243">
        <v>173.87</v>
      </c>
      <c r="F347" s="243"/>
      <c r="G347" s="7">
        <v>14</v>
      </c>
    </row>
    <row r="348" spans="1:7" ht="15.6">
      <c r="A348" t="s">
        <v>332</v>
      </c>
      <c r="B348" t="s">
        <v>126</v>
      </c>
      <c r="C348" t="s">
        <v>63</v>
      </c>
      <c r="D348" s="6" t="str">
        <f t="shared" si="5"/>
        <v>Apr-25</v>
      </c>
      <c r="E348" s="243">
        <v>464.86</v>
      </c>
      <c r="F348" s="243"/>
      <c r="G348" s="7">
        <v>37</v>
      </c>
    </row>
    <row r="349" spans="1:7" ht="15.6">
      <c r="A349" t="s">
        <v>332</v>
      </c>
      <c r="B349" t="s">
        <v>126</v>
      </c>
      <c r="C349" t="s">
        <v>65</v>
      </c>
      <c r="D349" s="6" t="str">
        <f t="shared" si="5"/>
        <v>Apr-26</v>
      </c>
      <c r="E349" s="7">
        <v>185</v>
      </c>
      <c r="F349" s="7"/>
      <c r="G349" s="7">
        <v>15</v>
      </c>
    </row>
    <row r="350" spans="1:7" ht="15.6">
      <c r="A350" t="s">
        <v>332</v>
      </c>
      <c r="B350" t="s">
        <v>126</v>
      </c>
      <c r="C350" t="s">
        <v>122</v>
      </c>
      <c r="D350" s="6" t="str">
        <f t="shared" si="5"/>
        <v>Apr-29</v>
      </c>
      <c r="E350" s="243">
        <v>666.42</v>
      </c>
      <c r="F350" s="243"/>
      <c r="G350" s="7">
        <v>75</v>
      </c>
    </row>
    <row r="351" spans="1:7" ht="15.6">
      <c r="A351" t="s">
        <v>332</v>
      </c>
      <c r="B351" t="s">
        <v>126</v>
      </c>
      <c r="C351" t="s">
        <v>69</v>
      </c>
      <c r="D351" s="6" t="str">
        <f t="shared" si="5"/>
        <v>Apr-30</v>
      </c>
      <c r="E351" s="243">
        <v>194.87</v>
      </c>
      <c r="F351" s="243"/>
      <c r="G351" s="7">
        <v>22</v>
      </c>
    </row>
    <row r="352" spans="1:7" ht="15.6">
      <c r="A352" t="s">
        <v>332</v>
      </c>
      <c r="B352" t="s">
        <v>146</v>
      </c>
      <c r="C352" t="s">
        <v>29</v>
      </c>
      <c r="D352" s="6" t="str">
        <f t="shared" si="5"/>
        <v>May-2</v>
      </c>
      <c r="E352" s="244">
        <v>433.4</v>
      </c>
      <c r="F352" s="244"/>
      <c r="G352" s="7">
        <v>39</v>
      </c>
    </row>
    <row r="353" spans="1:7" ht="15.6">
      <c r="A353" t="s">
        <v>332</v>
      </c>
      <c r="B353" t="s">
        <v>146</v>
      </c>
      <c r="C353" t="s">
        <v>33</v>
      </c>
      <c r="D353" s="6" t="str">
        <f t="shared" si="5"/>
        <v>May-4</v>
      </c>
      <c r="E353" s="243">
        <v>41.16</v>
      </c>
      <c r="F353" s="243"/>
      <c r="G353" s="7">
        <v>4</v>
      </c>
    </row>
    <row r="354" spans="1:7" ht="15.6">
      <c r="A354" t="s">
        <v>332</v>
      </c>
      <c r="B354" t="s">
        <v>146</v>
      </c>
      <c r="C354" t="s">
        <v>78</v>
      </c>
      <c r="D354" s="6" t="str">
        <f t="shared" si="5"/>
        <v>May-6</v>
      </c>
      <c r="E354" s="243">
        <v>575.66999999999996</v>
      </c>
      <c r="F354" s="243"/>
      <c r="G354" s="7">
        <v>49</v>
      </c>
    </row>
    <row r="355" spans="1:7" ht="15.6">
      <c r="A355" t="s">
        <v>332</v>
      </c>
      <c r="B355" t="s">
        <v>146</v>
      </c>
      <c r="C355" t="s">
        <v>80</v>
      </c>
      <c r="D355" s="6" t="str">
        <f t="shared" si="5"/>
        <v>May-7</v>
      </c>
      <c r="E355" s="243">
        <v>501.73</v>
      </c>
      <c r="F355" s="243"/>
      <c r="G355" s="7">
        <v>45</v>
      </c>
    </row>
    <row r="356" spans="1:7" ht="15.6">
      <c r="A356" t="s">
        <v>332</v>
      </c>
      <c r="B356" t="s">
        <v>146</v>
      </c>
      <c r="C356" t="s">
        <v>37</v>
      </c>
      <c r="D356" s="6" t="str">
        <f t="shared" si="5"/>
        <v>May-8</v>
      </c>
      <c r="E356" s="243">
        <v>211.17</v>
      </c>
      <c r="F356" s="243"/>
      <c r="G356" s="7">
        <v>18</v>
      </c>
    </row>
    <row r="357" spans="1:7" ht="15.6">
      <c r="A357" t="s">
        <v>332</v>
      </c>
      <c r="B357" t="s">
        <v>146</v>
      </c>
      <c r="C357" t="s">
        <v>39</v>
      </c>
      <c r="D357" s="6" t="str">
        <f t="shared" si="5"/>
        <v>May-9</v>
      </c>
      <c r="E357" s="243">
        <v>206.62</v>
      </c>
      <c r="F357" s="243"/>
      <c r="G357" s="7">
        <v>17</v>
      </c>
    </row>
    <row r="358" spans="1:7" ht="15.6">
      <c r="A358" t="s">
        <v>332</v>
      </c>
      <c r="B358" t="s">
        <v>146</v>
      </c>
      <c r="C358" t="s">
        <v>41</v>
      </c>
      <c r="D358" s="6" t="str">
        <f t="shared" si="5"/>
        <v>May-10</v>
      </c>
      <c r="E358" s="243">
        <v>167.91</v>
      </c>
      <c r="F358" s="243"/>
      <c r="G358" s="7">
        <v>16</v>
      </c>
    </row>
    <row r="359" spans="1:7" ht="15.6">
      <c r="A359" t="s">
        <v>332</v>
      </c>
      <c r="B359" t="s">
        <v>146</v>
      </c>
      <c r="C359" t="s">
        <v>47</v>
      </c>
      <c r="D359" s="6" t="str">
        <f t="shared" si="5"/>
        <v>May-13</v>
      </c>
      <c r="E359" s="243">
        <v>354.42</v>
      </c>
      <c r="F359" s="243"/>
      <c r="G359" s="7">
        <v>29</v>
      </c>
    </row>
    <row r="360" spans="1:7" ht="15.6">
      <c r="A360" t="s">
        <v>332</v>
      </c>
      <c r="B360" t="s">
        <v>146</v>
      </c>
      <c r="C360" t="s">
        <v>86</v>
      </c>
      <c r="D360" s="6" t="str">
        <f t="shared" si="5"/>
        <v>May-14</v>
      </c>
      <c r="E360" s="243">
        <v>453.66</v>
      </c>
      <c r="F360" s="243"/>
      <c r="G360" s="7">
        <v>37</v>
      </c>
    </row>
    <row r="361" spans="1:7" ht="15.6">
      <c r="A361" t="s">
        <v>332</v>
      </c>
      <c r="B361" t="s">
        <v>146</v>
      </c>
      <c r="C361" t="s">
        <v>88</v>
      </c>
      <c r="D361" s="6" t="str">
        <f t="shared" si="5"/>
        <v>May-15</v>
      </c>
      <c r="E361" s="243">
        <v>164.37</v>
      </c>
      <c r="F361" s="243"/>
      <c r="G361" s="7">
        <v>14</v>
      </c>
    </row>
    <row r="362" spans="1:7" ht="15.6">
      <c r="A362" t="s">
        <v>332</v>
      </c>
      <c r="B362" t="s">
        <v>146</v>
      </c>
      <c r="C362" t="s">
        <v>49</v>
      </c>
      <c r="D362" s="6" t="str">
        <f t="shared" si="5"/>
        <v>May-16</v>
      </c>
      <c r="E362" s="243">
        <v>201.56</v>
      </c>
      <c r="F362" s="243"/>
      <c r="G362" s="7">
        <v>16</v>
      </c>
    </row>
    <row r="363" spans="1:7" ht="15.6">
      <c r="A363" t="s">
        <v>332</v>
      </c>
      <c r="B363" t="s">
        <v>146</v>
      </c>
      <c r="C363" t="s">
        <v>51</v>
      </c>
      <c r="D363" s="6" t="str">
        <f t="shared" si="5"/>
        <v>May-17</v>
      </c>
      <c r="E363" s="243">
        <v>252.73</v>
      </c>
      <c r="F363" s="243"/>
      <c r="G363" s="7">
        <v>22</v>
      </c>
    </row>
    <row r="364" spans="1:7" ht="15.6">
      <c r="A364" t="s">
        <v>332</v>
      </c>
      <c r="B364" t="s">
        <v>146</v>
      </c>
      <c r="C364" t="s">
        <v>57</v>
      </c>
      <c r="D364" s="6" t="str">
        <f t="shared" si="5"/>
        <v>May-20</v>
      </c>
      <c r="E364" s="243">
        <v>512.85</v>
      </c>
      <c r="F364" s="243"/>
      <c r="G364" s="7">
        <v>46</v>
      </c>
    </row>
    <row r="365" spans="1:7" ht="15.6">
      <c r="A365" t="s">
        <v>332</v>
      </c>
      <c r="B365" t="s">
        <v>146</v>
      </c>
      <c r="C365" t="s">
        <v>115</v>
      </c>
      <c r="D365" s="6" t="str">
        <f t="shared" si="5"/>
        <v>May-21</v>
      </c>
      <c r="E365" s="243">
        <v>284.58999999999997</v>
      </c>
      <c r="F365" s="243"/>
      <c r="G365" s="7">
        <v>25</v>
      </c>
    </row>
    <row r="366" spans="1:7" ht="15.6">
      <c r="A366" t="s">
        <v>332</v>
      </c>
      <c r="B366" t="s">
        <v>146</v>
      </c>
      <c r="C366" t="s">
        <v>93</v>
      </c>
      <c r="D366" s="6" t="str">
        <f t="shared" si="5"/>
        <v>May-22</v>
      </c>
      <c r="E366" s="243">
        <v>106.68</v>
      </c>
      <c r="F366" s="243"/>
      <c r="G366" s="7">
        <v>9</v>
      </c>
    </row>
    <row r="367" spans="1:7" ht="15.6">
      <c r="A367" t="s">
        <v>332</v>
      </c>
      <c r="B367" t="s">
        <v>146</v>
      </c>
      <c r="C367" t="s">
        <v>59</v>
      </c>
      <c r="D367" s="6" t="str">
        <f t="shared" si="5"/>
        <v>May-23</v>
      </c>
      <c r="E367" s="243">
        <v>387.65</v>
      </c>
      <c r="F367" s="243"/>
      <c r="G367" s="7">
        <v>35</v>
      </c>
    </row>
    <row r="368" spans="1:7" ht="15.6">
      <c r="A368" t="s">
        <v>332</v>
      </c>
      <c r="B368" t="s">
        <v>146</v>
      </c>
      <c r="C368" t="s">
        <v>61</v>
      </c>
      <c r="D368" s="6" t="str">
        <f t="shared" si="5"/>
        <v>May-24</v>
      </c>
      <c r="E368" s="243">
        <v>336.77</v>
      </c>
      <c r="F368" s="243"/>
      <c r="G368" s="7">
        <v>31</v>
      </c>
    </row>
    <row r="369" spans="1:7" ht="15.6">
      <c r="A369" t="s">
        <v>332</v>
      </c>
      <c r="B369" t="s">
        <v>146</v>
      </c>
      <c r="C369" t="s">
        <v>67</v>
      </c>
      <c r="D369" s="6" t="str">
        <f t="shared" si="5"/>
        <v>May-27</v>
      </c>
      <c r="E369" s="243">
        <v>575.35</v>
      </c>
      <c r="F369" s="243"/>
      <c r="G369" s="7">
        <v>48</v>
      </c>
    </row>
    <row r="370" spans="1:7" ht="15.6">
      <c r="A370" t="s">
        <v>332</v>
      </c>
      <c r="B370" t="s">
        <v>146</v>
      </c>
      <c r="C370" t="s">
        <v>98</v>
      </c>
      <c r="D370" s="6" t="str">
        <f t="shared" si="5"/>
        <v>May-28</v>
      </c>
      <c r="E370" s="243">
        <v>459.35</v>
      </c>
      <c r="F370" s="243"/>
      <c r="G370" s="7">
        <v>39</v>
      </c>
    </row>
    <row r="371" spans="1:7" ht="15.6">
      <c r="A371" t="s">
        <v>332</v>
      </c>
      <c r="B371" t="s">
        <v>146</v>
      </c>
      <c r="C371" t="s">
        <v>122</v>
      </c>
      <c r="D371" s="6" t="str">
        <f t="shared" si="5"/>
        <v>May-29</v>
      </c>
      <c r="E371" s="244">
        <v>200.3</v>
      </c>
      <c r="F371" s="244"/>
      <c r="G371" s="7">
        <v>16</v>
      </c>
    </row>
    <row r="372" spans="1:7" ht="15.6">
      <c r="A372" t="s">
        <v>332</v>
      </c>
      <c r="B372" t="s">
        <v>146</v>
      </c>
      <c r="C372" t="s">
        <v>71</v>
      </c>
      <c r="D372" s="6" t="str">
        <f t="shared" si="5"/>
        <v>May-31</v>
      </c>
      <c r="E372" s="243">
        <v>308.55</v>
      </c>
      <c r="F372" s="243"/>
      <c r="G372" s="7">
        <v>28</v>
      </c>
    </row>
    <row r="373" spans="1:7" ht="15.6">
      <c r="A373" t="s">
        <v>332</v>
      </c>
      <c r="B373" t="s">
        <v>168</v>
      </c>
      <c r="C373" t="s">
        <v>74</v>
      </c>
      <c r="D373" s="6" t="str">
        <f t="shared" si="5"/>
        <v>Jun-1</v>
      </c>
      <c r="E373" s="243">
        <v>265.11</v>
      </c>
      <c r="F373" s="243"/>
      <c r="G373" s="7">
        <v>22</v>
      </c>
    </row>
    <row r="374" spans="1:7" ht="15.6">
      <c r="A374" t="s">
        <v>332</v>
      </c>
      <c r="B374" t="s">
        <v>168</v>
      </c>
      <c r="C374" t="s">
        <v>31</v>
      </c>
      <c r="D374" s="6" t="str">
        <f t="shared" si="5"/>
        <v>Jun-3</v>
      </c>
      <c r="E374" s="243">
        <v>221.06</v>
      </c>
      <c r="F374" s="243"/>
      <c r="G374" s="7">
        <v>21</v>
      </c>
    </row>
    <row r="375" spans="1:7" ht="15.6">
      <c r="A375" t="s">
        <v>332</v>
      </c>
      <c r="B375" t="s">
        <v>168</v>
      </c>
      <c r="C375" t="s">
        <v>33</v>
      </c>
      <c r="D375" s="6" t="str">
        <f t="shared" si="5"/>
        <v>Jun-4</v>
      </c>
      <c r="E375" s="243">
        <v>501.17</v>
      </c>
      <c r="F375" s="243"/>
      <c r="G375" s="7">
        <v>41</v>
      </c>
    </row>
    <row r="376" spans="1:7" ht="15.6">
      <c r="A376" t="s">
        <v>332</v>
      </c>
      <c r="B376" t="s">
        <v>168</v>
      </c>
      <c r="C376" t="s">
        <v>35</v>
      </c>
      <c r="D376" s="6" t="str">
        <f t="shared" si="5"/>
        <v>Jun-5</v>
      </c>
      <c r="E376" s="243">
        <v>345.95</v>
      </c>
      <c r="F376" s="243"/>
      <c r="G376" s="7">
        <v>29</v>
      </c>
    </row>
    <row r="377" spans="1:7" ht="15.6">
      <c r="A377" t="s">
        <v>332</v>
      </c>
      <c r="B377" t="s">
        <v>168</v>
      </c>
      <c r="C377" t="s">
        <v>78</v>
      </c>
      <c r="D377" s="6" t="str">
        <f t="shared" si="5"/>
        <v>Jun-6</v>
      </c>
      <c r="E377" s="243">
        <v>154.04</v>
      </c>
      <c r="F377" s="243"/>
      <c r="G377" s="7">
        <v>13</v>
      </c>
    </row>
    <row r="378" spans="1:7" ht="15.6">
      <c r="A378" t="s">
        <v>332</v>
      </c>
      <c r="B378" t="s">
        <v>168</v>
      </c>
      <c r="C378" t="s">
        <v>80</v>
      </c>
      <c r="D378" s="6" t="str">
        <f t="shared" si="5"/>
        <v>Jun-7</v>
      </c>
      <c r="E378" s="243">
        <v>127.42</v>
      </c>
      <c r="F378" s="243"/>
      <c r="G378" s="7">
        <v>11</v>
      </c>
    </row>
    <row r="379" spans="1:7" ht="15.6">
      <c r="A379" t="s">
        <v>332</v>
      </c>
      <c r="B379" t="s">
        <v>168</v>
      </c>
      <c r="C379" t="s">
        <v>41</v>
      </c>
      <c r="D379" s="6" t="str">
        <f t="shared" si="5"/>
        <v>Jun-10</v>
      </c>
      <c r="E379" s="243">
        <v>567.36</v>
      </c>
      <c r="F379" s="243"/>
      <c r="G379" s="7">
        <v>48</v>
      </c>
    </row>
    <row r="380" spans="1:7" ht="15.6">
      <c r="A380" t="s">
        <v>332</v>
      </c>
      <c r="B380" t="s">
        <v>168</v>
      </c>
      <c r="C380" t="s">
        <v>43</v>
      </c>
      <c r="D380" s="6" t="str">
        <f t="shared" si="5"/>
        <v>Jun-11</v>
      </c>
      <c r="E380" s="243">
        <v>205.54</v>
      </c>
      <c r="F380" s="243"/>
      <c r="G380" s="7">
        <v>18</v>
      </c>
    </row>
    <row r="381" spans="1:7" ht="15.6">
      <c r="A381" t="s">
        <v>332</v>
      </c>
      <c r="B381" t="s">
        <v>168</v>
      </c>
      <c r="C381" t="s">
        <v>45</v>
      </c>
      <c r="D381" s="6" t="str">
        <f t="shared" si="5"/>
        <v>Jun-12</v>
      </c>
      <c r="E381" s="243">
        <v>342.69</v>
      </c>
      <c r="F381" s="243"/>
      <c r="G381" s="7">
        <v>28</v>
      </c>
    </row>
    <row r="382" spans="1:7" ht="15.6">
      <c r="A382" t="s">
        <v>332</v>
      </c>
      <c r="B382" t="s">
        <v>168</v>
      </c>
      <c r="C382" t="s">
        <v>47</v>
      </c>
      <c r="D382" s="6" t="str">
        <f t="shared" si="5"/>
        <v>Jun-13</v>
      </c>
      <c r="E382" s="243">
        <v>164.96</v>
      </c>
      <c r="F382" s="243"/>
      <c r="G382" s="7">
        <v>14</v>
      </c>
    </row>
    <row r="383" spans="1:7" ht="15.6">
      <c r="A383" t="s">
        <v>332</v>
      </c>
      <c r="B383" t="s">
        <v>168</v>
      </c>
      <c r="C383" t="s">
        <v>86</v>
      </c>
      <c r="D383" s="6" t="str">
        <f t="shared" si="5"/>
        <v>Jun-14</v>
      </c>
      <c r="E383" s="243">
        <v>247.78</v>
      </c>
      <c r="F383" s="243"/>
      <c r="G383" s="7">
        <v>19</v>
      </c>
    </row>
    <row r="384" spans="1:7" ht="15.6">
      <c r="A384" t="s">
        <v>332</v>
      </c>
      <c r="B384" t="s">
        <v>168</v>
      </c>
      <c r="C384" t="s">
        <v>51</v>
      </c>
      <c r="D384" s="6" t="str">
        <f t="shared" si="5"/>
        <v>Jun-17</v>
      </c>
      <c r="E384" s="243">
        <v>751.47</v>
      </c>
      <c r="F384" s="243"/>
      <c r="G384" s="7">
        <v>70</v>
      </c>
    </row>
    <row r="385" spans="1:7" ht="15.6">
      <c r="A385" t="s">
        <v>332</v>
      </c>
      <c r="B385" t="s">
        <v>168</v>
      </c>
      <c r="C385" t="s">
        <v>53</v>
      </c>
      <c r="D385" s="6" t="str">
        <f t="shared" si="5"/>
        <v>Jun-18</v>
      </c>
      <c r="E385" s="243">
        <v>203.46</v>
      </c>
      <c r="F385" s="243"/>
      <c r="G385" s="7">
        <v>18</v>
      </c>
    </row>
    <row r="386" spans="1:7" ht="15.6">
      <c r="A386" t="s">
        <v>332</v>
      </c>
      <c r="B386" t="s">
        <v>168</v>
      </c>
      <c r="C386" t="s">
        <v>55</v>
      </c>
      <c r="D386" s="6" t="str">
        <f t="shared" si="5"/>
        <v>Jun-19</v>
      </c>
      <c r="E386" s="243">
        <v>312.91000000000003</v>
      </c>
      <c r="F386" s="243"/>
      <c r="G386" s="7">
        <v>27</v>
      </c>
    </row>
    <row r="387" spans="1:7" ht="15.6">
      <c r="A387" t="s">
        <v>332</v>
      </c>
      <c r="B387" t="s">
        <v>168</v>
      </c>
      <c r="C387" t="s">
        <v>57</v>
      </c>
      <c r="D387" s="6" t="str">
        <f t="shared" ref="D387:D450" si="6">CONCATENATE(B387,"-",C387)</f>
        <v>Jun-20</v>
      </c>
      <c r="E387" s="243">
        <v>350.04</v>
      </c>
      <c r="F387" s="243"/>
      <c r="G387" s="7">
        <v>32</v>
      </c>
    </row>
    <row r="388" spans="1:7" ht="15.6">
      <c r="A388" t="s">
        <v>332</v>
      </c>
      <c r="B388" t="s">
        <v>168</v>
      </c>
      <c r="C388" t="s">
        <v>115</v>
      </c>
      <c r="D388" s="6" t="str">
        <f t="shared" si="6"/>
        <v>Jun-21</v>
      </c>
      <c r="E388" s="243">
        <v>457.45</v>
      </c>
      <c r="F388" s="243"/>
      <c r="G388" s="7">
        <v>40</v>
      </c>
    </row>
    <row r="389" spans="1:7" ht="15.6">
      <c r="A389" t="s">
        <v>332</v>
      </c>
      <c r="B389" t="s">
        <v>168</v>
      </c>
      <c r="C389" t="s">
        <v>61</v>
      </c>
      <c r="D389" s="6" t="str">
        <f t="shared" si="6"/>
        <v>Jun-24</v>
      </c>
      <c r="E389" s="243">
        <v>366.95</v>
      </c>
      <c r="F389" s="243"/>
      <c r="G389" s="7">
        <v>36</v>
      </c>
    </row>
    <row r="390" spans="1:7" ht="15.6">
      <c r="A390" t="s">
        <v>332</v>
      </c>
      <c r="B390" t="s">
        <v>168</v>
      </c>
      <c r="C390" t="s">
        <v>63</v>
      </c>
      <c r="D390" s="6" t="str">
        <f t="shared" si="6"/>
        <v>Jun-25</v>
      </c>
      <c r="E390" s="243">
        <v>348.38</v>
      </c>
      <c r="F390" s="243"/>
      <c r="G390" s="7">
        <v>30</v>
      </c>
    </row>
    <row r="391" spans="1:7" ht="15.6">
      <c r="A391" t="s">
        <v>332</v>
      </c>
      <c r="B391" t="s">
        <v>168</v>
      </c>
      <c r="C391" t="s">
        <v>65</v>
      </c>
      <c r="D391" s="6" t="str">
        <f t="shared" si="6"/>
        <v>Jun-26</v>
      </c>
      <c r="E391" s="243">
        <v>255.26</v>
      </c>
      <c r="F391" s="243"/>
      <c r="G391" s="7">
        <v>22</v>
      </c>
    </row>
    <row r="392" spans="1:7" ht="15.6">
      <c r="A392" t="s">
        <v>332</v>
      </c>
      <c r="B392" t="s">
        <v>168</v>
      </c>
      <c r="C392" t="s">
        <v>67</v>
      </c>
      <c r="D392" s="6" t="str">
        <f t="shared" si="6"/>
        <v>Jun-27</v>
      </c>
      <c r="E392" s="244">
        <v>186.3</v>
      </c>
      <c r="F392" s="244"/>
      <c r="G392" s="7">
        <v>16</v>
      </c>
    </row>
    <row r="393" spans="1:7" ht="15.6">
      <c r="A393" t="s">
        <v>332</v>
      </c>
      <c r="B393" t="s">
        <v>168</v>
      </c>
      <c r="C393" t="s">
        <v>98</v>
      </c>
      <c r="D393" s="6" t="str">
        <f t="shared" si="6"/>
        <v>Jun-28</v>
      </c>
      <c r="E393" s="243">
        <v>133.35</v>
      </c>
      <c r="F393" s="243"/>
      <c r="G393" s="7">
        <v>12</v>
      </c>
    </row>
    <row r="394" spans="1:7" ht="15.6">
      <c r="A394" t="s">
        <v>332</v>
      </c>
      <c r="B394" t="s">
        <v>187</v>
      </c>
      <c r="C394" t="s">
        <v>74</v>
      </c>
      <c r="D394" s="6" t="str">
        <f t="shared" si="6"/>
        <v>Jul-1</v>
      </c>
      <c r="E394" s="243">
        <v>462.96</v>
      </c>
      <c r="F394" s="243"/>
      <c r="G394" s="7">
        <v>37</v>
      </c>
    </row>
    <row r="395" spans="1:7" ht="15.6">
      <c r="A395" t="s">
        <v>332</v>
      </c>
      <c r="B395" t="s">
        <v>187</v>
      </c>
      <c r="C395" t="s">
        <v>29</v>
      </c>
      <c r="D395" s="6" t="str">
        <f t="shared" si="6"/>
        <v>Jul-2</v>
      </c>
      <c r="E395" s="243">
        <v>251.32</v>
      </c>
      <c r="F395" s="243"/>
      <c r="G395" s="7">
        <v>21</v>
      </c>
    </row>
    <row r="396" spans="1:7" ht="15.6">
      <c r="A396" t="s">
        <v>332</v>
      </c>
      <c r="B396" t="s">
        <v>187</v>
      </c>
      <c r="C396" t="s">
        <v>31</v>
      </c>
      <c r="D396" s="6" t="str">
        <f t="shared" si="6"/>
        <v>Jul-3</v>
      </c>
      <c r="E396" s="7">
        <v>210</v>
      </c>
      <c r="F396" s="7"/>
      <c r="G396" s="7">
        <v>18</v>
      </c>
    </row>
    <row r="397" spans="1:7" ht="15.6">
      <c r="A397" t="s">
        <v>332</v>
      </c>
      <c r="B397" t="s">
        <v>187</v>
      </c>
      <c r="C397" t="s">
        <v>33</v>
      </c>
      <c r="D397" s="6" t="str">
        <f t="shared" si="6"/>
        <v>Jul-4</v>
      </c>
      <c r="E397" s="243">
        <v>112.56</v>
      </c>
      <c r="F397" s="243"/>
      <c r="G397" s="7">
        <v>10</v>
      </c>
    </row>
    <row r="398" spans="1:7" ht="15.6">
      <c r="A398" t="s">
        <v>332</v>
      </c>
      <c r="B398" t="s">
        <v>187</v>
      </c>
      <c r="C398" t="s">
        <v>35</v>
      </c>
      <c r="D398" s="6" t="str">
        <f t="shared" si="6"/>
        <v>Jul-5</v>
      </c>
      <c r="E398" s="243">
        <v>138.41</v>
      </c>
      <c r="F398" s="243"/>
      <c r="G398" s="7">
        <v>12</v>
      </c>
    </row>
    <row r="399" spans="1:7" ht="15.6">
      <c r="A399" t="s">
        <v>332</v>
      </c>
      <c r="B399" t="s">
        <v>187</v>
      </c>
      <c r="C399" t="s">
        <v>37</v>
      </c>
      <c r="D399" s="6" t="str">
        <f t="shared" si="6"/>
        <v>Jul-8</v>
      </c>
      <c r="E399" s="243">
        <v>233.65</v>
      </c>
      <c r="F399" s="243"/>
      <c r="G399" s="7">
        <v>19</v>
      </c>
    </row>
    <row r="400" spans="1:7" ht="15.6">
      <c r="A400" t="s">
        <v>332</v>
      </c>
      <c r="B400" t="s">
        <v>187</v>
      </c>
      <c r="C400" t="s">
        <v>39</v>
      </c>
      <c r="D400" s="6" t="str">
        <f t="shared" si="6"/>
        <v>Jul-9</v>
      </c>
      <c r="E400" s="243">
        <v>588.48</v>
      </c>
      <c r="F400" s="243"/>
      <c r="G400" s="7">
        <v>51</v>
      </c>
    </row>
    <row r="401" spans="1:7" ht="15.6">
      <c r="A401" t="s">
        <v>332</v>
      </c>
      <c r="B401" t="s">
        <v>187</v>
      </c>
      <c r="C401" t="s">
        <v>41</v>
      </c>
      <c r="D401" s="6" t="str">
        <f t="shared" si="6"/>
        <v>Jul-10</v>
      </c>
      <c r="E401" s="243">
        <v>233.37</v>
      </c>
      <c r="F401" s="243"/>
      <c r="G401" s="7">
        <v>19</v>
      </c>
    </row>
    <row r="402" spans="1:7" ht="15.6">
      <c r="A402" t="s">
        <v>332</v>
      </c>
      <c r="B402" t="s">
        <v>187</v>
      </c>
      <c r="C402" t="s">
        <v>43</v>
      </c>
      <c r="D402" s="6" t="str">
        <f t="shared" si="6"/>
        <v>Jul-11</v>
      </c>
      <c r="E402" s="243">
        <v>1176.01</v>
      </c>
      <c r="F402" s="243"/>
      <c r="G402" s="7">
        <v>115</v>
      </c>
    </row>
    <row r="403" spans="1:7" ht="15.6">
      <c r="A403" t="s">
        <v>332</v>
      </c>
      <c r="B403" t="s">
        <v>187</v>
      </c>
      <c r="C403" t="s">
        <v>45</v>
      </c>
      <c r="D403" s="6" t="str">
        <f t="shared" si="6"/>
        <v>Jul-12</v>
      </c>
      <c r="E403" s="243">
        <v>720.14</v>
      </c>
      <c r="F403" s="243"/>
      <c r="G403" s="7">
        <v>70</v>
      </c>
    </row>
    <row r="404" spans="1:7" ht="15.6">
      <c r="A404" t="s">
        <v>332</v>
      </c>
      <c r="B404" t="s">
        <v>187</v>
      </c>
      <c r="C404" t="s">
        <v>86</v>
      </c>
      <c r="D404" s="6" t="str">
        <f t="shared" si="6"/>
        <v>Jul-14</v>
      </c>
      <c r="E404" s="243">
        <v>294.26</v>
      </c>
      <c r="F404" s="243"/>
      <c r="G404" s="7">
        <v>30</v>
      </c>
    </row>
    <row r="405" spans="1:7" ht="15.6">
      <c r="A405" t="s">
        <v>332</v>
      </c>
      <c r="B405" t="s">
        <v>187</v>
      </c>
      <c r="C405" t="s">
        <v>88</v>
      </c>
      <c r="D405" s="6" t="str">
        <f t="shared" si="6"/>
        <v>Jul-15</v>
      </c>
      <c r="E405" s="244">
        <v>669.5</v>
      </c>
      <c r="F405" s="244"/>
      <c r="G405" s="7">
        <v>68</v>
      </c>
    </row>
    <row r="406" spans="1:7" ht="15.6">
      <c r="A406" t="s">
        <v>332</v>
      </c>
      <c r="B406" t="s">
        <v>187</v>
      </c>
      <c r="C406" t="s">
        <v>49</v>
      </c>
      <c r="D406" s="6" t="str">
        <f t="shared" si="6"/>
        <v>Jul-16</v>
      </c>
      <c r="E406" s="243">
        <v>567.62</v>
      </c>
      <c r="F406" s="243"/>
      <c r="G406" s="7">
        <v>58</v>
      </c>
    </row>
    <row r="407" spans="1:7" ht="15.6">
      <c r="A407" t="s">
        <v>332</v>
      </c>
      <c r="B407" t="s">
        <v>187</v>
      </c>
      <c r="C407" t="s">
        <v>51</v>
      </c>
      <c r="D407" s="6" t="str">
        <f t="shared" si="6"/>
        <v>Jul-17</v>
      </c>
      <c r="E407" s="243">
        <v>1061.74</v>
      </c>
      <c r="F407" s="243"/>
      <c r="G407" s="7">
        <v>110</v>
      </c>
    </row>
    <row r="408" spans="1:7" ht="15.6">
      <c r="A408" t="s">
        <v>332</v>
      </c>
      <c r="B408" t="s">
        <v>187</v>
      </c>
      <c r="C408" t="s">
        <v>53</v>
      </c>
      <c r="D408" s="6" t="str">
        <f t="shared" si="6"/>
        <v>Jul-18</v>
      </c>
      <c r="E408" s="243">
        <v>220.67</v>
      </c>
      <c r="F408" s="243"/>
      <c r="G408" s="7">
        <v>23</v>
      </c>
    </row>
    <row r="409" spans="1:7" ht="15.6">
      <c r="A409" t="s">
        <v>332</v>
      </c>
      <c r="B409" t="s">
        <v>187</v>
      </c>
      <c r="C409" t="s">
        <v>55</v>
      </c>
      <c r="D409" s="6" t="str">
        <f t="shared" si="6"/>
        <v>Jul-19</v>
      </c>
      <c r="E409" s="243">
        <v>452.39</v>
      </c>
      <c r="F409" s="243"/>
      <c r="G409" s="7">
        <v>42</v>
      </c>
    </row>
    <row r="410" spans="1:7" ht="15.6">
      <c r="A410" t="s">
        <v>332</v>
      </c>
      <c r="B410" t="s">
        <v>187</v>
      </c>
      <c r="C410" t="s">
        <v>57</v>
      </c>
      <c r="D410" s="6" t="str">
        <f t="shared" si="6"/>
        <v>Jul-20</v>
      </c>
      <c r="E410" s="244">
        <v>248.8</v>
      </c>
      <c r="F410" s="244"/>
      <c r="G410" s="7">
        <v>22</v>
      </c>
    </row>
    <row r="411" spans="1:7" ht="15.6">
      <c r="A411" t="s">
        <v>332</v>
      </c>
      <c r="B411" t="s">
        <v>187</v>
      </c>
      <c r="C411" t="s">
        <v>93</v>
      </c>
      <c r="D411" s="6" t="str">
        <f t="shared" si="6"/>
        <v>Jul-22</v>
      </c>
      <c r="E411" s="243">
        <v>312.56</v>
      </c>
      <c r="F411" s="243"/>
      <c r="G411" s="7">
        <v>29</v>
      </c>
    </row>
    <row r="412" spans="1:7" ht="15.6">
      <c r="A412" t="s">
        <v>332</v>
      </c>
      <c r="B412" t="s">
        <v>187</v>
      </c>
      <c r="C412" t="s">
        <v>59</v>
      </c>
      <c r="D412" s="6" t="str">
        <f t="shared" si="6"/>
        <v>Jul-23</v>
      </c>
      <c r="E412" s="243">
        <v>359.82</v>
      </c>
      <c r="F412" s="243"/>
      <c r="G412" s="7">
        <v>30</v>
      </c>
    </row>
    <row r="413" spans="1:7" ht="15.6">
      <c r="A413" t="s">
        <v>332</v>
      </c>
      <c r="B413" t="s">
        <v>187</v>
      </c>
      <c r="C413" t="s">
        <v>61</v>
      </c>
      <c r="D413" s="6" t="str">
        <f t="shared" si="6"/>
        <v>Jul-24</v>
      </c>
      <c r="E413" s="243">
        <v>84.58</v>
      </c>
      <c r="F413" s="243"/>
      <c r="G413" s="7">
        <v>7</v>
      </c>
    </row>
    <row r="414" spans="1:7" ht="15.6">
      <c r="A414" t="s">
        <v>332</v>
      </c>
      <c r="B414" t="s">
        <v>187</v>
      </c>
      <c r="C414" t="s">
        <v>63</v>
      </c>
      <c r="D414" s="6" t="str">
        <f t="shared" si="6"/>
        <v>Jul-25</v>
      </c>
      <c r="E414" s="243">
        <v>262.76</v>
      </c>
      <c r="F414" s="243"/>
      <c r="G414" s="7">
        <v>24</v>
      </c>
    </row>
    <row r="415" spans="1:7" ht="15.6">
      <c r="A415" t="s">
        <v>332</v>
      </c>
      <c r="B415" t="s">
        <v>187</v>
      </c>
      <c r="C415" t="s">
        <v>65</v>
      </c>
      <c r="D415" s="6" t="str">
        <f t="shared" si="6"/>
        <v>Jul-26</v>
      </c>
      <c r="E415" s="243">
        <v>76.44</v>
      </c>
      <c r="F415" s="243"/>
      <c r="G415" s="7">
        <v>6</v>
      </c>
    </row>
    <row r="416" spans="1:7" ht="15.6">
      <c r="A416" t="s">
        <v>332</v>
      </c>
      <c r="B416" t="s">
        <v>187</v>
      </c>
      <c r="C416" t="s">
        <v>122</v>
      </c>
      <c r="D416" s="6" t="str">
        <f t="shared" si="6"/>
        <v>Jul-29</v>
      </c>
      <c r="E416" s="243">
        <v>594.45000000000005</v>
      </c>
      <c r="F416" s="243"/>
      <c r="G416" s="7">
        <v>51</v>
      </c>
    </row>
    <row r="417" spans="1:7" ht="15.6">
      <c r="A417" t="s">
        <v>332</v>
      </c>
      <c r="B417" t="s">
        <v>187</v>
      </c>
      <c r="C417" t="s">
        <v>69</v>
      </c>
      <c r="D417" s="6" t="str">
        <f t="shared" si="6"/>
        <v>Jul-30</v>
      </c>
      <c r="E417" s="243">
        <v>372.93</v>
      </c>
      <c r="F417" s="243"/>
      <c r="G417" s="7">
        <v>32</v>
      </c>
    </row>
    <row r="418" spans="1:7" ht="15.6">
      <c r="A418" t="s">
        <v>332</v>
      </c>
      <c r="B418" t="s">
        <v>187</v>
      </c>
      <c r="C418" t="s">
        <v>71</v>
      </c>
      <c r="D418" s="6" t="str">
        <f t="shared" si="6"/>
        <v>Jul-31</v>
      </c>
      <c r="E418" s="244">
        <v>117.6</v>
      </c>
      <c r="F418" s="244"/>
      <c r="G418" s="7">
        <v>12</v>
      </c>
    </row>
    <row r="419" spans="1:7" ht="15.6">
      <c r="A419" t="s">
        <v>332</v>
      </c>
      <c r="B419" t="s">
        <v>210</v>
      </c>
      <c r="C419" t="s">
        <v>74</v>
      </c>
      <c r="D419" s="6" t="str">
        <f t="shared" si="6"/>
        <v>Aug-1</v>
      </c>
      <c r="E419" s="243">
        <v>506.58</v>
      </c>
      <c r="F419" s="243"/>
      <c r="G419" s="7">
        <v>46</v>
      </c>
    </row>
    <row r="420" spans="1:7" ht="15.6">
      <c r="A420" t="s">
        <v>332</v>
      </c>
      <c r="B420" t="s">
        <v>210</v>
      </c>
      <c r="C420" t="s">
        <v>29</v>
      </c>
      <c r="D420" s="6" t="str">
        <f t="shared" si="6"/>
        <v>Aug-2</v>
      </c>
      <c r="E420" s="243">
        <v>606.82000000000005</v>
      </c>
      <c r="F420" s="243"/>
      <c r="G420" s="7">
        <v>54</v>
      </c>
    </row>
    <row r="421" spans="1:7" ht="15.6">
      <c r="A421" t="s">
        <v>332</v>
      </c>
      <c r="B421" t="s">
        <v>210</v>
      </c>
      <c r="C421" t="s">
        <v>35</v>
      </c>
      <c r="D421" s="6" t="str">
        <f t="shared" si="6"/>
        <v>Aug-5</v>
      </c>
      <c r="E421" s="243">
        <v>358.15</v>
      </c>
      <c r="F421" s="243"/>
      <c r="G421" s="7">
        <v>32</v>
      </c>
    </row>
    <row r="422" spans="1:7" ht="15.6">
      <c r="A422" t="s">
        <v>332</v>
      </c>
      <c r="B422" t="s">
        <v>210</v>
      </c>
      <c r="C422" t="s">
        <v>78</v>
      </c>
      <c r="D422" s="6" t="str">
        <f t="shared" si="6"/>
        <v>Aug-6</v>
      </c>
      <c r="E422" s="243">
        <v>518.75</v>
      </c>
      <c r="F422" s="243"/>
      <c r="G422" s="7">
        <v>44</v>
      </c>
    </row>
    <row r="423" spans="1:7" ht="15.6">
      <c r="A423" t="s">
        <v>332</v>
      </c>
      <c r="B423" t="s">
        <v>210</v>
      </c>
      <c r="C423" t="s">
        <v>80</v>
      </c>
      <c r="D423" s="6" t="str">
        <f t="shared" si="6"/>
        <v>Aug-7</v>
      </c>
      <c r="E423" s="244">
        <v>147.9</v>
      </c>
      <c r="F423" s="244"/>
      <c r="G423" s="7">
        <v>13</v>
      </c>
    </row>
    <row r="424" spans="1:7" ht="15.6">
      <c r="A424" t="s">
        <v>332</v>
      </c>
      <c r="B424" t="s">
        <v>210</v>
      </c>
      <c r="C424" t="s">
        <v>37</v>
      </c>
      <c r="D424" s="6" t="str">
        <f t="shared" si="6"/>
        <v>Aug-8</v>
      </c>
      <c r="E424" s="243">
        <v>135.38999999999999</v>
      </c>
      <c r="F424" s="243"/>
      <c r="G424" s="7">
        <v>11</v>
      </c>
    </row>
    <row r="425" spans="1:7" ht="15.6">
      <c r="A425" t="s">
        <v>332</v>
      </c>
      <c r="B425" t="s">
        <v>210</v>
      </c>
      <c r="C425" t="s">
        <v>39</v>
      </c>
      <c r="D425" s="6" t="str">
        <f t="shared" si="6"/>
        <v>Aug-9</v>
      </c>
      <c r="E425" s="243">
        <v>48.72</v>
      </c>
      <c r="F425" s="243"/>
      <c r="G425" s="7">
        <v>4</v>
      </c>
    </row>
    <row r="426" spans="1:7" ht="15.6">
      <c r="A426" t="s">
        <v>332</v>
      </c>
      <c r="B426" t="s">
        <v>210</v>
      </c>
      <c r="C426" t="s">
        <v>41</v>
      </c>
      <c r="D426" s="6" t="str">
        <f t="shared" si="6"/>
        <v>Aug-10</v>
      </c>
      <c r="E426" s="244">
        <v>54.8</v>
      </c>
      <c r="F426" s="244"/>
      <c r="G426" s="7">
        <v>5</v>
      </c>
    </row>
    <row r="427" spans="1:7" ht="15.6">
      <c r="A427" t="s">
        <v>332</v>
      </c>
      <c r="B427" t="s">
        <v>210</v>
      </c>
      <c r="C427" t="s">
        <v>45</v>
      </c>
      <c r="D427" s="6" t="str">
        <f t="shared" si="6"/>
        <v>Aug-12</v>
      </c>
      <c r="E427" s="243">
        <v>183.15</v>
      </c>
      <c r="F427" s="243"/>
      <c r="G427" s="7">
        <v>16</v>
      </c>
    </row>
    <row r="428" spans="1:7" ht="15.6">
      <c r="A428" t="s">
        <v>332</v>
      </c>
      <c r="B428" t="s">
        <v>210</v>
      </c>
      <c r="C428" t="s">
        <v>47</v>
      </c>
      <c r="D428" s="6" t="str">
        <f t="shared" si="6"/>
        <v>Aug-13</v>
      </c>
      <c r="E428" s="243">
        <v>137.72</v>
      </c>
      <c r="F428" s="243"/>
      <c r="G428" s="7">
        <v>12</v>
      </c>
    </row>
    <row r="429" spans="1:7" ht="15.6">
      <c r="A429" t="s">
        <v>332</v>
      </c>
      <c r="B429" t="s">
        <v>210</v>
      </c>
      <c r="C429" t="s">
        <v>86</v>
      </c>
      <c r="D429" s="6" t="str">
        <f t="shared" si="6"/>
        <v>Aug-14</v>
      </c>
      <c r="E429" s="243">
        <v>31.92</v>
      </c>
      <c r="F429" s="243"/>
      <c r="G429" s="7">
        <v>3</v>
      </c>
    </row>
    <row r="430" spans="1:7" ht="15.6">
      <c r="A430" t="s">
        <v>332</v>
      </c>
      <c r="B430" t="s">
        <v>210</v>
      </c>
      <c r="C430" t="s">
        <v>49</v>
      </c>
      <c r="D430" s="6" t="str">
        <f t="shared" si="6"/>
        <v>Aug-16</v>
      </c>
      <c r="E430" s="243">
        <v>258.58999999999997</v>
      </c>
      <c r="F430" s="243"/>
      <c r="G430" s="7">
        <v>23</v>
      </c>
    </row>
    <row r="431" spans="1:7" ht="15.6">
      <c r="A431" t="s">
        <v>332</v>
      </c>
      <c r="B431" t="s">
        <v>210</v>
      </c>
      <c r="C431" t="s">
        <v>55</v>
      </c>
      <c r="D431" s="6" t="str">
        <f t="shared" si="6"/>
        <v>Aug-19</v>
      </c>
      <c r="E431" s="243">
        <v>188.05</v>
      </c>
      <c r="F431" s="243"/>
      <c r="G431" s="7">
        <v>16</v>
      </c>
    </row>
    <row r="432" spans="1:7" ht="15.6">
      <c r="A432" t="s">
        <v>332</v>
      </c>
      <c r="B432" t="s">
        <v>210</v>
      </c>
      <c r="C432" t="s">
        <v>57</v>
      </c>
      <c r="D432" s="6" t="str">
        <f t="shared" si="6"/>
        <v>Aug-20</v>
      </c>
      <c r="E432" s="243">
        <v>148.16999999999999</v>
      </c>
      <c r="F432" s="243"/>
      <c r="G432" s="7">
        <v>12</v>
      </c>
    </row>
    <row r="433" spans="1:7" ht="15.6">
      <c r="A433" t="s">
        <v>332</v>
      </c>
      <c r="B433" t="s">
        <v>210</v>
      </c>
      <c r="C433" t="s">
        <v>115</v>
      </c>
      <c r="D433" s="6" t="str">
        <f t="shared" si="6"/>
        <v>Aug-21</v>
      </c>
      <c r="E433" s="243">
        <v>93.23</v>
      </c>
      <c r="F433" s="243"/>
      <c r="G433" s="7">
        <v>10</v>
      </c>
    </row>
    <row r="434" spans="1:7" ht="15.6">
      <c r="A434" t="s">
        <v>332</v>
      </c>
      <c r="B434" t="s">
        <v>210</v>
      </c>
      <c r="C434" t="s">
        <v>93</v>
      </c>
      <c r="D434" s="6" t="str">
        <f t="shared" si="6"/>
        <v>Aug-22</v>
      </c>
      <c r="E434" s="244">
        <v>25.2</v>
      </c>
      <c r="F434" s="244"/>
      <c r="G434" s="7">
        <v>4</v>
      </c>
    </row>
    <row r="435" spans="1:7" ht="15.6">
      <c r="A435" t="s">
        <v>332</v>
      </c>
      <c r="B435" t="s">
        <v>210</v>
      </c>
      <c r="C435" t="s">
        <v>59</v>
      </c>
      <c r="D435" s="6" t="str">
        <f t="shared" si="6"/>
        <v>Aug-23</v>
      </c>
      <c r="E435" s="243">
        <v>60.47</v>
      </c>
      <c r="F435" s="243"/>
      <c r="G435" s="7">
        <v>5</v>
      </c>
    </row>
    <row r="436" spans="1:7" ht="15.6">
      <c r="A436" t="s">
        <v>332</v>
      </c>
      <c r="B436" t="s">
        <v>210</v>
      </c>
      <c r="C436" t="s">
        <v>65</v>
      </c>
      <c r="D436" s="6" t="str">
        <f t="shared" si="6"/>
        <v>Aug-26</v>
      </c>
      <c r="E436" s="243">
        <v>335.19</v>
      </c>
      <c r="F436" s="243"/>
      <c r="G436" s="7">
        <v>33</v>
      </c>
    </row>
    <row r="437" spans="1:7" ht="15.6">
      <c r="A437" t="s">
        <v>332</v>
      </c>
      <c r="B437" t="s">
        <v>210</v>
      </c>
      <c r="C437" t="s">
        <v>67</v>
      </c>
      <c r="D437" s="6" t="str">
        <f t="shared" si="6"/>
        <v>Aug-27</v>
      </c>
      <c r="E437" s="243">
        <v>118.43</v>
      </c>
      <c r="F437" s="243"/>
      <c r="G437" s="7">
        <v>10</v>
      </c>
    </row>
    <row r="438" spans="1:7" ht="15.6">
      <c r="A438" t="s">
        <v>332</v>
      </c>
      <c r="B438" t="s">
        <v>210</v>
      </c>
      <c r="C438" t="s">
        <v>98</v>
      </c>
      <c r="D438" s="6" t="str">
        <f t="shared" si="6"/>
        <v>Aug-28</v>
      </c>
      <c r="E438" s="243">
        <v>180.72</v>
      </c>
      <c r="F438" s="243"/>
      <c r="G438" s="7">
        <v>17</v>
      </c>
    </row>
    <row r="439" spans="1:7" ht="15.6">
      <c r="A439" t="s">
        <v>332</v>
      </c>
      <c r="B439" t="s">
        <v>210</v>
      </c>
      <c r="C439" t="s">
        <v>122</v>
      </c>
      <c r="D439" s="6" t="str">
        <f t="shared" si="6"/>
        <v>Aug-29</v>
      </c>
      <c r="E439" s="243">
        <v>179.02</v>
      </c>
      <c r="F439" s="243"/>
      <c r="G439" s="7">
        <v>14</v>
      </c>
    </row>
    <row r="440" spans="1:7" ht="15.6">
      <c r="A440" t="s">
        <v>332</v>
      </c>
      <c r="B440" t="s">
        <v>210</v>
      </c>
      <c r="C440" t="s">
        <v>69</v>
      </c>
      <c r="D440" s="6" t="str">
        <f t="shared" si="6"/>
        <v>Aug-30</v>
      </c>
      <c r="E440" s="243">
        <v>138.24</v>
      </c>
      <c r="F440" s="243"/>
      <c r="G440" s="7">
        <v>12</v>
      </c>
    </row>
    <row r="441" spans="1:7" ht="15.6">
      <c r="A441" t="s">
        <v>332</v>
      </c>
      <c r="B441" t="s">
        <v>236</v>
      </c>
      <c r="C441" t="s">
        <v>29</v>
      </c>
      <c r="D441" s="6" t="str">
        <f t="shared" si="6"/>
        <v>Sep-2</v>
      </c>
      <c r="E441" s="243">
        <v>309.55</v>
      </c>
      <c r="F441" s="243"/>
      <c r="G441" s="7">
        <v>27</v>
      </c>
    </row>
    <row r="442" spans="1:7" ht="15.6">
      <c r="A442" t="s">
        <v>332</v>
      </c>
      <c r="B442" t="s">
        <v>236</v>
      </c>
      <c r="C442" t="s">
        <v>31</v>
      </c>
      <c r="D442" s="6" t="str">
        <f t="shared" si="6"/>
        <v>Sep-3</v>
      </c>
      <c r="E442" s="243">
        <v>232.47</v>
      </c>
      <c r="F442" s="243"/>
      <c r="G442" s="7">
        <v>20</v>
      </c>
    </row>
    <row r="443" spans="1:7" ht="15.6">
      <c r="A443" t="s">
        <v>332</v>
      </c>
      <c r="B443" t="s">
        <v>236</v>
      </c>
      <c r="C443" t="s">
        <v>33</v>
      </c>
      <c r="D443" s="6" t="str">
        <f t="shared" si="6"/>
        <v>Sep-4</v>
      </c>
      <c r="E443" s="243">
        <v>158.75</v>
      </c>
      <c r="F443" s="243"/>
      <c r="G443" s="7">
        <v>14</v>
      </c>
    </row>
    <row r="444" spans="1:7" ht="15.6">
      <c r="A444" t="s">
        <v>332</v>
      </c>
      <c r="B444" t="s">
        <v>236</v>
      </c>
      <c r="C444" t="s">
        <v>35</v>
      </c>
      <c r="D444" s="6" t="str">
        <f t="shared" si="6"/>
        <v>Sep-5</v>
      </c>
      <c r="E444" s="243">
        <v>291.38</v>
      </c>
      <c r="F444" s="243"/>
      <c r="G444" s="7">
        <v>24</v>
      </c>
    </row>
    <row r="445" spans="1:7" ht="15.6">
      <c r="A445" t="s">
        <v>332</v>
      </c>
      <c r="B445" t="s">
        <v>236</v>
      </c>
      <c r="C445" t="s">
        <v>78</v>
      </c>
      <c r="D445" s="6" t="str">
        <f t="shared" si="6"/>
        <v>Sep-6</v>
      </c>
      <c r="E445" s="243">
        <v>93.24</v>
      </c>
      <c r="F445" s="243"/>
      <c r="G445" s="7">
        <v>8</v>
      </c>
    </row>
    <row r="446" spans="1:7" ht="15.6">
      <c r="A446" t="s">
        <v>332</v>
      </c>
      <c r="B446" t="s">
        <v>236</v>
      </c>
      <c r="C446" t="s">
        <v>39</v>
      </c>
      <c r="D446" s="6" t="str">
        <f t="shared" si="6"/>
        <v>Sep-9</v>
      </c>
      <c r="E446" s="243">
        <v>442.84</v>
      </c>
      <c r="F446" s="243"/>
      <c r="G446" s="7">
        <v>37</v>
      </c>
    </row>
    <row r="447" spans="1:7" ht="15.6">
      <c r="A447" t="s">
        <v>332</v>
      </c>
      <c r="B447" t="s">
        <v>236</v>
      </c>
      <c r="C447" t="s">
        <v>41</v>
      </c>
      <c r="D447" s="6" t="str">
        <f t="shared" si="6"/>
        <v>Sep-10</v>
      </c>
      <c r="E447" s="243">
        <v>370.96</v>
      </c>
      <c r="F447" s="243"/>
      <c r="G447" s="7">
        <v>29</v>
      </c>
    </row>
    <row r="448" spans="1:7" ht="15.6">
      <c r="A448" t="s">
        <v>332</v>
      </c>
      <c r="B448" t="s">
        <v>236</v>
      </c>
      <c r="C448" t="s">
        <v>43</v>
      </c>
      <c r="D448" s="6" t="str">
        <f t="shared" si="6"/>
        <v>Sep-11</v>
      </c>
      <c r="E448" s="243">
        <v>240.24</v>
      </c>
      <c r="F448" s="243"/>
      <c r="G448" s="7">
        <v>19</v>
      </c>
    </row>
    <row r="449" spans="1:7" ht="15.6">
      <c r="A449" t="s">
        <v>332</v>
      </c>
      <c r="B449" t="s">
        <v>236</v>
      </c>
      <c r="C449" t="s">
        <v>45</v>
      </c>
      <c r="D449" s="6" t="str">
        <f t="shared" si="6"/>
        <v>Sep-12</v>
      </c>
      <c r="E449" s="243">
        <v>218.04</v>
      </c>
      <c r="F449" s="243"/>
      <c r="G449" s="7">
        <v>19</v>
      </c>
    </row>
    <row r="450" spans="1:7" ht="15.6">
      <c r="A450" t="s">
        <v>332</v>
      </c>
      <c r="B450" t="s">
        <v>236</v>
      </c>
      <c r="C450" t="s">
        <v>47</v>
      </c>
      <c r="D450" s="6" t="str">
        <f t="shared" si="6"/>
        <v>Sep-13</v>
      </c>
      <c r="E450" s="243">
        <v>119.84</v>
      </c>
      <c r="F450" s="243"/>
      <c r="G450" s="7">
        <v>10</v>
      </c>
    </row>
    <row r="451" spans="1:7" ht="15.6">
      <c r="A451" t="s">
        <v>332</v>
      </c>
      <c r="B451" t="s">
        <v>236</v>
      </c>
      <c r="C451" t="s">
        <v>49</v>
      </c>
      <c r="D451" s="6" t="str">
        <f t="shared" ref="D451:D514" si="7">CONCATENATE(B451,"-",C451)</f>
        <v>Sep-16</v>
      </c>
      <c r="E451" s="243">
        <v>461.96</v>
      </c>
      <c r="F451" s="243"/>
      <c r="G451" s="7">
        <v>36</v>
      </c>
    </row>
    <row r="452" spans="1:7" ht="15.6">
      <c r="A452" t="s">
        <v>332</v>
      </c>
      <c r="B452" t="s">
        <v>236</v>
      </c>
      <c r="C452" t="s">
        <v>51</v>
      </c>
      <c r="D452" s="6" t="str">
        <f t="shared" si="7"/>
        <v>Sep-17</v>
      </c>
      <c r="E452" s="243">
        <v>166.12</v>
      </c>
      <c r="F452" s="243"/>
      <c r="G452" s="7">
        <v>13</v>
      </c>
    </row>
    <row r="453" spans="1:7" ht="15.6">
      <c r="A453" t="s">
        <v>332</v>
      </c>
      <c r="B453" t="s">
        <v>236</v>
      </c>
      <c r="C453" t="s">
        <v>53</v>
      </c>
      <c r="D453" s="6" t="str">
        <f t="shared" si="7"/>
        <v>Sep-18</v>
      </c>
      <c r="E453" s="244">
        <v>67.2</v>
      </c>
      <c r="F453" s="244"/>
      <c r="G453" s="7">
        <v>5</v>
      </c>
    </row>
    <row r="454" spans="1:7" ht="15.6">
      <c r="A454" t="s">
        <v>332</v>
      </c>
      <c r="B454" t="s">
        <v>236</v>
      </c>
      <c r="C454" t="s">
        <v>55</v>
      </c>
      <c r="D454" s="6" t="str">
        <f t="shared" si="7"/>
        <v>Sep-19</v>
      </c>
      <c r="E454" s="244">
        <v>71.400000000000006</v>
      </c>
      <c r="F454" s="244"/>
      <c r="G454" s="7">
        <v>5</v>
      </c>
    </row>
    <row r="455" spans="1:7" ht="15.6">
      <c r="A455" t="s">
        <v>332</v>
      </c>
      <c r="B455" t="s">
        <v>236</v>
      </c>
      <c r="C455" t="s">
        <v>57</v>
      </c>
      <c r="D455" s="6" t="str">
        <f t="shared" si="7"/>
        <v>Sep-20</v>
      </c>
      <c r="E455" s="243">
        <v>169.68</v>
      </c>
      <c r="F455" s="243"/>
      <c r="G455" s="7">
        <v>14</v>
      </c>
    </row>
    <row r="456" spans="1:7" ht="15.6">
      <c r="A456" t="s">
        <v>332</v>
      </c>
      <c r="B456" t="s">
        <v>236</v>
      </c>
      <c r="C456" t="s">
        <v>59</v>
      </c>
      <c r="D456" s="6" t="str">
        <f t="shared" si="7"/>
        <v>Sep-23</v>
      </c>
      <c r="E456" s="243">
        <v>564.55999999999995</v>
      </c>
      <c r="F456" s="243"/>
      <c r="G456" s="7">
        <v>43</v>
      </c>
    </row>
    <row r="457" spans="1:7" ht="15.6">
      <c r="A457" t="s">
        <v>332</v>
      </c>
      <c r="B457" t="s">
        <v>236</v>
      </c>
      <c r="C457" t="s">
        <v>61</v>
      </c>
      <c r="D457" s="6" t="str">
        <f t="shared" si="7"/>
        <v>Sep-24</v>
      </c>
      <c r="E457" s="243">
        <v>427.86</v>
      </c>
      <c r="F457" s="243"/>
      <c r="G457" s="7">
        <v>35</v>
      </c>
    </row>
    <row r="458" spans="1:7" ht="15.6">
      <c r="A458" t="s">
        <v>332</v>
      </c>
      <c r="B458" t="s">
        <v>236</v>
      </c>
      <c r="C458" t="s">
        <v>63</v>
      </c>
      <c r="D458" s="6" t="str">
        <f t="shared" si="7"/>
        <v>Sep-25</v>
      </c>
      <c r="E458" s="243">
        <v>373.94</v>
      </c>
      <c r="F458" s="243"/>
      <c r="G458" s="7">
        <v>29</v>
      </c>
    </row>
    <row r="459" spans="1:7" ht="15.6">
      <c r="A459" t="s">
        <v>332</v>
      </c>
      <c r="B459" t="s">
        <v>236</v>
      </c>
      <c r="C459" t="s">
        <v>65</v>
      </c>
      <c r="D459" s="6" t="str">
        <f t="shared" si="7"/>
        <v>Sep-26</v>
      </c>
      <c r="E459" s="244">
        <v>242.1</v>
      </c>
      <c r="F459" s="244"/>
      <c r="G459" s="7">
        <v>20</v>
      </c>
    </row>
    <row r="460" spans="1:7" ht="15.6">
      <c r="A460" t="s">
        <v>332</v>
      </c>
      <c r="B460" t="s">
        <v>236</v>
      </c>
      <c r="C460" t="s">
        <v>67</v>
      </c>
      <c r="D460" s="6" t="str">
        <f t="shared" si="7"/>
        <v>Sep-27</v>
      </c>
      <c r="E460" s="243">
        <v>302.76</v>
      </c>
      <c r="F460" s="243"/>
      <c r="G460" s="7">
        <v>24</v>
      </c>
    </row>
    <row r="461" spans="1:7" ht="15.6">
      <c r="A461" t="s">
        <v>332</v>
      </c>
      <c r="B461" t="s">
        <v>236</v>
      </c>
      <c r="C461" t="s">
        <v>69</v>
      </c>
      <c r="D461" s="6" t="str">
        <f t="shared" si="7"/>
        <v>Sep-30</v>
      </c>
      <c r="E461" s="243">
        <v>504.67</v>
      </c>
      <c r="F461" s="243"/>
      <c r="G461" s="7">
        <v>39</v>
      </c>
    </row>
    <row r="462" spans="1:7" ht="15.6">
      <c r="A462" t="s">
        <v>332</v>
      </c>
      <c r="B462" t="s">
        <v>260</v>
      </c>
      <c r="C462" t="s">
        <v>74</v>
      </c>
      <c r="D462" s="6" t="str">
        <f t="shared" si="7"/>
        <v>Oct-1</v>
      </c>
      <c r="E462" s="243">
        <v>505.38</v>
      </c>
      <c r="F462" s="243"/>
      <c r="G462" s="7">
        <v>41</v>
      </c>
    </row>
    <row r="463" spans="1:7" ht="15.6">
      <c r="A463" t="s">
        <v>332</v>
      </c>
      <c r="B463" t="s">
        <v>260</v>
      </c>
      <c r="C463" t="s">
        <v>29</v>
      </c>
      <c r="D463" s="6" t="str">
        <f t="shared" si="7"/>
        <v>Oct-2</v>
      </c>
      <c r="E463" s="243">
        <v>526.05999999999995</v>
      </c>
      <c r="F463" s="243"/>
      <c r="G463" s="7">
        <v>44</v>
      </c>
    </row>
    <row r="464" spans="1:7" ht="15.6">
      <c r="A464" t="s">
        <v>332</v>
      </c>
      <c r="B464" t="s">
        <v>260</v>
      </c>
      <c r="C464" t="s">
        <v>31</v>
      </c>
      <c r="D464" s="6" t="str">
        <f t="shared" si="7"/>
        <v>Oct-3</v>
      </c>
      <c r="E464" s="243">
        <v>147.83000000000001</v>
      </c>
      <c r="F464" s="243"/>
      <c r="G464" s="7">
        <v>13</v>
      </c>
    </row>
    <row r="465" spans="1:7" ht="15.6">
      <c r="A465" t="s">
        <v>332</v>
      </c>
      <c r="B465" t="s">
        <v>260</v>
      </c>
      <c r="C465" t="s">
        <v>33</v>
      </c>
      <c r="D465" s="6" t="str">
        <f t="shared" si="7"/>
        <v>Oct-4</v>
      </c>
      <c r="E465" s="243">
        <v>139.26</v>
      </c>
      <c r="F465" s="243"/>
      <c r="G465" s="7">
        <v>11</v>
      </c>
    </row>
    <row r="466" spans="1:7" ht="15.6">
      <c r="A466" t="s">
        <v>332</v>
      </c>
      <c r="B466" t="s">
        <v>260</v>
      </c>
      <c r="C466" t="s">
        <v>80</v>
      </c>
      <c r="D466" s="6" t="str">
        <f t="shared" si="7"/>
        <v>Oct-7</v>
      </c>
      <c r="E466" s="243">
        <v>800.09</v>
      </c>
      <c r="F466" s="243"/>
      <c r="G466" s="7">
        <v>64</v>
      </c>
    </row>
    <row r="467" spans="1:7" ht="15.6">
      <c r="A467" t="s">
        <v>332</v>
      </c>
      <c r="B467" t="s">
        <v>260</v>
      </c>
      <c r="C467" t="s">
        <v>37</v>
      </c>
      <c r="D467" s="6" t="str">
        <f t="shared" si="7"/>
        <v>Oct-8</v>
      </c>
      <c r="E467" s="243">
        <v>93.49</v>
      </c>
      <c r="F467" s="243"/>
      <c r="G467" s="7">
        <v>7</v>
      </c>
    </row>
    <row r="468" spans="1:7" ht="15.6">
      <c r="A468" t="s">
        <v>332</v>
      </c>
      <c r="B468" t="s">
        <v>260</v>
      </c>
      <c r="C468" t="s">
        <v>39</v>
      </c>
      <c r="D468" s="6" t="str">
        <f t="shared" si="7"/>
        <v>Oct-9</v>
      </c>
      <c r="E468" s="243">
        <v>174.56</v>
      </c>
      <c r="F468" s="243"/>
      <c r="G468" s="7">
        <v>15</v>
      </c>
    </row>
    <row r="469" spans="1:7" ht="15.6">
      <c r="A469" t="s">
        <v>332</v>
      </c>
      <c r="B469" t="s">
        <v>260</v>
      </c>
      <c r="C469" t="s">
        <v>41</v>
      </c>
      <c r="D469" s="6" t="str">
        <f t="shared" si="7"/>
        <v>Oct-10</v>
      </c>
      <c r="E469" s="243">
        <v>363.25</v>
      </c>
      <c r="F469" s="243"/>
      <c r="G469" s="7">
        <v>30</v>
      </c>
    </row>
    <row r="470" spans="1:7" ht="15.6">
      <c r="A470" t="s">
        <v>332</v>
      </c>
      <c r="B470" t="s">
        <v>260</v>
      </c>
      <c r="C470" t="s">
        <v>43</v>
      </c>
      <c r="D470" s="6" t="str">
        <f t="shared" si="7"/>
        <v>Oct-11</v>
      </c>
      <c r="E470" s="243">
        <v>370.36</v>
      </c>
      <c r="F470" s="243"/>
      <c r="G470" s="7">
        <v>30</v>
      </c>
    </row>
    <row r="471" spans="1:7" ht="15.6">
      <c r="A471" t="s">
        <v>332</v>
      </c>
      <c r="B471" t="s">
        <v>260</v>
      </c>
      <c r="C471" t="s">
        <v>86</v>
      </c>
      <c r="D471" s="6" t="str">
        <f t="shared" si="7"/>
        <v>Oct-14</v>
      </c>
      <c r="E471" s="243">
        <v>741.48</v>
      </c>
      <c r="F471" s="243"/>
      <c r="G471" s="7">
        <v>62</v>
      </c>
    </row>
    <row r="472" spans="1:7" ht="15.6">
      <c r="A472" t="s">
        <v>332</v>
      </c>
      <c r="B472" t="s">
        <v>260</v>
      </c>
      <c r="C472" t="s">
        <v>88</v>
      </c>
      <c r="D472" s="6" t="str">
        <f t="shared" si="7"/>
        <v>Oct-15</v>
      </c>
      <c r="E472" s="243">
        <v>365.47</v>
      </c>
      <c r="F472" s="243"/>
      <c r="G472" s="7">
        <v>29</v>
      </c>
    </row>
    <row r="473" spans="1:7" ht="15.6">
      <c r="A473" t="s">
        <v>332</v>
      </c>
      <c r="B473" t="s">
        <v>260</v>
      </c>
      <c r="C473" t="s">
        <v>49</v>
      </c>
      <c r="D473" s="6" t="str">
        <f t="shared" si="7"/>
        <v>Oct-16</v>
      </c>
      <c r="E473" s="243">
        <v>461.86</v>
      </c>
      <c r="F473" s="243"/>
      <c r="G473" s="7">
        <v>37</v>
      </c>
    </row>
    <row r="474" spans="1:7" ht="15.6">
      <c r="A474" t="s">
        <v>332</v>
      </c>
      <c r="B474" t="s">
        <v>260</v>
      </c>
      <c r="C474" t="s">
        <v>51</v>
      </c>
      <c r="D474" s="6" t="str">
        <f t="shared" si="7"/>
        <v>Oct-17</v>
      </c>
      <c r="E474" s="243">
        <v>189.59</v>
      </c>
      <c r="F474" s="243"/>
      <c r="G474" s="7">
        <v>15</v>
      </c>
    </row>
    <row r="475" spans="1:7" ht="15.6">
      <c r="A475" t="s">
        <v>332</v>
      </c>
      <c r="B475" t="s">
        <v>260</v>
      </c>
      <c r="C475" t="s">
        <v>53</v>
      </c>
      <c r="D475" s="6" t="str">
        <f t="shared" si="7"/>
        <v>Oct-18</v>
      </c>
      <c r="E475" s="243">
        <v>126.04</v>
      </c>
      <c r="F475" s="243"/>
      <c r="G475" s="7">
        <v>11</v>
      </c>
    </row>
    <row r="476" spans="1:7" ht="15.6">
      <c r="A476" t="s">
        <v>332</v>
      </c>
      <c r="B476" t="s">
        <v>260</v>
      </c>
      <c r="C476" t="s">
        <v>115</v>
      </c>
      <c r="D476" s="6" t="str">
        <f t="shared" si="7"/>
        <v>Oct-21</v>
      </c>
      <c r="E476" s="243">
        <v>316.05</v>
      </c>
      <c r="F476" s="243"/>
      <c r="G476" s="7">
        <v>25</v>
      </c>
    </row>
    <row r="477" spans="1:7" ht="15.6">
      <c r="A477" t="s">
        <v>332</v>
      </c>
      <c r="B477" t="s">
        <v>260</v>
      </c>
      <c r="C477" t="s">
        <v>93</v>
      </c>
      <c r="D477" s="6" t="str">
        <f t="shared" si="7"/>
        <v>Oct-22</v>
      </c>
      <c r="E477" s="243">
        <v>230.93</v>
      </c>
      <c r="F477" s="243"/>
      <c r="G477" s="7">
        <v>18</v>
      </c>
    </row>
    <row r="478" spans="1:7" ht="15.6">
      <c r="A478" t="s">
        <v>332</v>
      </c>
      <c r="B478" t="s">
        <v>260</v>
      </c>
      <c r="C478" t="s">
        <v>59</v>
      </c>
      <c r="D478" s="6" t="str">
        <f t="shared" si="7"/>
        <v>Oct-23</v>
      </c>
      <c r="E478" s="243">
        <v>301.52</v>
      </c>
      <c r="F478" s="243"/>
      <c r="G478" s="7">
        <v>26</v>
      </c>
    </row>
    <row r="479" spans="1:7" ht="15.6">
      <c r="A479" t="s">
        <v>332</v>
      </c>
      <c r="B479" t="s">
        <v>260</v>
      </c>
      <c r="C479" t="s">
        <v>61</v>
      </c>
      <c r="D479" s="6" t="str">
        <f t="shared" si="7"/>
        <v>Oct-24</v>
      </c>
      <c r="E479" s="243">
        <v>269.38</v>
      </c>
      <c r="F479" s="243"/>
      <c r="G479" s="7">
        <v>27</v>
      </c>
    </row>
    <row r="480" spans="1:7" ht="15.6">
      <c r="A480" t="s">
        <v>332</v>
      </c>
      <c r="B480" t="s">
        <v>260</v>
      </c>
      <c r="C480" t="s">
        <v>63</v>
      </c>
      <c r="D480" s="6" t="str">
        <f t="shared" si="7"/>
        <v>Oct-25</v>
      </c>
      <c r="E480" s="243">
        <v>311.62</v>
      </c>
      <c r="F480" s="243"/>
      <c r="G480" s="7">
        <v>50</v>
      </c>
    </row>
    <row r="481" spans="1:7" ht="15.6">
      <c r="A481" t="s">
        <v>332</v>
      </c>
      <c r="B481" t="s">
        <v>260</v>
      </c>
      <c r="C481" t="s">
        <v>98</v>
      </c>
      <c r="D481" s="6" t="str">
        <f t="shared" si="7"/>
        <v>Oct-28</v>
      </c>
      <c r="E481" s="243">
        <v>1016.01</v>
      </c>
      <c r="F481" s="243"/>
      <c r="G481" s="7">
        <v>101</v>
      </c>
    </row>
    <row r="482" spans="1:7" ht="15.6">
      <c r="A482" t="s">
        <v>332</v>
      </c>
      <c r="B482" t="s">
        <v>260</v>
      </c>
      <c r="C482" t="s">
        <v>122</v>
      </c>
      <c r="D482" s="6" t="str">
        <f t="shared" si="7"/>
        <v>Oct-29</v>
      </c>
      <c r="E482" s="243">
        <v>406.54</v>
      </c>
      <c r="F482" s="243"/>
      <c r="G482" s="7">
        <v>38</v>
      </c>
    </row>
    <row r="483" spans="1:7" ht="15.6">
      <c r="A483" t="s">
        <v>332</v>
      </c>
      <c r="B483" t="s">
        <v>260</v>
      </c>
      <c r="C483" t="s">
        <v>69</v>
      </c>
      <c r="D483" s="6" t="str">
        <f t="shared" si="7"/>
        <v>Oct-30</v>
      </c>
      <c r="E483" s="243">
        <v>129.16999999999999</v>
      </c>
      <c r="F483" s="243"/>
      <c r="G483" s="7">
        <v>14</v>
      </c>
    </row>
    <row r="484" spans="1:7" ht="15.6">
      <c r="A484" t="s">
        <v>332</v>
      </c>
      <c r="B484" t="s">
        <v>260</v>
      </c>
      <c r="C484" t="s">
        <v>71</v>
      </c>
      <c r="D484" s="6" t="str">
        <f t="shared" si="7"/>
        <v>Oct-31</v>
      </c>
      <c r="E484" s="243">
        <v>407.38</v>
      </c>
      <c r="F484" s="243"/>
      <c r="G484" s="7">
        <v>38</v>
      </c>
    </row>
    <row r="485" spans="1:7" ht="15.6">
      <c r="A485" t="s">
        <v>332</v>
      </c>
      <c r="B485" t="s">
        <v>284</v>
      </c>
      <c r="C485" t="s">
        <v>33</v>
      </c>
      <c r="D485" s="6" t="str">
        <f t="shared" si="7"/>
        <v>Nov-4</v>
      </c>
      <c r="E485" s="243">
        <v>653.67999999999995</v>
      </c>
      <c r="F485" s="243"/>
      <c r="G485" s="7">
        <v>60</v>
      </c>
    </row>
    <row r="486" spans="1:7" ht="15.6">
      <c r="A486" t="s">
        <v>332</v>
      </c>
      <c r="B486" t="s">
        <v>284</v>
      </c>
      <c r="C486" t="s">
        <v>35</v>
      </c>
      <c r="D486" s="6" t="str">
        <f t="shared" si="7"/>
        <v>Nov-5</v>
      </c>
      <c r="E486" s="243">
        <v>426.72</v>
      </c>
      <c r="F486" s="243"/>
      <c r="G486" s="7">
        <v>41</v>
      </c>
    </row>
    <row r="487" spans="1:7" ht="15.6">
      <c r="A487" t="s">
        <v>332</v>
      </c>
      <c r="B487" t="s">
        <v>284</v>
      </c>
      <c r="C487" t="s">
        <v>78</v>
      </c>
      <c r="D487" s="6" t="str">
        <f t="shared" si="7"/>
        <v>Nov-6</v>
      </c>
      <c r="E487" s="244">
        <v>437.4</v>
      </c>
      <c r="F487" s="244"/>
      <c r="G487" s="7">
        <v>38</v>
      </c>
    </row>
    <row r="488" spans="1:7" ht="15.6">
      <c r="A488" t="s">
        <v>332</v>
      </c>
      <c r="B488" t="s">
        <v>284</v>
      </c>
      <c r="C488" t="s">
        <v>80</v>
      </c>
      <c r="D488" s="6" t="str">
        <f t="shared" si="7"/>
        <v>Nov-7</v>
      </c>
      <c r="E488" s="243">
        <v>375.23</v>
      </c>
      <c r="F488" s="243"/>
      <c r="G488" s="7">
        <v>33</v>
      </c>
    </row>
    <row r="489" spans="1:7" ht="15.6">
      <c r="A489" t="s">
        <v>332</v>
      </c>
      <c r="B489" t="s">
        <v>284</v>
      </c>
      <c r="C489" t="s">
        <v>37</v>
      </c>
      <c r="D489" s="6" t="str">
        <f t="shared" si="7"/>
        <v>Nov-8</v>
      </c>
      <c r="E489" s="243">
        <v>217.63</v>
      </c>
      <c r="F489" s="243"/>
      <c r="G489" s="7">
        <v>19</v>
      </c>
    </row>
    <row r="490" spans="1:7" ht="15.6">
      <c r="A490" t="s">
        <v>332</v>
      </c>
      <c r="B490" t="s">
        <v>284</v>
      </c>
      <c r="C490" t="s">
        <v>45</v>
      </c>
      <c r="D490" s="6" t="str">
        <f t="shared" si="7"/>
        <v>Nov-12</v>
      </c>
      <c r="E490" s="243">
        <v>733.47</v>
      </c>
      <c r="F490" s="243"/>
      <c r="G490" s="7">
        <v>66</v>
      </c>
    </row>
    <row r="491" spans="1:7" ht="15.6">
      <c r="A491" t="s">
        <v>332</v>
      </c>
      <c r="B491" t="s">
        <v>284</v>
      </c>
      <c r="C491" t="s">
        <v>47</v>
      </c>
      <c r="D491" s="6" t="str">
        <f t="shared" si="7"/>
        <v>Nov-13</v>
      </c>
      <c r="E491" s="243">
        <v>472.54</v>
      </c>
      <c r="F491" s="243"/>
      <c r="G491" s="7">
        <v>47</v>
      </c>
    </row>
    <row r="492" spans="1:7" ht="15.6">
      <c r="A492" t="s">
        <v>332</v>
      </c>
      <c r="B492" t="s">
        <v>284</v>
      </c>
      <c r="C492" t="s">
        <v>86</v>
      </c>
      <c r="D492" s="6" t="str">
        <f t="shared" si="7"/>
        <v>Nov-14</v>
      </c>
      <c r="E492" s="243">
        <v>621.94000000000005</v>
      </c>
      <c r="F492" s="243"/>
      <c r="G492" s="7">
        <v>55</v>
      </c>
    </row>
    <row r="493" spans="1:7" ht="15.6">
      <c r="A493" t="s">
        <v>332</v>
      </c>
      <c r="B493" t="s">
        <v>284</v>
      </c>
      <c r="C493" t="s">
        <v>88</v>
      </c>
      <c r="D493" s="6" t="str">
        <f t="shared" si="7"/>
        <v>Nov-15</v>
      </c>
      <c r="E493" s="243">
        <v>227.09</v>
      </c>
      <c r="F493" s="243"/>
      <c r="G493" s="7">
        <v>22</v>
      </c>
    </row>
    <row r="494" spans="1:7" ht="15.6">
      <c r="A494" t="s">
        <v>332</v>
      </c>
      <c r="B494" t="s">
        <v>284</v>
      </c>
      <c r="C494" t="s">
        <v>53</v>
      </c>
      <c r="D494" s="6" t="str">
        <f t="shared" si="7"/>
        <v>Nov-18</v>
      </c>
      <c r="E494" s="243">
        <v>781.54</v>
      </c>
      <c r="F494" s="243"/>
      <c r="G494" s="7">
        <v>67</v>
      </c>
    </row>
    <row r="495" spans="1:7" ht="15.6">
      <c r="A495" t="s">
        <v>332</v>
      </c>
      <c r="B495" t="s">
        <v>284</v>
      </c>
      <c r="C495" t="s">
        <v>55</v>
      </c>
      <c r="D495" s="6" t="str">
        <f t="shared" si="7"/>
        <v>Nov-19</v>
      </c>
      <c r="E495" s="243">
        <v>477.57</v>
      </c>
      <c r="F495" s="243"/>
      <c r="G495" s="7">
        <v>41</v>
      </c>
    </row>
    <row r="496" spans="1:7" ht="15.6">
      <c r="A496" t="s">
        <v>332</v>
      </c>
      <c r="B496" t="s">
        <v>284</v>
      </c>
      <c r="C496" t="s">
        <v>57</v>
      </c>
      <c r="D496" s="6" t="str">
        <f t="shared" si="7"/>
        <v>Nov-20</v>
      </c>
      <c r="E496" s="243">
        <v>206.59</v>
      </c>
      <c r="F496" s="243"/>
      <c r="G496" s="7">
        <v>19</v>
      </c>
    </row>
    <row r="497" spans="1:7" ht="15.6">
      <c r="A497" t="s">
        <v>332</v>
      </c>
      <c r="B497" t="s">
        <v>284</v>
      </c>
      <c r="C497" t="s">
        <v>115</v>
      </c>
      <c r="D497" s="6" t="str">
        <f t="shared" si="7"/>
        <v>Nov-21</v>
      </c>
      <c r="E497" s="243">
        <v>358.92</v>
      </c>
      <c r="F497" s="243"/>
      <c r="G497" s="7">
        <v>33</v>
      </c>
    </row>
    <row r="498" spans="1:7" ht="15.6">
      <c r="A498" t="s">
        <v>332</v>
      </c>
      <c r="B498" t="s">
        <v>284</v>
      </c>
      <c r="C498" t="s">
        <v>93</v>
      </c>
      <c r="D498" s="6" t="str">
        <f t="shared" si="7"/>
        <v>Nov-22</v>
      </c>
      <c r="E498" s="243">
        <v>275.23</v>
      </c>
      <c r="F498" s="243"/>
      <c r="G498" s="7">
        <v>24</v>
      </c>
    </row>
    <row r="499" spans="1:7" ht="15.6">
      <c r="A499" t="s">
        <v>332</v>
      </c>
      <c r="B499" t="s">
        <v>284</v>
      </c>
      <c r="C499" t="s">
        <v>61</v>
      </c>
      <c r="D499" s="6" t="str">
        <f t="shared" si="7"/>
        <v>Nov-24</v>
      </c>
      <c r="E499" s="243">
        <v>84.84</v>
      </c>
      <c r="F499" s="243"/>
      <c r="G499" s="7">
        <v>7</v>
      </c>
    </row>
    <row r="500" spans="1:7" ht="15.6">
      <c r="A500" t="s">
        <v>332</v>
      </c>
      <c r="B500" t="s">
        <v>284</v>
      </c>
      <c r="C500" t="s">
        <v>63</v>
      </c>
      <c r="D500" s="6" t="str">
        <f t="shared" si="7"/>
        <v>Nov-25</v>
      </c>
      <c r="E500" s="243">
        <v>166.11</v>
      </c>
      <c r="F500" s="243"/>
      <c r="G500" s="7">
        <v>15</v>
      </c>
    </row>
    <row r="501" spans="1:7" ht="15.6">
      <c r="A501" t="s">
        <v>332</v>
      </c>
      <c r="B501" t="s">
        <v>284</v>
      </c>
      <c r="C501" t="s">
        <v>65</v>
      </c>
      <c r="D501" s="6" t="str">
        <f t="shared" si="7"/>
        <v>Nov-26</v>
      </c>
      <c r="E501" s="243">
        <v>162.44999999999999</v>
      </c>
      <c r="F501" s="243"/>
      <c r="G501" s="7">
        <v>16</v>
      </c>
    </row>
    <row r="502" spans="1:7" ht="15.6">
      <c r="A502" t="s">
        <v>332</v>
      </c>
      <c r="B502" t="s">
        <v>284</v>
      </c>
      <c r="C502" t="s">
        <v>67</v>
      </c>
      <c r="D502" s="6" t="str">
        <f t="shared" si="7"/>
        <v>Nov-27</v>
      </c>
      <c r="E502" s="243">
        <v>464.84</v>
      </c>
      <c r="F502" s="243"/>
      <c r="G502" s="7">
        <v>45</v>
      </c>
    </row>
    <row r="503" spans="1:7" ht="15.6">
      <c r="A503" t="s">
        <v>332</v>
      </c>
      <c r="B503" t="s">
        <v>284</v>
      </c>
      <c r="C503" t="s">
        <v>98</v>
      </c>
      <c r="D503" s="6" t="str">
        <f t="shared" si="7"/>
        <v>Nov-28</v>
      </c>
      <c r="E503" s="243">
        <v>390.66</v>
      </c>
      <c r="F503" s="243"/>
      <c r="G503" s="7">
        <v>35</v>
      </c>
    </row>
    <row r="504" spans="1:7" ht="15.6">
      <c r="A504" t="s">
        <v>332</v>
      </c>
      <c r="B504" t="s">
        <v>284</v>
      </c>
      <c r="C504" t="s">
        <v>122</v>
      </c>
      <c r="D504" s="6" t="str">
        <f t="shared" si="7"/>
        <v>Nov-29</v>
      </c>
      <c r="E504" s="243">
        <v>754.94</v>
      </c>
      <c r="F504" s="243"/>
      <c r="G504" s="7">
        <v>75</v>
      </c>
    </row>
    <row r="505" spans="1:7" ht="15.6">
      <c r="A505" t="s">
        <v>332</v>
      </c>
      <c r="B505" t="s">
        <v>284</v>
      </c>
      <c r="C505" t="s">
        <v>69</v>
      </c>
      <c r="D505" s="6" t="str">
        <f t="shared" si="7"/>
        <v>Nov-30</v>
      </c>
      <c r="E505" s="243">
        <v>1299.4100000000001</v>
      </c>
      <c r="F505" s="243"/>
      <c r="G505" s="7">
        <v>131</v>
      </c>
    </row>
    <row r="506" spans="1:7" ht="15.6">
      <c r="A506" t="s">
        <v>332</v>
      </c>
      <c r="B506" t="s">
        <v>309</v>
      </c>
      <c r="C506" t="s">
        <v>74</v>
      </c>
      <c r="D506" s="6" t="str">
        <f t="shared" si="7"/>
        <v>Dec-1</v>
      </c>
      <c r="E506" s="244">
        <v>60.8</v>
      </c>
      <c r="F506" s="244"/>
      <c r="G506" s="7">
        <v>7</v>
      </c>
    </row>
    <row r="507" spans="1:7" ht="15.6">
      <c r="A507" t="s">
        <v>332</v>
      </c>
      <c r="B507" t="s">
        <v>309</v>
      </c>
      <c r="C507" t="s">
        <v>29</v>
      </c>
      <c r="D507" s="6" t="str">
        <f t="shared" si="7"/>
        <v>Dec-2</v>
      </c>
      <c r="E507" s="243">
        <v>574.21</v>
      </c>
      <c r="F507" s="243"/>
      <c r="G507" s="7">
        <v>61</v>
      </c>
    </row>
    <row r="508" spans="1:7" ht="15.6">
      <c r="A508" t="s">
        <v>332</v>
      </c>
      <c r="B508" t="s">
        <v>309</v>
      </c>
      <c r="C508" t="s">
        <v>31</v>
      </c>
      <c r="D508" s="6" t="str">
        <f t="shared" si="7"/>
        <v>Dec-3</v>
      </c>
      <c r="E508" s="243">
        <v>482.31</v>
      </c>
      <c r="F508" s="243"/>
      <c r="G508" s="7">
        <v>54</v>
      </c>
    </row>
    <row r="509" spans="1:7" ht="15.6">
      <c r="A509" t="s">
        <v>332</v>
      </c>
      <c r="B509" t="s">
        <v>309</v>
      </c>
      <c r="C509" t="s">
        <v>33</v>
      </c>
      <c r="D509" s="6" t="str">
        <f t="shared" si="7"/>
        <v>Dec-4</v>
      </c>
      <c r="E509" s="243">
        <v>452.47</v>
      </c>
      <c r="F509" s="243"/>
      <c r="G509" s="7">
        <v>48</v>
      </c>
    </row>
    <row r="510" spans="1:7" ht="15.6">
      <c r="A510" t="s">
        <v>332</v>
      </c>
      <c r="B510" t="s">
        <v>309</v>
      </c>
      <c r="C510" t="s">
        <v>35</v>
      </c>
      <c r="D510" s="6" t="str">
        <f t="shared" si="7"/>
        <v>Dec-5</v>
      </c>
      <c r="E510" s="243">
        <v>127.64</v>
      </c>
      <c r="F510" s="243"/>
      <c r="G510" s="7">
        <v>12</v>
      </c>
    </row>
    <row r="511" spans="1:7" ht="15.6">
      <c r="A511" t="s">
        <v>332</v>
      </c>
      <c r="B511" t="s">
        <v>309</v>
      </c>
      <c r="C511" t="s">
        <v>78</v>
      </c>
      <c r="D511" s="6" t="str">
        <f t="shared" si="7"/>
        <v>Dec-6</v>
      </c>
      <c r="E511" s="244">
        <v>325.89999999999998</v>
      </c>
      <c r="F511" s="244"/>
      <c r="G511" s="7">
        <v>28</v>
      </c>
    </row>
    <row r="512" spans="1:7" ht="15.6">
      <c r="A512" t="s">
        <v>332</v>
      </c>
      <c r="B512" t="s">
        <v>309</v>
      </c>
      <c r="C512" t="s">
        <v>80</v>
      </c>
      <c r="D512" s="6" t="str">
        <f t="shared" si="7"/>
        <v>Dec-7</v>
      </c>
      <c r="E512" s="243">
        <v>549.48</v>
      </c>
      <c r="F512" s="243"/>
      <c r="G512" s="7">
        <v>55</v>
      </c>
    </row>
    <row r="513" spans="1:7" ht="15.6">
      <c r="A513" t="s">
        <v>332</v>
      </c>
      <c r="B513" t="s">
        <v>309</v>
      </c>
      <c r="C513" t="s">
        <v>39</v>
      </c>
      <c r="D513" s="6" t="str">
        <f t="shared" si="7"/>
        <v>Dec-9</v>
      </c>
      <c r="E513" s="243">
        <v>641.71</v>
      </c>
      <c r="F513" s="243"/>
      <c r="G513" s="7">
        <v>59</v>
      </c>
    </row>
    <row r="514" spans="1:7" ht="15.6">
      <c r="A514" t="s">
        <v>332</v>
      </c>
      <c r="B514" t="s">
        <v>309</v>
      </c>
      <c r="C514" t="s">
        <v>41</v>
      </c>
      <c r="D514" s="6" t="str">
        <f t="shared" si="7"/>
        <v>Dec-10</v>
      </c>
      <c r="E514" s="243">
        <v>558.30999999999995</v>
      </c>
      <c r="F514" s="243"/>
      <c r="G514" s="7">
        <v>51</v>
      </c>
    </row>
    <row r="515" spans="1:7" ht="15.6">
      <c r="A515" t="s">
        <v>332</v>
      </c>
      <c r="B515" t="s">
        <v>309</v>
      </c>
      <c r="C515" t="s">
        <v>43</v>
      </c>
      <c r="D515" s="6" t="str">
        <f t="shared" ref="D515:D528" si="8">CONCATENATE(B515,"-",C515)</f>
        <v>Dec-11</v>
      </c>
      <c r="E515" s="243">
        <v>535.25</v>
      </c>
      <c r="F515" s="243"/>
      <c r="G515" s="7">
        <v>45</v>
      </c>
    </row>
    <row r="516" spans="1:7" ht="15.6">
      <c r="A516" t="s">
        <v>332</v>
      </c>
      <c r="B516" t="s">
        <v>309</v>
      </c>
      <c r="C516" t="s">
        <v>45</v>
      </c>
      <c r="D516" s="6" t="str">
        <f t="shared" si="8"/>
        <v>Dec-12</v>
      </c>
      <c r="E516" s="243">
        <v>356.84</v>
      </c>
      <c r="F516" s="243"/>
      <c r="G516" s="7">
        <v>31</v>
      </c>
    </row>
    <row r="517" spans="1:7" ht="15.6">
      <c r="A517" t="s">
        <v>332</v>
      </c>
      <c r="B517" t="s">
        <v>309</v>
      </c>
      <c r="C517" t="s">
        <v>47</v>
      </c>
      <c r="D517" s="6" t="str">
        <f t="shared" si="8"/>
        <v>Dec-13</v>
      </c>
      <c r="E517" s="7">
        <v>398</v>
      </c>
      <c r="F517" s="7"/>
      <c r="G517" s="7">
        <v>32</v>
      </c>
    </row>
    <row r="518" spans="1:7" ht="15.6">
      <c r="A518" t="s">
        <v>332</v>
      </c>
      <c r="B518" t="s">
        <v>309</v>
      </c>
      <c r="C518" t="s">
        <v>49</v>
      </c>
      <c r="D518" s="6" t="str">
        <f t="shared" si="8"/>
        <v>Dec-16</v>
      </c>
      <c r="E518" s="243">
        <v>909.14</v>
      </c>
      <c r="F518" s="243"/>
      <c r="G518" s="7">
        <v>73</v>
      </c>
    </row>
    <row r="519" spans="1:7" ht="15.6">
      <c r="A519" t="s">
        <v>332</v>
      </c>
      <c r="B519" t="s">
        <v>309</v>
      </c>
      <c r="C519" t="s">
        <v>51</v>
      </c>
      <c r="D519" s="6" t="str">
        <f t="shared" si="8"/>
        <v>Dec-17</v>
      </c>
      <c r="E519" s="243">
        <v>565.57000000000005</v>
      </c>
      <c r="F519" s="243"/>
      <c r="G519" s="7">
        <v>47</v>
      </c>
    </row>
    <row r="520" spans="1:7" ht="15.6">
      <c r="A520" t="s">
        <v>332</v>
      </c>
      <c r="B520" t="s">
        <v>309</v>
      </c>
      <c r="C520" t="s">
        <v>53</v>
      </c>
      <c r="D520" s="6" t="str">
        <f t="shared" si="8"/>
        <v>Dec-18</v>
      </c>
      <c r="E520" s="243">
        <v>317.83999999999997</v>
      </c>
      <c r="F520" s="243"/>
      <c r="G520" s="7">
        <v>30</v>
      </c>
    </row>
    <row r="521" spans="1:7" ht="15.6">
      <c r="A521" t="s">
        <v>332</v>
      </c>
      <c r="B521" t="s">
        <v>309</v>
      </c>
      <c r="C521" t="s">
        <v>55</v>
      </c>
      <c r="D521" s="6" t="str">
        <f t="shared" si="8"/>
        <v>Dec-19</v>
      </c>
      <c r="E521" s="244">
        <v>321.2</v>
      </c>
      <c r="F521" s="244"/>
      <c r="G521" s="7">
        <v>27</v>
      </c>
    </row>
    <row r="522" spans="1:7" ht="15.6">
      <c r="A522" t="s">
        <v>332</v>
      </c>
      <c r="B522" t="s">
        <v>309</v>
      </c>
      <c r="C522" t="s">
        <v>57</v>
      </c>
      <c r="D522" s="6" t="str">
        <f t="shared" si="8"/>
        <v>Dec-20</v>
      </c>
      <c r="E522" s="243">
        <v>271.95999999999998</v>
      </c>
      <c r="F522" s="243"/>
      <c r="G522" s="7">
        <v>23</v>
      </c>
    </row>
    <row r="523" spans="1:7" ht="15.6">
      <c r="A523" t="s">
        <v>332</v>
      </c>
      <c r="B523" t="s">
        <v>309</v>
      </c>
      <c r="C523" t="s">
        <v>59</v>
      </c>
      <c r="D523" s="6" t="str">
        <f t="shared" si="8"/>
        <v>Dec-23</v>
      </c>
      <c r="E523" s="243">
        <v>746.99</v>
      </c>
      <c r="F523" s="243"/>
      <c r="G523" s="7">
        <v>60</v>
      </c>
    </row>
    <row r="524" spans="1:7" ht="15.6">
      <c r="A524" t="s">
        <v>332</v>
      </c>
      <c r="B524" t="s">
        <v>309</v>
      </c>
      <c r="C524" t="s">
        <v>61</v>
      </c>
      <c r="D524" s="6" t="str">
        <f t="shared" si="8"/>
        <v>Dec-24</v>
      </c>
      <c r="E524" s="243">
        <v>140.88</v>
      </c>
      <c r="F524" s="243"/>
      <c r="G524" s="7">
        <v>13</v>
      </c>
    </row>
    <row r="525" spans="1:7" ht="15.6">
      <c r="A525" t="s">
        <v>332</v>
      </c>
      <c r="B525" t="s">
        <v>309</v>
      </c>
      <c r="C525" t="s">
        <v>67</v>
      </c>
      <c r="D525" s="6" t="str">
        <f t="shared" si="8"/>
        <v>Dec-27</v>
      </c>
      <c r="E525" s="243">
        <v>74.66</v>
      </c>
      <c r="F525" s="243"/>
      <c r="G525" s="7">
        <v>6</v>
      </c>
    </row>
    <row r="526" spans="1:7" ht="15.6">
      <c r="A526" t="s">
        <v>332</v>
      </c>
      <c r="B526" t="s">
        <v>309</v>
      </c>
      <c r="C526" t="s">
        <v>98</v>
      </c>
      <c r="D526" s="6" t="str">
        <f t="shared" si="8"/>
        <v>Dec-28</v>
      </c>
      <c r="E526" s="243">
        <v>317.66000000000003</v>
      </c>
      <c r="F526" s="243"/>
      <c r="G526" s="7">
        <v>26</v>
      </c>
    </row>
    <row r="527" spans="1:7" ht="15.6">
      <c r="A527" t="s">
        <v>332</v>
      </c>
      <c r="B527" t="s">
        <v>309</v>
      </c>
      <c r="C527" t="s">
        <v>69</v>
      </c>
      <c r="D527" s="6" t="str">
        <f t="shared" si="8"/>
        <v>Dec-30</v>
      </c>
      <c r="E527" s="243">
        <v>394.82</v>
      </c>
      <c r="F527" s="243"/>
      <c r="G527" s="7">
        <v>34</v>
      </c>
    </row>
    <row r="528" spans="1:7" ht="15.6">
      <c r="A528" t="s">
        <v>332</v>
      </c>
      <c r="B528" t="s">
        <v>309</v>
      </c>
      <c r="C528" t="s">
        <v>71</v>
      </c>
      <c r="D528" s="6" t="str">
        <f t="shared" si="8"/>
        <v>Dec-31</v>
      </c>
      <c r="E528" s="244">
        <v>461.6</v>
      </c>
      <c r="F528" s="244"/>
      <c r="G528" s="7">
        <v>41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C175-F77F-4B2E-8E3F-4C1A642083F9}">
  <dimension ref="A1"/>
  <sheetViews>
    <sheetView topLeftCell="A16" workbookViewId="0"/>
  </sheetViews>
  <sheetFormatPr defaultRowHeight="14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DE9E-8227-485A-88C0-4E41578125C4}">
  <dimension ref="A1:O547"/>
  <sheetViews>
    <sheetView topLeftCell="G1" workbookViewId="0">
      <selection activeCell="F1" sqref="A1:F1048576"/>
    </sheetView>
  </sheetViews>
  <sheetFormatPr defaultColWidth="8.85546875" defaultRowHeight="15.6"/>
  <cols>
    <col min="1" max="1" width="5.42578125" style="6" hidden="1" customWidth="1"/>
    <col min="2" max="2" width="7.28515625" style="6" hidden="1" customWidth="1"/>
    <col min="3" max="3" width="4.42578125" style="6" hidden="1" customWidth="1"/>
    <col min="4" max="4" width="12.7109375" style="6" hidden="1" customWidth="1"/>
    <col min="5" max="5" width="11" style="6" hidden="1" customWidth="1"/>
    <col min="6" max="6" width="12.28515625" style="6" hidden="1" customWidth="1"/>
    <col min="7" max="7" width="12.28515625" style="6" customWidth="1"/>
    <col min="8" max="8" width="11" style="6" customWidth="1"/>
    <col min="9" max="9" width="14.7109375" style="6" customWidth="1"/>
    <col min="10" max="10" width="12.7109375" style="6" customWidth="1"/>
    <col min="11" max="11" width="11" customWidth="1"/>
    <col min="12" max="13" width="8.85546875" style="6"/>
    <col min="14" max="14" width="20" style="6" customWidth="1"/>
    <col min="15" max="15" width="18.7109375" style="6" customWidth="1"/>
    <col min="16" max="16384" width="8.85546875" style="6"/>
  </cols>
  <sheetData>
    <row r="1" spans="1:11">
      <c r="A1" s="6" t="s">
        <v>20</v>
      </c>
      <c r="B1" s="6" t="s">
        <v>21</v>
      </c>
      <c r="C1" s="6" t="s">
        <v>22</v>
      </c>
      <c r="D1" s="6" t="s">
        <v>338</v>
      </c>
      <c r="E1" s="6" t="s">
        <v>339</v>
      </c>
      <c r="F1" s="6" t="s">
        <v>340</v>
      </c>
      <c r="H1" s="6" t="s">
        <v>24</v>
      </c>
      <c r="I1" s="6" t="s">
        <v>341</v>
      </c>
      <c r="J1" s="6" t="s">
        <v>342</v>
      </c>
      <c r="K1" s="6" t="s">
        <v>343</v>
      </c>
    </row>
    <row r="2" spans="1:11">
      <c r="A2" s="6">
        <v>2023</v>
      </c>
      <c r="B2" s="6" t="s">
        <v>28</v>
      </c>
      <c r="C2" s="6">
        <v>2</v>
      </c>
      <c r="D2" s="6" t="str">
        <f>CONCATENATE(B2,"-",C2)</f>
        <v>Jan-2</v>
      </c>
      <c r="E2" s="27">
        <v>59434.57</v>
      </c>
      <c r="F2" s="28">
        <v>6918</v>
      </c>
      <c r="G2" s="28"/>
      <c r="H2" s="27" t="s">
        <v>30</v>
      </c>
      <c r="I2" s="27">
        <v>42061.58</v>
      </c>
      <c r="J2" s="28">
        <v>4892</v>
      </c>
      <c r="K2" s="28">
        <v>860</v>
      </c>
    </row>
    <row r="3" spans="1:11">
      <c r="A3" s="6">
        <v>2023</v>
      </c>
      <c r="B3" s="6" t="s">
        <v>28</v>
      </c>
      <c r="C3" s="6">
        <v>3</v>
      </c>
      <c r="D3" s="6" t="str">
        <f t="shared" ref="D3:D66" si="0">CONCATENATE(B3,"-",C3)</f>
        <v>Jan-3</v>
      </c>
      <c r="E3" s="27">
        <v>45166.83</v>
      </c>
      <c r="F3" s="28">
        <v>5213</v>
      </c>
      <c r="G3" s="28"/>
      <c r="H3" s="27" t="s">
        <v>32</v>
      </c>
      <c r="I3" s="27">
        <v>34409.67</v>
      </c>
      <c r="J3" s="28">
        <v>4038</v>
      </c>
      <c r="K3" s="28">
        <v>772</v>
      </c>
    </row>
    <row r="4" spans="1:11">
      <c r="A4" s="6">
        <v>2023</v>
      </c>
      <c r="B4" s="6" t="s">
        <v>28</v>
      </c>
      <c r="C4" s="6">
        <v>4</v>
      </c>
      <c r="D4" s="6" t="str">
        <f t="shared" si="0"/>
        <v>Jan-4</v>
      </c>
      <c r="E4" s="27">
        <v>34441.449999999997</v>
      </c>
      <c r="F4" s="28">
        <v>3880</v>
      </c>
      <c r="G4" s="28"/>
      <c r="H4" s="27" t="s">
        <v>34</v>
      </c>
      <c r="I4" s="27">
        <v>20234.990000000002</v>
      </c>
      <c r="J4" s="28">
        <v>2303</v>
      </c>
      <c r="K4" s="28">
        <v>463</v>
      </c>
    </row>
    <row r="5" spans="1:11">
      <c r="A5" s="6">
        <v>2023</v>
      </c>
      <c r="B5" s="6" t="s">
        <v>28</v>
      </c>
      <c r="C5" s="6">
        <v>5</v>
      </c>
      <c r="D5" s="6" t="str">
        <f t="shared" si="0"/>
        <v>Jan-5</v>
      </c>
      <c r="E5" s="27">
        <v>22033.73</v>
      </c>
      <c r="F5" s="28">
        <v>2628</v>
      </c>
      <c r="G5" s="28"/>
      <c r="H5" s="27" t="s">
        <v>36</v>
      </c>
      <c r="I5" s="27">
        <v>19180.39</v>
      </c>
      <c r="J5" s="28">
        <v>2440</v>
      </c>
      <c r="K5" s="28">
        <v>468</v>
      </c>
    </row>
    <row r="6" spans="1:11">
      <c r="A6" s="6">
        <v>2023</v>
      </c>
      <c r="B6" s="6" t="s">
        <v>28</v>
      </c>
      <c r="C6" s="6">
        <v>8</v>
      </c>
      <c r="D6" s="6" t="str">
        <f t="shared" si="0"/>
        <v>Jan-8</v>
      </c>
      <c r="E6" s="242">
        <v>31380.7</v>
      </c>
      <c r="F6" s="28">
        <v>4028</v>
      </c>
      <c r="G6" s="28"/>
      <c r="H6" s="242" t="s">
        <v>38</v>
      </c>
      <c r="I6" s="242">
        <v>12475.6</v>
      </c>
      <c r="J6" s="28">
        <v>1414</v>
      </c>
      <c r="K6" s="28">
        <v>276</v>
      </c>
    </row>
    <row r="7" spans="1:11">
      <c r="A7" s="6">
        <v>2023</v>
      </c>
      <c r="B7" s="6" t="s">
        <v>28</v>
      </c>
      <c r="C7" s="6">
        <v>9</v>
      </c>
      <c r="D7" s="6" t="str">
        <f t="shared" si="0"/>
        <v>Jan-9</v>
      </c>
      <c r="E7" s="27">
        <v>56803.72</v>
      </c>
      <c r="F7" s="28">
        <v>6674</v>
      </c>
      <c r="G7" s="28"/>
      <c r="H7" s="27" t="s">
        <v>40</v>
      </c>
      <c r="I7" s="27">
        <v>29196.14</v>
      </c>
      <c r="J7" s="28">
        <v>3536</v>
      </c>
      <c r="K7" s="28">
        <v>733</v>
      </c>
    </row>
    <row r="8" spans="1:11">
      <c r="A8" s="6">
        <v>2023</v>
      </c>
      <c r="B8" s="6" t="s">
        <v>28</v>
      </c>
      <c r="C8" s="6">
        <v>10</v>
      </c>
      <c r="D8" s="6" t="str">
        <f t="shared" si="0"/>
        <v>Jan-10</v>
      </c>
      <c r="E8" s="27">
        <v>27327.99</v>
      </c>
      <c r="F8" s="28">
        <v>3080</v>
      </c>
      <c r="G8" s="28"/>
      <c r="H8" s="27" t="s">
        <v>42</v>
      </c>
      <c r="I8" s="27">
        <v>60671.74</v>
      </c>
      <c r="J8" s="28">
        <v>7670</v>
      </c>
      <c r="K8" s="28">
        <v>1466</v>
      </c>
    </row>
    <row r="9" spans="1:11">
      <c r="A9" s="6">
        <v>2023</v>
      </c>
      <c r="B9" s="6" t="s">
        <v>28</v>
      </c>
      <c r="C9" s="6">
        <v>11</v>
      </c>
      <c r="D9" s="6" t="str">
        <f t="shared" si="0"/>
        <v>Jan-11</v>
      </c>
      <c r="E9" s="27">
        <v>18804.150000000001</v>
      </c>
      <c r="F9" s="28">
        <v>2154</v>
      </c>
      <c r="G9" s="28"/>
      <c r="H9" s="27" t="s">
        <v>44</v>
      </c>
      <c r="I9" s="27">
        <v>24063.73</v>
      </c>
      <c r="J9" s="28">
        <v>3168</v>
      </c>
      <c r="K9" s="28">
        <v>568</v>
      </c>
    </row>
    <row r="10" spans="1:11">
      <c r="A10" s="6">
        <v>2023</v>
      </c>
      <c r="B10" s="6" t="s">
        <v>28</v>
      </c>
      <c r="C10" s="6">
        <v>12</v>
      </c>
      <c r="D10" s="6" t="str">
        <f t="shared" si="0"/>
        <v>Jan-12</v>
      </c>
      <c r="E10" s="27">
        <v>20388.41</v>
      </c>
      <c r="F10" s="28">
        <v>2519</v>
      </c>
      <c r="G10" s="28"/>
      <c r="H10" s="27" t="s">
        <v>46</v>
      </c>
      <c r="I10" s="27">
        <v>18095.52</v>
      </c>
      <c r="J10" s="28">
        <v>2354</v>
      </c>
      <c r="K10" s="28">
        <v>396</v>
      </c>
    </row>
    <row r="11" spans="1:11">
      <c r="A11" s="6">
        <v>2023</v>
      </c>
      <c r="B11" s="6" t="s">
        <v>28</v>
      </c>
      <c r="C11" s="6">
        <v>13</v>
      </c>
      <c r="D11" s="6" t="str">
        <f t="shared" si="0"/>
        <v>Jan-13</v>
      </c>
      <c r="E11" s="27">
        <v>37133.93</v>
      </c>
      <c r="F11" s="28">
        <v>4861</v>
      </c>
      <c r="G11" s="28"/>
      <c r="H11" s="27" t="s">
        <v>48</v>
      </c>
      <c r="I11" s="27">
        <v>12684.57</v>
      </c>
      <c r="J11" s="28">
        <v>1583</v>
      </c>
      <c r="K11" s="28">
        <v>254</v>
      </c>
    </row>
    <row r="12" spans="1:11">
      <c r="A12" s="6">
        <v>2023</v>
      </c>
      <c r="B12" s="6" t="s">
        <v>28</v>
      </c>
      <c r="C12" s="6">
        <v>16</v>
      </c>
      <c r="D12" s="6" t="str">
        <f t="shared" si="0"/>
        <v>Jan-16</v>
      </c>
      <c r="E12" s="27">
        <v>71023.39</v>
      </c>
      <c r="F12" s="28">
        <v>9001</v>
      </c>
      <c r="G12" s="28"/>
      <c r="H12" s="27" t="s">
        <v>50</v>
      </c>
      <c r="I12" s="27">
        <v>31386.09</v>
      </c>
      <c r="J12" s="28">
        <v>3873</v>
      </c>
      <c r="K12" s="28">
        <v>669</v>
      </c>
    </row>
    <row r="13" spans="1:11">
      <c r="A13" s="6">
        <v>2023</v>
      </c>
      <c r="B13" s="6" t="s">
        <v>28</v>
      </c>
      <c r="C13" s="6">
        <v>17</v>
      </c>
      <c r="D13" s="6" t="str">
        <f t="shared" si="0"/>
        <v>Jan-17</v>
      </c>
      <c r="E13" s="27">
        <v>42826.65</v>
      </c>
      <c r="F13" s="28">
        <v>4881</v>
      </c>
      <c r="G13" s="28"/>
      <c r="H13" s="27" t="s">
        <v>52</v>
      </c>
      <c r="I13" s="27">
        <v>56621.31</v>
      </c>
      <c r="J13" s="28">
        <v>7135</v>
      </c>
      <c r="K13" s="28">
        <v>1122</v>
      </c>
    </row>
    <row r="14" spans="1:11">
      <c r="A14" s="6">
        <v>2023</v>
      </c>
      <c r="B14" s="6" t="s">
        <v>28</v>
      </c>
      <c r="C14" s="6">
        <v>18</v>
      </c>
      <c r="D14" s="6" t="str">
        <f t="shared" si="0"/>
        <v>Jan-18</v>
      </c>
      <c r="E14" s="27">
        <v>22884.94</v>
      </c>
      <c r="F14" s="28">
        <v>2469</v>
      </c>
      <c r="G14" s="28"/>
      <c r="H14" s="27" t="s">
        <v>54</v>
      </c>
      <c r="I14" s="27">
        <v>32865.39</v>
      </c>
      <c r="J14" s="28">
        <v>4151</v>
      </c>
      <c r="K14" s="28">
        <v>649</v>
      </c>
    </row>
    <row r="15" spans="1:11">
      <c r="A15" s="6">
        <v>2023</v>
      </c>
      <c r="B15" s="6" t="s">
        <v>28</v>
      </c>
      <c r="C15" s="6">
        <v>19</v>
      </c>
      <c r="D15" s="6" t="str">
        <f t="shared" si="0"/>
        <v>Jan-19</v>
      </c>
      <c r="E15" s="27">
        <v>32404.41</v>
      </c>
      <c r="F15" s="28">
        <v>3790</v>
      </c>
      <c r="G15" s="28"/>
      <c r="H15" s="27" t="s">
        <v>56</v>
      </c>
      <c r="I15" s="242">
        <v>28626.799999999999</v>
      </c>
      <c r="J15" s="28">
        <v>3492</v>
      </c>
      <c r="K15" s="28">
        <v>565</v>
      </c>
    </row>
    <row r="16" spans="1:11">
      <c r="A16" s="6">
        <v>2023</v>
      </c>
      <c r="B16" s="6" t="s">
        <v>28</v>
      </c>
      <c r="C16" s="6">
        <v>20</v>
      </c>
      <c r="D16" s="6" t="str">
        <f t="shared" si="0"/>
        <v>Jan-20</v>
      </c>
      <c r="E16" s="27">
        <v>25391.48</v>
      </c>
      <c r="F16" s="28">
        <v>3169</v>
      </c>
      <c r="G16" s="28"/>
      <c r="H16" s="27" t="s">
        <v>58</v>
      </c>
      <c r="I16" s="27">
        <v>21566.39</v>
      </c>
      <c r="J16" s="28">
        <v>2902</v>
      </c>
      <c r="K16" s="28">
        <v>470</v>
      </c>
    </row>
    <row r="17" spans="1:11">
      <c r="A17" s="6">
        <v>2023</v>
      </c>
      <c r="B17" s="6" t="s">
        <v>28</v>
      </c>
      <c r="C17" s="6">
        <v>23</v>
      </c>
      <c r="D17" s="6" t="str">
        <f t="shared" si="0"/>
        <v>Jan-23</v>
      </c>
      <c r="E17" s="27">
        <v>92828.69</v>
      </c>
      <c r="F17" s="28">
        <v>11212</v>
      </c>
      <c r="G17" s="28"/>
      <c r="H17" s="27" t="s">
        <v>60</v>
      </c>
      <c r="I17" s="27">
        <v>18562.060000000001</v>
      </c>
      <c r="J17" s="28">
        <v>2610</v>
      </c>
      <c r="K17" s="28">
        <v>400</v>
      </c>
    </row>
    <row r="18" spans="1:11">
      <c r="A18" s="6">
        <v>2023</v>
      </c>
      <c r="B18" s="6" t="s">
        <v>28</v>
      </c>
      <c r="C18" s="6">
        <v>24</v>
      </c>
      <c r="D18" s="6" t="str">
        <f t="shared" si="0"/>
        <v>Jan-24</v>
      </c>
      <c r="E18" s="27">
        <v>22914.68</v>
      </c>
      <c r="F18" s="28">
        <v>2718</v>
      </c>
      <c r="G18" s="28"/>
      <c r="H18" s="27" t="s">
        <v>62</v>
      </c>
      <c r="I18" s="27">
        <v>-2688.06</v>
      </c>
      <c r="J18" s="28">
        <v>-180</v>
      </c>
      <c r="K18" s="28">
        <v>61</v>
      </c>
    </row>
    <row r="19" spans="1:11">
      <c r="A19" s="6">
        <v>2023</v>
      </c>
      <c r="B19" s="6" t="s">
        <v>28</v>
      </c>
      <c r="C19" s="6">
        <v>25</v>
      </c>
      <c r="D19" s="6" t="str">
        <f t="shared" si="0"/>
        <v>Jan-25</v>
      </c>
      <c r="E19" s="27">
        <v>38595.019999999997</v>
      </c>
      <c r="F19" s="28">
        <v>5102</v>
      </c>
      <c r="G19" s="28"/>
      <c r="H19" s="27" t="s">
        <v>344</v>
      </c>
      <c r="I19" s="27">
        <v>-688.78</v>
      </c>
      <c r="J19" s="28">
        <v>-67</v>
      </c>
      <c r="K19" s="28">
        <v>16</v>
      </c>
    </row>
    <row r="20" spans="1:11">
      <c r="A20" s="6">
        <v>2023</v>
      </c>
      <c r="B20" s="6" t="s">
        <v>28</v>
      </c>
      <c r="C20" s="6">
        <v>26</v>
      </c>
      <c r="D20" s="6" t="str">
        <f t="shared" si="0"/>
        <v>Jan-26</v>
      </c>
      <c r="E20" s="27">
        <v>57693.08</v>
      </c>
      <c r="F20" s="28">
        <v>8001</v>
      </c>
      <c r="G20" s="28"/>
      <c r="H20" s="27" t="s">
        <v>64</v>
      </c>
      <c r="I20" s="27">
        <v>52260.07</v>
      </c>
      <c r="J20" s="28">
        <v>7202</v>
      </c>
      <c r="K20" s="28">
        <v>1187</v>
      </c>
    </row>
    <row r="21" spans="1:11">
      <c r="A21" s="6">
        <v>2023</v>
      </c>
      <c r="B21" s="6" t="s">
        <v>28</v>
      </c>
      <c r="C21" s="6">
        <v>27</v>
      </c>
      <c r="D21" s="6" t="str">
        <f t="shared" si="0"/>
        <v>Jan-27</v>
      </c>
      <c r="E21" s="242">
        <v>24426.3</v>
      </c>
      <c r="F21" s="28">
        <v>3043</v>
      </c>
      <c r="G21" s="28"/>
      <c r="H21" s="242" t="s">
        <v>66</v>
      </c>
      <c r="I21" s="27">
        <v>14803.31</v>
      </c>
      <c r="J21" s="28">
        <v>1815</v>
      </c>
      <c r="K21" s="28">
        <v>369</v>
      </c>
    </row>
    <row r="22" spans="1:11">
      <c r="A22" s="6">
        <v>2023</v>
      </c>
      <c r="B22" s="6" t="s">
        <v>28</v>
      </c>
      <c r="C22" s="6">
        <v>30</v>
      </c>
      <c r="D22" s="6" t="str">
        <f t="shared" si="0"/>
        <v>Jan-30</v>
      </c>
      <c r="E22" s="27">
        <v>47197.61</v>
      </c>
      <c r="F22" s="28">
        <v>6227</v>
      </c>
      <c r="G22" s="28"/>
      <c r="H22" s="27" t="s">
        <v>68</v>
      </c>
      <c r="I22" s="27">
        <v>15862.84</v>
      </c>
      <c r="J22" s="28">
        <v>1842</v>
      </c>
      <c r="K22" s="28">
        <v>391</v>
      </c>
    </row>
    <row r="23" spans="1:11">
      <c r="A23" s="6">
        <v>2023</v>
      </c>
      <c r="B23" s="6" t="s">
        <v>28</v>
      </c>
      <c r="C23" s="6">
        <v>31</v>
      </c>
      <c r="D23" s="6" t="str">
        <f t="shared" si="0"/>
        <v>Jan-31</v>
      </c>
      <c r="E23" s="242">
        <v>47599.3</v>
      </c>
      <c r="F23" s="28">
        <v>5487</v>
      </c>
      <c r="G23" s="28"/>
      <c r="H23" s="242" t="s">
        <v>70</v>
      </c>
      <c r="I23" s="27">
        <v>18449.12</v>
      </c>
      <c r="J23" s="28">
        <v>2202</v>
      </c>
      <c r="K23" s="28">
        <v>414</v>
      </c>
    </row>
    <row r="24" spans="1:11">
      <c r="A24" s="6">
        <v>2023</v>
      </c>
      <c r="B24" s="6" t="s">
        <v>73</v>
      </c>
      <c r="C24" s="6">
        <v>1</v>
      </c>
      <c r="D24" s="6" t="str">
        <f t="shared" si="0"/>
        <v>Feb-1</v>
      </c>
      <c r="E24" s="27">
        <v>34617.31</v>
      </c>
      <c r="F24" s="28">
        <v>4390</v>
      </c>
      <c r="G24" s="28"/>
      <c r="H24" s="27" t="s">
        <v>72</v>
      </c>
      <c r="I24" s="27">
        <v>19566.330000000002</v>
      </c>
      <c r="J24" s="28">
        <v>2323</v>
      </c>
      <c r="K24" s="28">
        <v>399</v>
      </c>
    </row>
    <row r="25" spans="1:11">
      <c r="A25" s="6">
        <v>2023</v>
      </c>
      <c r="B25" s="6" t="s">
        <v>73</v>
      </c>
      <c r="C25" s="6">
        <v>2</v>
      </c>
      <c r="D25" s="6" t="str">
        <f t="shared" si="0"/>
        <v>Feb-2</v>
      </c>
      <c r="E25" s="27">
        <v>30487.24</v>
      </c>
      <c r="F25" s="28">
        <v>3938</v>
      </c>
      <c r="G25" s="28"/>
      <c r="H25" s="27" t="s">
        <v>75</v>
      </c>
      <c r="I25" s="27">
        <v>68155.38</v>
      </c>
      <c r="J25" s="28">
        <v>8874</v>
      </c>
      <c r="K25" s="28">
        <v>1601</v>
      </c>
    </row>
    <row r="26" spans="1:11">
      <c r="A26" s="6">
        <v>2023</v>
      </c>
      <c r="B26" s="6" t="s">
        <v>73</v>
      </c>
      <c r="C26" s="6">
        <v>3</v>
      </c>
      <c r="D26" s="6" t="str">
        <f t="shared" si="0"/>
        <v>Feb-3</v>
      </c>
      <c r="E26" s="242">
        <v>25803.1</v>
      </c>
      <c r="F26" s="28">
        <v>3559</v>
      </c>
      <c r="G26" s="28"/>
      <c r="H26" s="242" t="s">
        <v>76</v>
      </c>
      <c r="I26" s="27">
        <v>21581.17</v>
      </c>
      <c r="J26" s="28">
        <v>2386</v>
      </c>
      <c r="K26" s="28">
        <v>453</v>
      </c>
    </row>
    <row r="27" spans="1:11">
      <c r="A27" s="6">
        <v>2023</v>
      </c>
      <c r="B27" s="6" t="s">
        <v>73</v>
      </c>
      <c r="C27" s="6">
        <v>6</v>
      </c>
      <c r="D27" s="6" t="str">
        <f t="shared" si="0"/>
        <v>Feb-6</v>
      </c>
      <c r="E27" s="27">
        <v>58323.09</v>
      </c>
      <c r="F27" s="28">
        <v>7641</v>
      </c>
      <c r="G27" s="28"/>
      <c r="H27" s="27" t="s">
        <v>77</v>
      </c>
      <c r="I27" s="27">
        <v>19254.849999999999</v>
      </c>
      <c r="J27" s="28">
        <v>2111</v>
      </c>
      <c r="K27" s="28">
        <v>402</v>
      </c>
    </row>
    <row r="28" spans="1:11">
      <c r="A28" s="6">
        <v>2023</v>
      </c>
      <c r="B28" s="6" t="s">
        <v>73</v>
      </c>
      <c r="C28" s="6">
        <v>7</v>
      </c>
      <c r="D28" s="6" t="str">
        <f t="shared" si="0"/>
        <v>Feb-7</v>
      </c>
      <c r="E28" s="27">
        <v>41503.33</v>
      </c>
      <c r="F28" s="28">
        <v>5110</v>
      </c>
      <c r="G28" s="28"/>
      <c r="H28" s="27" t="s">
        <v>79</v>
      </c>
      <c r="I28" s="242">
        <v>21988.2</v>
      </c>
      <c r="J28" s="28">
        <v>2576</v>
      </c>
      <c r="K28" s="28">
        <v>422</v>
      </c>
    </row>
    <row r="29" spans="1:11">
      <c r="A29" s="6">
        <v>2023</v>
      </c>
      <c r="B29" s="6" t="s">
        <v>73</v>
      </c>
      <c r="C29" s="6">
        <v>8</v>
      </c>
      <c r="D29" s="6" t="str">
        <f t="shared" si="0"/>
        <v>Feb-8</v>
      </c>
      <c r="E29" s="27">
        <v>20856.46</v>
      </c>
      <c r="F29" s="28">
        <v>2473</v>
      </c>
      <c r="G29" s="28"/>
      <c r="H29" s="27" t="s">
        <v>81</v>
      </c>
      <c r="I29" s="27">
        <v>22870.02</v>
      </c>
      <c r="J29" s="28">
        <v>2730</v>
      </c>
      <c r="K29" s="28">
        <v>429</v>
      </c>
    </row>
    <row r="30" spans="1:11">
      <c r="A30" s="6">
        <v>2023</v>
      </c>
      <c r="B30" s="6" t="s">
        <v>73</v>
      </c>
      <c r="C30" s="6">
        <v>9</v>
      </c>
      <c r="D30" s="6" t="str">
        <f t="shared" si="0"/>
        <v>Feb-9</v>
      </c>
      <c r="E30" s="27">
        <v>21001.83</v>
      </c>
      <c r="F30" s="28">
        <v>2320</v>
      </c>
      <c r="G30" s="28"/>
      <c r="H30" s="27" t="s">
        <v>82</v>
      </c>
      <c r="I30" s="27">
        <v>57221.77</v>
      </c>
      <c r="J30" s="28">
        <v>7227</v>
      </c>
      <c r="K30" s="28">
        <v>1498</v>
      </c>
    </row>
    <row r="31" spans="1:11">
      <c r="A31" s="6">
        <v>2023</v>
      </c>
      <c r="B31" s="6" t="s">
        <v>73</v>
      </c>
      <c r="C31" s="6">
        <v>10</v>
      </c>
      <c r="D31" s="6" t="str">
        <f t="shared" si="0"/>
        <v>Feb-10</v>
      </c>
      <c r="E31" s="27">
        <v>21862.77</v>
      </c>
      <c r="F31" s="28">
        <v>2381</v>
      </c>
      <c r="G31" s="28"/>
      <c r="H31" s="27" t="s">
        <v>83</v>
      </c>
      <c r="I31" s="27">
        <v>16320.26</v>
      </c>
      <c r="J31" s="28">
        <v>2337</v>
      </c>
      <c r="K31" s="28">
        <v>591</v>
      </c>
    </row>
    <row r="32" spans="1:11">
      <c r="A32" s="6">
        <v>2023</v>
      </c>
      <c r="B32" s="6" t="s">
        <v>73</v>
      </c>
      <c r="C32" s="6">
        <v>13</v>
      </c>
      <c r="D32" s="6" t="str">
        <f t="shared" si="0"/>
        <v>Feb-13</v>
      </c>
      <c r="E32" s="27">
        <v>92037.18</v>
      </c>
      <c r="F32" s="28">
        <v>11185</v>
      </c>
      <c r="G32" s="28"/>
      <c r="H32" s="27" t="s">
        <v>84</v>
      </c>
      <c r="I32" s="27">
        <v>54327.67</v>
      </c>
      <c r="J32" s="28">
        <v>7802</v>
      </c>
      <c r="K32" s="28">
        <v>1438</v>
      </c>
    </row>
    <row r="33" spans="1:11">
      <c r="A33" s="6">
        <v>2023</v>
      </c>
      <c r="B33" s="6" t="s">
        <v>73</v>
      </c>
      <c r="C33" s="6">
        <v>14</v>
      </c>
      <c r="D33" s="6" t="str">
        <f t="shared" si="0"/>
        <v>Feb-14</v>
      </c>
      <c r="E33" s="27">
        <v>46864.23</v>
      </c>
      <c r="F33" s="28">
        <v>5675</v>
      </c>
      <c r="G33" s="28"/>
      <c r="H33" s="27" t="s">
        <v>85</v>
      </c>
      <c r="I33" s="27">
        <v>20801.12</v>
      </c>
      <c r="J33" s="28">
        <v>2526</v>
      </c>
      <c r="K33" s="28">
        <v>432</v>
      </c>
    </row>
    <row r="34" spans="1:11">
      <c r="A34" s="6">
        <v>2023</v>
      </c>
      <c r="B34" s="6" t="s">
        <v>73</v>
      </c>
      <c r="C34" s="6">
        <v>15</v>
      </c>
      <c r="D34" s="6" t="str">
        <f t="shared" si="0"/>
        <v>Feb-15</v>
      </c>
      <c r="E34" s="27">
        <v>38283.86</v>
      </c>
      <c r="F34" s="28">
        <v>4960</v>
      </c>
      <c r="G34" s="28"/>
      <c r="H34" s="27" t="s">
        <v>87</v>
      </c>
      <c r="I34" s="27">
        <v>9037.73</v>
      </c>
      <c r="J34" s="28">
        <v>1041</v>
      </c>
      <c r="K34" s="28">
        <v>242</v>
      </c>
    </row>
    <row r="35" spans="1:11">
      <c r="A35" s="6">
        <v>2023</v>
      </c>
      <c r="B35" s="6" t="s">
        <v>73</v>
      </c>
      <c r="C35" s="6">
        <v>16</v>
      </c>
      <c r="D35" s="6" t="str">
        <f t="shared" si="0"/>
        <v>Feb-16</v>
      </c>
      <c r="E35" s="27">
        <v>31759.32</v>
      </c>
      <c r="F35" s="28">
        <v>4096</v>
      </c>
      <c r="G35" s="28"/>
      <c r="H35" s="27" t="s">
        <v>89</v>
      </c>
      <c r="I35" s="27">
        <v>38249.86</v>
      </c>
      <c r="J35" s="28">
        <v>4087</v>
      </c>
      <c r="K35" s="28">
        <v>816</v>
      </c>
    </row>
    <row r="36" spans="1:11">
      <c r="A36" s="6">
        <v>2023</v>
      </c>
      <c r="B36" s="6" t="s">
        <v>73</v>
      </c>
      <c r="C36" s="6">
        <v>17</v>
      </c>
      <c r="D36" s="6" t="str">
        <f t="shared" si="0"/>
        <v>Feb-17</v>
      </c>
      <c r="E36" s="27">
        <v>16809.939999999999</v>
      </c>
      <c r="F36" s="28">
        <v>2167</v>
      </c>
      <c r="G36" s="28"/>
      <c r="H36" s="27" t="s">
        <v>90</v>
      </c>
      <c r="I36" s="27">
        <v>19260.84</v>
      </c>
      <c r="J36" s="28">
        <v>2384</v>
      </c>
      <c r="K36" s="28">
        <v>449</v>
      </c>
    </row>
    <row r="37" spans="1:11">
      <c r="A37" s="6">
        <v>2023</v>
      </c>
      <c r="B37" s="6" t="s">
        <v>73</v>
      </c>
      <c r="C37" s="6">
        <v>20</v>
      </c>
      <c r="D37" s="6" t="str">
        <f t="shared" si="0"/>
        <v>Feb-20</v>
      </c>
      <c r="E37" s="27">
        <v>79328.66</v>
      </c>
      <c r="F37" s="28">
        <v>10770</v>
      </c>
      <c r="G37" s="28"/>
      <c r="H37" s="27" t="s">
        <v>91</v>
      </c>
      <c r="I37" s="27">
        <v>29684.28</v>
      </c>
      <c r="J37" s="28">
        <v>3706</v>
      </c>
      <c r="K37" s="28">
        <v>553</v>
      </c>
    </row>
    <row r="38" spans="1:11">
      <c r="A38" s="6">
        <v>2023</v>
      </c>
      <c r="B38" s="6" t="s">
        <v>73</v>
      </c>
      <c r="C38" s="6">
        <v>21</v>
      </c>
      <c r="D38" s="6" t="str">
        <f t="shared" si="0"/>
        <v>Feb-21</v>
      </c>
      <c r="E38" s="27">
        <v>27870.01</v>
      </c>
      <c r="F38" s="28">
        <v>3862</v>
      </c>
      <c r="G38" s="28"/>
      <c r="H38" s="27" t="s">
        <v>92</v>
      </c>
      <c r="I38" s="27">
        <v>26964.74</v>
      </c>
      <c r="J38" s="28">
        <v>3746</v>
      </c>
      <c r="K38" s="28">
        <v>642</v>
      </c>
    </row>
    <row r="39" spans="1:11">
      <c r="A39" s="6">
        <v>2023</v>
      </c>
      <c r="B39" s="6" t="s">
        <v>73</v>
      </c>
      <c r="C39" s="6">
        <v>22</v>
      </c>
      <c r="D39" s="6" t="str">
        <f t="shared" si="0"/>
        <v>Feb-22</v>
      </c>
      <c r="E39" s="27">
        <v>31199.32</v>
      </c>
      <c r="F39" s="28">
        <v>4069</v>
      </c>
      <c r="G39" s="28"/>
      <c r="H39" s="27" t="s">
        <v>94</v>
      </c>
      <c r="I39" s="27">
        <v>23040.639999999999</v>
      </c>
      <c r="J39" s="28">
        <v>3256</v>
      </c>
      <c r="K39" s="28">
        <v>570</v>
      </c>
    </row>
    <row r="40" spans="1:11">
      <c r="A40" s="6">
        <v>2023</v>
      </c>
      <c r="B40" s="6" t="s">
        <v>73</v>
      </c>
      <c r="C40" s="6">
        <v>23</v>
      </c>
      <c r="D40" s="6" t="str">
        <f t="shared" si="0"/>
        <v>Feb-23</v>
      </c>
      <c r="E40" s="27">
        <v>39975.629999999997</v>
      </c>
      <c r="F40" s="28">
        <v>5478</v>
      </c>
      <c r="G40" s="28"/>
      <c r="H40" s="27" t="s">
        <v>95</v>
      </c>
      <c r="I40" s="27">
        <v>53819.32</v>
      </c>
      <c r="J40" s="28">
        <v>7657</v>
      </c>
      <c r="K40" s="28">
        <v>1379</v>
      </c>
    </row>
    <row r="41" spans="1:11">
      <c r="A41" s="6">
        <v>2023</v>
      </c>
      <c r="B41" s="6" t="s">
        <v>73</v>
      </c>
      <c r="C41" s="6">
        <v>24</v>
      </c>
      <c r="D41" s="6" t="str">
        <f t="shared" si="0"/>
        <v>Feb-24</v>
      </c>
      <c r="E41" s="27">
        <v>21109.42</v>
      </c>
      <c r="F41" s="28">
        <v>2714</v>
      </c>
      <c r="G41" s="28"/>
      <c r="H41" s="27" t="s">
        <v>96</v>
      </c>
      <c r="I41" s="242">
        <v>45002.9</v>
      </c>
      <c r="J41" s="28">
        <v>6612</v>
      </c>
      <c r="K41" s="28">
        <v>1057</v>
      </c>
    </row>
    <row r="42" spans="1:11">
      <c r="A42" s="6">
        <v>2023</v>
      </c>
      <c r="B42" s="6" t="s">
        <v>73</v>
      </c>
      <c r="C42" s="6">
        <v>27</v>
      </c>
      <c r="D42" s="6" t="str">
        <f t="shared" si="0"/>
        <v>Feb-27</v>
      </c>
      <c r="E42" s="27">
        <v>86471.69</v>
      </c>
      <c r="F42" s="28">
        <v>11116</v>
      </c>
      <c r="G42" s="28"/>
      <c r="H42" s="27" t="s">
        <v>97</v>
      </c>
      <c r="I42" s="27">
        <v>20606.84</v>
      </c>
      <c r="J42" s="28">
        <v>3133</v>
      </c>
      <c r="K42" s="28">
        <v>492</v>
      </c>
    </row>
    <row r="43" spans="1:11">
      <c r="A43" s="6">
        <v>2023</v>
      </c>
      <c r="B43" s="6" t="s">
        <v>73</v>
      </c>
      <c r="C43" s="6">
        <v>28</v>
      </c>
      <c r="D43" s="6" t="str">
        <f t="shared" si="0"/>
        <v>Feb-28</v>
      </c>
      <c r="E43" s="27">
        <v>40917.96</v>
      </c>
      <c r="F43" s="28">
        <v>4622</v>
      </c>
      <c r="G43" s="28"/>
      <c r="H43" s="27" t="s">
        <v>99</v>
      </c>
      <c r="I43" s="27">
        <v>21924.69</v>
      </c>
      <c r="J43" s="28">
        <v>3366</v>
      </c>
      <c r="K43" s="28">
        <v>530</v>
      </c>
    </row>
    <row r="44" spans="1:11">
      <c r="A44" s="6">
        <v>2023</v>
      </c>
      <c r="B44" s="6" t="s">
        <v>100</v>
      </c>
      <c r="C44" s="6">
        <v>1</v>
      </c>
      <c r="D44" s="6" t="str">
        <f t="shared" si="0"/>
        <v>Mar-1</v>
      </c>
      <c r="E44" s="27">
        <v>34459.730000000003</v>
      </c>
      <c r="F44" s="28">
        <v>4252</v>
      </c>
      <c r="G44" s="28"/>
      <c r="H44" s="27" t="s">
        <v>101</v>
      </c>
      <c r="I44" s="27">
        <v>23102.53</v>
      </c>
      <c r="J44" s="28">
        <v>3849</v>
      </c>
      <c r="K44" s="28">
        <v>611</v>
      </c>
    </row>
    <row r="45" spans="1:11">
      <c r="A45" s="6">
        <v>2023</v>
      </c>
      <c r="B45" s="6" t="s">
        <v>100</v>
      </c>
      <c r="C45" s="6">
        <v>2</v>
      </c>
      <c r="D45" s="6" t="str">
        <f t="shared" si="0"/>
        <v>Mar-2</v>
      </c>
      <c r="E45" s="27">
        <v>36486.769999999997</v>
      </c>
      <c r="F45" s="28">
        <v>4533</v>
      </c>
      <c r="G45" s="28"/>
      <c r="H45" s="27" t="s">
        <v>102</v>
      </c>
      <c r="I45" s="27">
        <v>57529.77</v>
      </c>
      <c r="J45" s="28">
        <v>9161</v>
      </c>
      <c r="K45" s="28">
        <v>1492</v>
      </c>
    </row>
    <row r="46" spans="1:11">
      <c r="A46" s="6">
        <v>2023</v>
      </c>
      <c r="B46" s="6" t="s">
        <v>100</v>
      </c>
      <c r="C46" s="6">
        <v>3</v>
      </c>
      <c r="D46" s="6" t="str">
        <f t="shared" si="0"/>
        <v>Mar-3</v>
      </c>
      <c r="E46" s="27">
        <v>30063.64</v>
      </c>
      <c r="F46" s="28">
        <v>3757</v>
      </c>
      <c r="G46" s="28"/>
      <c r="H46" s="27" t="s">
        <v>103</v>
      </c>
      <c r="I46" s="27">
        <v>32029.67</v>
      </c>
      <c r="J46" s="28">
        <v>4657</v>
      </c>
      <c r="K46" s="28">
        <v>779</v>
      </c>
    </row>
    <row r="47" spans="1:11">
      <c r="A47" s="6">
        <v>2023</v>
      </c>
      <c r="B47" s="6" t="s">
        <v>100</v>
      </c>
      <c r="C47" s="6">
        <v>6</v>
      </c>
      <c r="D47" s="6" t="str">
        <f t="shared" si="0"/>
        <v>Mar-6</v>
      </c>
      <c r="E47" s="27">
        <v>72271.02</v>
      </c>
      <c r="F47" s="28">
        <v>9145</v>
      </c>
      <c r="G47" s="28"/>
      <c r="H47" s="27" t="s">
        <v>104</v>
      </c>
      <c r="I47" s="27">
        <v>30647.88</v>
      </c>
      <c r="J47" s="28">
        <v>4058</v>
      </c>
      <c r="K47" s="28">
        <v>706</v>
      </c>
    </row>
    <row r="48" spans="1:11">
      <c r="A48" s="6">
        <v>2023</v>
      </c>
      <c r="B48" s="6" t="s">
        <v>100</v>
      </c>
      <c r="C48" s="6">
        <v>7</v>
      </c>
      <c r="D48" s="6" t="str">
        <f t="shared" si="0"/>
        <v>Mar-7</v>
      </c>
      <c r="E48" s="27">
        <v>23381.01</v>
      </c>
      <c r="F48" s="28">
        <v>2709</v>
      </c>
      <c r="G48" s="28"/>
      <c r="H48" s="27" t="s">
        <v>105</v>
      </c>
      <c r="I48" s="27">
        <v>19568.669999999998</v>
      </c>
      <c r="J48" s="28">
        <v>2552</v>
      </c>
      <c r="K48" s="28">
        <v>423</v>
      </c>
    </row>
    <row r="49" spans="1:11">
      <c r="A49" s="6">
        <v>2023</v>
      </c>
      <c r="B49" s="6" t="s">
        <v>100</v>
      </c>
      <c r="C49" s="6">
        <v>8</v>
      </c>
      <c r="D49" s="6" t="str">
        <f t="shared" si="0"/>
        <v>Mar-8</v>
      </c>
      <c r="E49" s="27">
        <v>39278.04</v>
      </c>
      <c r="F49" s="28">
        <v>4997</v>
      </c>
      <c r="G49" s="28"/>
      <c r="H49" s="27" t="s">
        <v>106</v>
      </c>
      <c r="I49" s="27">
        <v>18557.79</v>
      </c>
      <c r="J49" s="28">
        <v>2347</v>
      </c>
      <c r="K49" s="28">
        <v>380</v>
      </c>
    </row>
    <row r="50" spans="1:11">
      <c r="A50" s="6">
        <v>2023</v>
      </c>
      <c r="B50" s="6" t="s">
        <v>100</v>
      </c>
      <c r="C50" s="6">
        <v>9</v>
      </c>
      <c r="D50" s="6" t="str">
        <f t="shared" si="0"/>
        <v>Mar-9</v>
      </c>
      <c r="E50" s="28">
        <v>26386</v>
      </c>
      <c r="F50" s="28">
        <v>3321</v>
      </c>
      <c r="G50" s="28"/>
      <c r="H50" s="28" t="s">
        <v>107</v>
      </c>
      <c r="I50" s="27">
        <v>44053.440000000002</v>
      </c>
      <c r="J50" s="28">
        <v>5594</v>
      </c>
      <c r="K50" s="28">
        <v>926</v>
      </c>
    </row>
    <row r="51" spans="1:11">
      <c r="A51" s="6">
        <v>2023</v>
      </c>
      <c r="B51" s="6" t="s">
        <v>100</v>
      </c>
      <c r="C51" s="6">
        <v>10</v>
      </c>
      <c r="D51" s="6" t="str">
        <f t="shared" si="0"/>
        <v>Mar-10</v>
      </c>
      <c r="E51" s="27">
        <v>15302.07</v>
      </c>
      <c r="F51" s="28">
        <v>1862</v>
      </c>
      <c r="G51" s="28"/>
      <c r="H51" s="27" t="s">
        <v>108</v>
      </c>
      <c r="I51" s="27">
        <v>21118.55</v>
      </c>
      <c r="J51" s="28">
        <v>2930</v>
      </c>
      <c r="K51" s="28">
        <v>589</v>
      </c>
    </row>
    <row r="52" spans="1:11">
      <c r="A52" s="6">
        <v>2023</v>
      </c>
      <c r="B52" s="6" t="s">
        <v>100</v>
      </c>
      <c r="C52" s="6">
        <v>13</v>
      </c>
      <c r="D52" s="6" t="str">
        <f t="shared" si="0"/>
        <v>Mar-13</v>
      </c>
      <c r="E52" s="27">
        <v>76737.73</v>
      </c>
      <c r="F52" s="28">
        <v>9927</v>
      </c>
      <c r="G52" s="28"/>
      <c r="H52" s="27" t="s">
        <v>109</v>
      </c>
      <c r="I52" s="242">
        <v>26842.7</v>
      </c>
      <c r="J52" s="28">
        <v>4819</v>
      </c>
      <c r="K52" s="28">
        <v>881</v>
      </c>
    </row>
    <row r="53" spans="1:11">
      <c r="A53" s="6">
        <v>2023</v>
      </c>
      <c r="B53" s="6" t="s">
        <v>100</v>
      </c>
      <c r="C53" s="6">
        <v>14</v>
      </c>
      <c r="D53" s="6" t="str">
        <f t="shared" si="0"/>
        <v>Mar-14</v>
      </c>
      <c r="E53" s="27">
        <v>41469.379999999997</v>
      </c>
      <c r="F53" s="28">
        <v>4965</v>
      </c>
      <c r="G53" s="28"/>
      <c r="H53" s="27" t="s">
        <v>110</v>
      </c>
      <c r="I53" s="27">
        <v>33299.99</v>
      </c>
      <c r="J53" s="28">
        <v>6368</v>
      </c>
      <c r="K53" s="28">
        <v>1100</v>
      </c>
    </row>
    <row r="54" spans="1:11">
      <c r="A54" s="6">
        <v>2023</v>
      </c>
      <c r="B54" s="6" t="s">
        <v>100</v>
      </c>
      <c r="C54" s="6">
        <v>15</v>
      </c>
      <c r="D54" s="6" t="str">
        <f t="shared" si="0"/>
        <v>Mar-15</v>
      </c>
      <c r="E54" s="27">
        <v>23376.07</v>
      </c>
      <c r="F54" s="28">
        <v>2653</v>
      </c>
      <c r="G54" s="28"/>
      <c r="H54" s="27" t="s">
        <v>111</v>
      </c>
      <c r="I54" s="27">
        <v>19445.46</v>
      </c>
      <c r="J54" s="28">
        <v>3774</v>
      </c>
      <c r="K54" s="28">
        <v>647</v>
      </c>
    </row>
    <row r="55" spans="1:11">
      <c r="A55" s="6">
        <v>2023</v>
      </c>
      <c r="B55" s="6" t="s">
        <v>100</v>
      </c>
      <c r="C55" s="6">
        <v>16</v>
      </c>
      <c r="D55" s="6" t="str">
        <f t="shared" si="0"/>
        <v>Mar-16</v>
      </c>
      <c r="E55" s="27">
        <v>23119.69</v>
      </c>
      <c r="F55" s="28">
        <v>2905</v>
      </c>
      <c r="G55" s="28"/>
      <c r="H55" s="27" t="s">
        <v>112</v>
      </c>
      <c r="I55" s="27">
        <v>39732.14</v>
      </c>
      <c r="J55" s="28">
        <v>7061</v>
      </c>
      <c r="K55" s="28">
        <v>1128</v>
      </c>
    </row>
    <row r="56" spans="1:11">
      <c r="A56" s="6">
        <v>2023</v>
      </c>
      <c r="B56" s="6" t="s">
        <v>100</v>
      </c>
      <c r="C56" s="6">
        <v>17</v>
      </c>
      <c r="D56" s="6" t="str">
        <f t="shared" si="0"/>
        <v>Mar-17</v>
      </c>
      <c r="E56" s="27">
        <v>24913.41</v>
      </c>
      <c r="F56" s="28">
        <v>3291</v>
      </c>
      <c r="G56" s="28"/>
      <c r="H56" s="27" t="s">
        <v>113</v>
      </c>
      <c r="I56" s="27">
        <v>43020.71</v>
      </c>
      <c r="J56" s="28">
        <v>6494</v>
      </c>
      <c r="K56" s="28">
        <v>1159</v>
      </c>
    </row>
    <row r="57" spans="1:11">
      <c r="A57" s="6">
        <v>2023</v>
      </c>
      <c r="B57" s="6" t="s">
        <v>100</v>
      </c>
      <c r="C57" s="6">
        <v>20</v>
      </c>
      <c r="D57" s="6" t="str">
        <f t="shared" si="0"/>
        <v>Mar-20</v>
      </c>
      <c r="E57" s="27">
        <v>74421.850000000006</v>
      </c>
      <c r="F57" s="28">
        <v>8925</v>
      </c>
      <c r="G57" s="28"/>
      <c r="H57" s="27" t="s">
        <v>114</v>
      </c>
      <c r="I57" s="27">
        <v>18125.330000000002</v>
      </c>
      <c r="J57" s="28">
        <v>2496</v>
      </c>
      <c r="K57" s="28">
        <v>523</v>
      </c>
    </row>
    <row r="58" spans="1:11">
      <c r="A58" s="6">
        <v>2023</v>
      </c>
      <c r="B58" s="6" t="s">
        <v>100</v>
      </c>
      <c r="C58" s="6">
        <v>21</v>
      </c>
      <c r="D58" s="6" t="str">
        <f t="shared" si="0"/>
        <v>Mar-21</v>
      </c>
      <c r="E58" s="27">
        <v>29691.27</v>
      </c>
      <c r="F58" s="28">
        <v>3932</v>
      </c>
      <c r="G58" s="28"/>
      <c r="H58" s="27" t="s">
        <v>116</v>
      </c>
      <c r="I58" s="27">
        <v>18614.55</v>
      </c>
      <c r="J58" s="28">
        <v>2383</v>
      </c>
      <c r="K58" s="28">
        <v>427</v>
      </c>
    </row>
    <row r="59" spans="1:11">
      <c r="A59" s="6">
        <v>2023</v>
      </c>
      <c r="B59" s="6" t="s">
        <v>100</v>
      </c>
      <c r="C59" s="6">
        <v>22</v>
      </c>
      <c r="D59" s="6" t="str">
        <f t="shared" si="0"/>
        <v>Mar-22</v>
      </c>
      <c r="E59" s="27">
        <v>37781.58</v>
      </c>
      <c r="F59" s="28">
        <v>5019</v>
      </c>
      <c r="G59" s="28"/>
      <c r="H59" s="27" t="s">
        <v>117</v>
      </c>
      <c r="I59" s="27">
        <v>30531.85</v>
      </c>
      <c r="J59" s="28">
        <v>4309</v>
      </c>
      <c r="K59" s="28">
        <v>733</v>
      </c>
    </row>
    <row r="60" spans="1:11">
      <c r="A60" s="6">
        <v>2023</v>
      </c>
      <c r="B60" s="6" t="s">
        <v>100</v>
      </c>
      <c r="C60" s="6">
        <v>23</v>
      </c>
      <c r="D60" s="6" t="str">
        <f t="shared" si="0"/>
        <v>Mar-23</v>
      </c>
      <c r="E60" s="27">
        <v>21702.97</v>
      </c>
      <c r="F60" s="28">
        <v>2525</v>
      </c>
      <c r="G60" s="28"/>
      <c r="H60" s="27" t="s">
        <v>118</v>
      </c>
      <c r="I60" s="27">
        <v>79469.63</v>
      </c>
      <c r="J60" s="28">
        <v>10982</v>
      </c>
      <c r="K60" s="28">
        <v>1906</v>
      </c>
    </row>
    <row r="61" spans="1:11">
      <c r="A61" s="6">
        <v>2023</v>
      </c>
      <c r="B61" s="6" t="s">
        <v>100</v>
      </c>
      <c r="C61" s="6">
        <v>24</v>
      </c>
      <c r="D61" s="6" t="str">
        <f t="shared" si="0"/>
        <v>Mar-24</v>
      </c>
      <c r="E61" s="27">
        <v>23509.35</v>
      </c>
      <c r="F61" s="28">
        <v>2821</v>
      </c>
      <c r="G61" s="28"/>
      <c r="H61" s="27" t="s">
        <v>119</v>
      </c>
      <c r="I61" s="27">
        <v>25746.54</v>
      </c>
      <c r="J61" s="28">
        <v>3324</v>
      </c>
      <c r="K61" s="28">
        <v>593</v>
      </c>
    </row>
    <row r="62" spans="1:11">
      <c r="A62" s="6">
        <v>2023</v>
      </c>
      <c r="B62" s="6" t="s">
        <v>100</v>
      </c>
      <c r="C62" s="6">
        <v>26</v>
      </c>
      <c r="D62" s="6" t="str">
        <f t="shared" si="0"/>
        <v>Mar-26</v>
      </c>
      <c r="E62" s="27">
        <v>-5.03</v>
      </c>
      <c r="F62" s="28">
        <v>-1</v>
      </c>
      <c r="G62" s="28"/>
      <c r="H62" s="27" t="s">
        <v>120</v>
      </c>
      <c r="I62" s="27">
        <v>13239.47</v>
      </c>
      <c r="J62" s="28">
        <v>1637</v>
      </c>
      <c r="K62" s="28">
        <v>313</v>
      </c>
    </row>
    <row r="63" spans="1:11">
      <c r="A63" s="6">
        <v>2023</v>
      </c>
      <c r="B63" s="6" t="s">
        <v>100</v>
      </c>
      <c r="C63" s="6">
        <v>27</v>
      </c>
      <c r="D63" s="6" t="str">
        <f t="shared" si="0"/>
        <v>Mar-27</v>
      </c>
      <c r="E63" s="27">
        <v>61203.47</v>
      </c>
      <c r="F63" s="28">
        <v>7140</v>
      </c>
      <c r="G63" s="28"/>
      <c r="H63" s="27" t="s">
        <v>121</v>
      </c>
      <c r="I63" s="27">
        <v>9823.2800000000007</v>
      </c>
      <c r="J63" s="28">
        <v>1245</v>
      </c>
      <c r="K63" s="28">
        <v>253</v>
      </c>
    </row>
    <row r="64" spans="1:11">
      <c r="A64" s="6">
        <v>2023</v>
      </c>
      <c r="B64" s="6" t="s">
        <v>100</v>
      </c>
      <c r="C64" s="6">
        <v>28</v>
      </c>
      <c r="D64" s="6" t="str">
        <f t="shared" si="0"/>
        <v>Mar-28</v>
      </c>
      <c r="E64" s="27">
        <v>33885.019999999997</v>
      </c>
      <c r="F64" s="28">
        <v>4215</v>
      </c>
      <c r="G64" s="28"/>
      <c r="H64" s="27" t="s">
        <v>123</v>
      </c>
      <c r="I64" s="27">
        <v>32788.61</v>
      </c>
      <c r="J64" s="28">
        <v>4723</v>
      </c>
      <c r="K64" s="28">
        <v>809</v>
      </c>
    </row>
    <row r="65" spans="1:11">
      <c r="A65" s="6">
        <v>2023</v>
      </c>
      <c r="B65" s="6" t="s">
        <v>100</v>
      </c>
      <c r="C65" s="6">
        <v>29</v>
      </c>
      <c r="D65" s="6" t="str">
        <f t="shared" si="0"/>
        <v>Mar-29</v>
      </c>
      <c r="E65" s="27">
        <v>31483.47</v>
      </c>
      <c r="F65" s="28">
        <v>4014</v>
      </c>
      <c r="G65" s="28"/>
      <c r="H65" s="27" t="s">
        <v>124</v>
      </c>
      <c r="I65" s="27">
        <v>34979.67</v>
      </c>
      <c r="J65" s="28">
        <v>5135</v>
      </c>
      <c r="K65" s="28">
        <v>908</v>
      </c>
    </row>
    <row r="66" spans="1:11">
      <c r="A66" s="6">
        <v>2023</v>
      </c>
      <c r="B66" s="6" t="s">
        <v>100</v>
      </c>
      <c r="C66" s="6">
        <v>30</v>
      </c>
      <c r="D66" s="6" t="str">
        <f t="shared" si="0"/>
        <v>Mar-30</v>
      </c>
      <c r="E66" s="27">
        <v>18639.77</v>
      </c>
      <c r="F66" s="28">
        <v>2208</v>
      </c>
      <c r="G66" s="28"/>
      <c r="H66" s="27" t="s">
        <v>125</v>
      </c>
      <c r="I66" s="27">
        <v>99280.93</v>
      </c>
      <c r="J66" s="28">
        <v>14477</v>
      </c>
      <c r="K66" s="28">
        <v>2345</v>
      </c>
    </row>
    <row r="67" spans="1:11">
      <c r="A67" s="6">
        <v>2023</v>
      </c>
      <c r="B67" s="6" t="s">
        <v>100</v>
      </c>
      <c r="C67" s="6">
        <v>31</v>
      </c>
      <c r="D67" s="6" t="str">
        <f t="shared" ref="D67:D130" si="1">CONCATENATE(B67,"-",C67)</f>
        <v>Mar-31</v>
      </c>
      <c r="E67" s="27">
        <v>35072.32</v>
      </c>
      <c r="F67" s="28">
        <v>4423</v>
      </c>
      <c r="G67" s="28"/>
      <c r="H67" s="27" t="s">
        <v>127</v>
      </c>
      <c r="I67" s="27">
        <v>38067.449999999997</v>
      </c>
      <c r="J67" s="28">
        <v>5416</v>
      </c>
      <c r="K67" s="28">
        <v>949</v>
      </c>
    </row>
    <row r="68" spans="1:11">
      <c r="A68" s="6">
        <v>2023</v>
      </c>
      <c r="B68" s="6" t="s">
        <v>126</v>
      </c>
      <c r="C68" s="6">
        <v>3</v>
      </c>
      <c r="D68" s="6" t="str">
        <f t="shared" si="1"/>
        <v>Apr-3</v>
      </c>
      <c r="E68" s="27">
        <v>85185.49</v>
      </c>
      <c r="F68" s="28">
        <v>10635</v>
      </c>
      <c r="G68" s="28"/>
      <c r="H68" s="27" t="s">
        <v>128</v>
      </c>
      <c r="I68" s="27">
        <v>25309.47</v>
      </c>
      <c r="J68" s="28">
        <v>3654</v>
      </c>
      <c r="K68" s="28">
        <v>687</v>
      </c>
    </row>
    <row r="69" spans="1:11">
      <c r="A69" s="6">
        <v>2023</v>
      </c>
      <c r="B69" s="6" t="s">
        <v>126</v>
      </c>
      <c r="C69" s="6">
        <v>4</v>
      </c>
      <c r="D69" s="6" t="str">
        <f t="shared" si="1"/>
        <v>Apr-4</v>
      </c>
      <c r="E69" s="27">
        <v>44383.72</v>
      </c>
      <c r="F69" s="28">
        <v>5218</v>
      </c>
      <c r="G69" s="28"/>
      <c r="H69" s="27" t="s">
        <v>129</v>
      </c>
      <c r="I69" s="242">
        <v>18497.2</v>
      </c>
      <c r="J69" s="28">
        <v>2711</v>
      </c>
      <c r="K69" s="28">
        <v>508</v>
      </c>
    </row>
    <row r="70" spans="1:11">
      <c r="A70" s="6">
        <v>2023</v>
      </c>
      <c r="B70" s="6" t="s">
        <v>126</v>
      </c>
      <c r="C70" s="6">
        <v>5</v>
      </c>
      <c r="D70" s="6" t="str">
        <f t="shared" si="1"/>
        <v>Apr-5</v>
      </c>
      <c r="E70" s="27">
        <v>18133.34</v>
      </c>
      <c r="F70" s="28">
        <v>2038</v>
      </c>
      <c r="G70" s="28"/>
      <c r="H70" s="27" t="s">
        <v>130</v>
      </c>
      <c r="I70" s="27">
        <v>16725.349999999999</v>
      </c>
      <c r="J70" s="28">
        <v>2426</v>
      </c>
      <c r="K70" s="28">
        <v>422</v>
      </c>
    </row>
    <row r="71" spans="1:11">
      <c r="A71" s="6">
        <v>2023</v>
      </c>
      <c r="B71" s="6" t="s">
        <v>126</v>
      </c>
      <c r="C71" s="6">
        <v>6</v>
      </c>
      <c r="D71" s="6" t="str">
        <f t="shared" si="1"/>
        <v>Apr-6</v>
      </c>
      <c r="E71" s="27">
        <v>25907.16</v>
      </c>
      <c r="F71" s="28">
        <v>3166</v>
      </c>
      <c r="G71" s="28"/>
      <c r="H71" s="27" t="s">
        <v>131</v>
      </c>
      <c r="I71" s="27">
        <v>69305.84</v>
      </c>
      <c r="J71" s="28">
        <v>9611</v>
      </c>
      <c r="K71" s="28">
        <v>1755</v>
      </c>
    </row>
    <row r="72" spans="1:11">
      <c r="A72" s="6">
        <v>2023</v>
      </c>
      <c r="B72" s="6" t="s">
        <v>126</v>
      </c>
      <c r="C72" s="6">
        <v>7</v>
      </c>
      <c r="D72" s="6" t="str">
        <f t="shared" si="1"/>
        <v>Apr-7</v>
      </c>
      <c r="E72" s="27">
        <v>27970.53</v>
      </c>
      <c r="F72" s="28">
        <v>3440</v>
      </c>
      <c r="G72" s="28"/>
      <c r="H72" s="27" t="s">
        <v>132</v>
      </c>
      <c r="I72" s="27">
        <v>26004.720000000001</v>
      </c>
      <c r="J72" s="28">
        <v>3244</v>
      </c>
      <c r="K72" s="28">
        <v>663</v>
      </c>
    </row>
    <row r="73" spans="1:11">
      <c r="A73" s="6">
        <v>2023</v>
      </c>
      <c r="B73" s="6" t="s">
        <v>126</v>
      </c>
      <c r="C73" s="6">
        <v>11</v>
      </c>
      <c r="D73" s="6" t="str">
        <f t="shared" si="1"/>
        <v>Apr-11</v>
      </c>
      <c r="E73" s="27">
        <v>73737.59</v>
      </c>
      <c r="F73" s="28">
        <v>8936</v>
      </c>
      <c r="G73" s="28"/>
      <c r="H73" s="27" t="s">
        <v>133</v>
      </c>
      <c r="I73" s="242">
        <v>28241.1</v>
      </c>
      <c r="J73" s="28">
        <v>3815</v>
      </c>
      <c r="K73" s="28">
        <v>647</v>
      </c>
    </row>
    <row r="74" spans="1:11">
      <c r="A74" s="6">
        <v>2023</v>
      </c>
      <c r="B74" s="6" t="s">
        <v>126</v>
      </c>
      <c r="C74" s="6">
        <v>12</v>
      </c>
      <c r="D74" s="6" t="str">
        <f t="shared" si="1"/>
        <v>Apr-12</v>
      </c>
      <c r="E74" s="242">
        <v>66087.100000000006</v>
      </c>
      <c r="F74" s="28">
        <v>7944</v>
      </c>
      <c r="G74" s="28"/>
      <c r="H74" s="242" t="s">
        <v>134</v>
      </c>
      <c r="I74" s="27">
        <v>16524.91</v>
      </c>
      <c r="J74" s="28">
        <v>2368</v>
      </c>
      <c r="K74" s="28">
        <v>405</v>
      </c>
    </row>
    <row r="75" spans="1:11">
      <c r="A75" s="6">
        <v>2023</v>
      </c>
      <c r="B75" s="6" t="s">
        <v>126</v>
      </c>
      <c r="C75" s="6">
        <v>13</v>
      </c>
      <c r="D75" s="6" t="str">
        <f t="shared" si="1"/>
        <v>Apr-13</v>
      </c>
      <c r="E75" s="27">
        <v>24888.53</v>
      </c>
      <c r="F75" s="28">
        <v>2984</v>
      </c>
      <c r="G75" s="28"/>
      <c r="H75" s="27" t="s">
        <v>135</v>
      </c>
      <c r="I75" s="27">
        <v>47460.95</v>
      </c>
      <c r="J75" s="28">
        <v>6137</v>
      </c>
      <c r="K75" s="28">
        <v>1124</v>
      </c>
    </row>
    <row r="76" spans="1:11">
      <c r="A76" s="6">
        <v>2023</v>
      </c>
      <c r="B76" s="6" t="s">
        <v>126</v>
      </c>
      <c r="C76" s="6">
        <v>14</v>
      </c>
      <c r="D76" s="6" t="str">
        <f t="shared" si="1"/>
        <v>Apr-14</v>
      </c>
      <c r="E76" s="27">
        <v>22742.49</v>
      </c>
      <c r="F76" s="28">
        <v>2804</v>
      </c>
      <c r="G76" s="28"/>
      <c r="H76" s="27" t="s">
        <v>136</v>
      </c>
      <c r="I76" s="27">
        <v>23575.83</v>
      </c>
      <c r="J76" s="28">
        <v>2974</v>
      </c>
      <c r="K76" s="28">
        <v>573</v>
      </c>
    </row>
    <row r="77" spans="1:11">
      <c r="A77" s="6">
        <v>2023</v>
      </c>
      <c r="B77" s="6" t="s">
        <v>126</v>
      </c>
      <c r="C77" s="6">
        <v>17</v>
      </c>
      <c r="D77" s="6" t="str">
        <f t="shared" si="1"/>
        <v>Apr-17</v>
      </c>
      <c r="E77" s="27">
        <v>84667.87</v>
      </c>
      <c r="F77" s="28">
        <v>11086</v>
      </c>
      <c r="G77" s="28"/>
      <c r="H77" s="27" t="s">
        <v>137</v>
      </c>
      <c r="I77" s="27">
        <v>36546.17</v>
      </c>
      <c r="J77" s="28">
        <v>6176</v>
      </c>
      <c r="K77" s="28">
        <v>1112</v>
      </c>
    </row>
    <row r="78" spans="1:11">
      <c r="A78" s="6">
        <v>2023</v>
      </c>
      <c r="B78" s="6" t="s">
        <v>126</v>
      </c>
      <c r="C78" s="6">
        <v>18</v>
      </c>
      <c r="D78" s="6" t="str">
        <f t="shared" si="1"/>
        <v>Apr-18</v>
      </c>
      <c r="E78" s="27">
        <v>33229.17</v>
      </c>
      <c r="F78" s="28">
        <v>3765</v>
      </c>
      <c r="G78" s="28"/>
      <c r="H78" s="27" t="s">
        <v>138</v>
      </c>
      <c r="I78" s="27">
        <v>32245.06</v>
      </c>
      <c r="J78" s="28">
        <v>5556</v>
      </c>
      <c r="K78" s="28">
        <v>960</v>
      </c>
    </row>
    <row r="79" spans="1:11">
      <c r="A79" s="6">
        <v>2023</v>
      </c>
      <c r="B79" s="6" t="s">
        <v>126</v>
      </c>
      <c r="C79" s="6">
        <v>19</v>
      </c>
      <c r="D79" s="6" t="str">
        <f t="shared" si="1"/>
        <v>Apr-19</v>
      </c>
      <c r="E79" s="27">
        <v>14012.43</v>
      </c>
      <c r="F79" s="28">
        <v>1576</v>
      </c>
      <c r="G79" s="28"/>
      <c r="H79" s="27" t="s">
        <v>139</v>
      </c>
      <c r="I79" s="27">
        <v>22941.58</v>
      </c>
      <c r="J79" s="28">
        <v>4099</v>
      </c>
      <c r="K79" s="28">
        <v>722</v>
      </c>
    </row>
    <row r="80" spans="1:11">
      <c r="A80" s="6">
        <v>2023</v>
      </c>
      <c r="B80" s="6" t="s">
        <v>126</v>
      </c>
      <c r="C80" s="6">
        <v>20</v>
      </c>
      <c r="D80" s="6" t="str">
        <f t="shared" si="1"/>
        <v>Apr-20</v>
      </c>
      <c r="E80" s="242">
        <v>26290.799999999999</v>
      </c>
      <c r="F80" s="28">
        <v>3146</v>
      </c>
      <c r="G80" s="28"/>
      <c r="H80" s="242" t="s">
        <v>140</v>
      </c>
      <c r="I80" s="27">
        <v>34969.21</v>
      </c>
      <c r="J80" s="28">
        <v>6018</v>
      </c>
      <c r="K80" s="28">
        <v>1030</v>
      </c>
    </row>
    <row r="81" spans="1:11">
      <c r="A81" s="6">
        <v>2023</v>
      </c>
      <c r="B81" s="6" t="s">
        <v>126</v>
      </c>
      <c r="C81" s="6">
        <v>21</v>
      </c>
      <c r="D81" s="6" t="str">
        <f t="shared" si="1"/>
        <v>Apr-21</v>
      </c>
      <c r="E81" s="27">
        <v>17621.310000000001</v>
      </c>
      <c r="F81" s="28">
        <v>2239</v>
      </c>
      <c r="G81" s="28"/>
      <c r="H81" s="27" t="s">
        <v>141</v>
      </c>
      <c r="I81" s="28">
        <v>30613</v>
      </c>
      <c r="J81" s="28">
        <v>5285</v>
      </c>
      <c r="K81" s="28">
        <v>938</v>
      </c>
    </row>
    <row r="82" spans="1:11">
      <c r="A82" s="6">
        <v>2023</v>
      </c>
      <c r="B82" s="6" t="s">
        <v>126</v>
      </c>
      <c r="C82" s="6">
        <v>24</v>
      </c>
      <c r="D82" s="6" t="str">
        <f t="shared" si="1"/>
        <v>Apr-24</v>
      </c>
      <c r="E82" s="27">
        <v>92152.78</v>
      </c>
      <c r="F82" s="28">
        <v>12646</v>
      </c>
      <c r="G82" s="28"/>
      <c r="H82" s="27" t="s">
        <v>142</v>
      </c>
      <c r="I82" s="27">
        <v>29715.58</v>
      </c>
      <c r="J82" s="28">
        <v>4480</v>
      </c>
      <c r="K82" s="28">
        <v>757</v>
      </c>
    </row>
    <row r="83" spans="1:11">
      <c r="A83" s="6">
        <v>2023</v>
      </c>
      <c r="B83" s="6" t="s">
        <v>126</v>
      </c>
      <c r="C83" s="6">
        <v>25</v>
      </c>
      <c r="D83" s="6" t="str">
        <f t="shared" si="1"/>
        <v>Apr-25</v>
      </c>
      <c r="E83" s="27">
        <v>42145.73</v>
      </c>
      <c r="F83" s="28">
        <v>5143</v>
      </c>
      <c r="G83" s="28"/>
      <c r="H83" s="27" t="s">
        <v>143</v>
      </c>
      <c r="I83" s="242">
        <v>36135.699999999997</v>
      </c>
      <c r="J83" s="28">
        <v>4878</v>
      </c>
      <c r="K83" s="28">
        <v>845</v>
      </c>
    </row>
    <row r="84" spans="1:11">
      <c r="A84" s="6">
        <v>2023</v>
      </c>
      <c r="B84" s="6" t="s">
        <v>126</v>
      </c>
      <c r="C84" s="6">
        <v>26</v>
      </c>
      <c r="D84" s="6" t="str">
        <f t="shared" si="1"/>
        <v>Apr-26</v>
      </c>
      <c r="E84" s="27">
        <v>21806.59</v>
      </c>
      <c r="F84" s="28">
        <v>2546</v>
      </c>
      <c r="G84" s="28"/>
      <c r="H84" s="27" t="s">
        <v>144</v>
      </c>
      <c r="I84" s="27">
        <v>28136.83</v>
      </c>
      <c r="J84" s="28">
        <v>3699</v>
      </c>
      <c r="K84" s="28">
        <v>646</v>
      </c>
    </row>
    <row r="85" spans="1:11">
      <c r="A85" s="6">
        <v>2023</v>
      </c>
      <c r="B85" s="6" t="s">
        <v>126</v>
      </c>
      <c r="C85" s="6">
        <v>27</v>
      </c>
      <c r="D85" s="6" t="str">
        <f t="shared" si="1"/>
        <v>Apr-27</v>
      </c>
      <c r="E85" s="27">
        <v>21190.92</v>
      </c>
      <c r="F85" s="28">
        <v>2716</v>
      </c>
      <c r="G85" s="28"/>
      <c r="H85" s="27" t="s">
        <v>145</v>
      </c>
      <c r="I85" s="27">
        <v>48371.26</v>
      </c>
      <c r="J85" s="28">
        <v>5664</v>
      </c>
      <c r="K85" s="28">
        <v>1150</v>
      </c>
    </row>
    <row r="86" spans="1:11">
      <c r="A86" s="6">
        <v>2023</v>
      </c>
      <c r="B86" s="6" t="s">
        <v>126</v>
      </c>
      <c r="C86" s="6">
        <v>28</v>
      </c>
      <c r="D86" s="6" t="str">
        <f t="shared" si="1"/>
        <v>Apr-28</v>
      </c>
      <c r="E86" s="27">
        <v>44919.16</v>
      </c>
      <c r="F86" s="28">
        <v>5731</v>
      </c>
      <c r="G86" s="28"/>
      <c r="H86" s="27" t="s">
        <v>147</v>
      </c>
      <c r="I86" s="27">
        <v>18287.62</v>
      </c>
      <c r="J86" s="28">
        <v>2079</v>
      </c>
      <c r="K86" s="28">
        <v>396</v>
      </c>
    </row>
    <row r="87" spans="1:11">
      <c r="A87" s="6">
        <v>2023</v>
      </c>
      <c r="B87" s="6" t="s">
        <v>146</v>
      </c>
      <c r="C87" s="6">
        <v>2</v>
      </c>
      <c r="D87" s="6" t="str">
        <f t="shared" si="1"/>
        <v>May-2</v>
      </c>
      <c r="E87" s="27">
        <v>45985.79</v>
      </c>
      <c r="F87" s="28">
        <v>5886</v>
      </c>
      <c r="G87" s="28"/>
      <c r="H87" s="27" t="s">
        <v>148</v>
      </c>
      <c r="I87" s="28">
        <v>21380</v>
      </c>
      <c r="J87" s="28">
        <v>2494</v>
      </c>
      <c r="K87" s="28">
        <v>452</v>
      </c>
    </row>
    <row r="88" spans="1:11">
      <c r="A88" s="6">
        <v>2023</v>
      </c>
      <c r="B88" s="6" t="s">
        <v>146</v>
      </c>
      <c r="C88" s="6">
        <v>4</v>
      </c>
      <c r="D88" s="6" t="str">
        <f t="shared" si="1"/>
        <v>May-4</v>
      </c>
      <c r="E88" s="27">
        <v>106097.95</v>
      </c>
      <c r="F88" s="28">
        <v>13408</v>
      </c>
      <c r="G88" s="28"/>
      <c r="H88" s="27" t="s">
        <v>149</v>
      </c>
      <c r="I88" s="27">
        <v>18965.150000000001</v>
      </c>
      <c r="J88" s="28">
        <v>2399</v>
      </c>
      <c r="K88" s="28">
        <v>455</v>
      </c>
    </row>
    <row r="89" spans="1:11">
      <c r="A89" s="6">
        <v>2023</v>
      </c>
      <c r="B89" s="6" t="s">
        <v>146</v>
      </c>
      <c r="C89" s="6">
        <v>5</v>
      </c>
      <c r="D89" s="6" t="str">
        <f t="shared" si="1"/>
        <v>May-5</v>
      </c>
      <c r="E89" s="27">
        <v>62863.01</v>
      </c>
      <c r="F89" s="28">
        <v>7703</v>
      </c>
      <c r="G89" s="28"/>
      <c r="H89" s="27" t="s">
        <v>150</v>
      </c>
      <c r="I89" s="27">
        <v>12619.58</v>
      </c>
      <c r="J89" s="28">
        <v>1504</v>
      </c>
      <c r="K89" s="28">
        <v>284</v>
      </c>
    </row>
    <row r="90" spans="1:11">
      <c r="A90" s="6">
        <v>2023</v>
      </c>
      <c r="B90" s="6" t="s">
        <v>146</v>
      </c>
      <c r="C90" s="6">
        <v>6</v>
      </c>
      <c r="D90" s="6" t="str">
        <f t="shared" si="1"/>
        <v>May-6</v>
      </c>
      <c r="E90" s="242">
        <v>11192.2</v>
      </c>
      <c r="F90" s="28">
        <v>1392</v>
      </c>
      <c r="G90" s="28"/>
      <c r="H90" s="242" t="s">
        <v>151</v>
      </c>
      <c r="I90" s="27">
        <v>49600.34</v>
      </c>
      <c r="J90" s="28">
        <v>6149</v>
      </c>
      <c r="K90" s="28">
        <v>1064</v>
      </c>
    </row>
    <row r="91" spans="1:11">
      <c r="A91" s="6">
        <v>2023</v>
      </c>
      <c r="B91" s="6" t="s">
        <v>146</v>
      </c>
      <c r="C91" s="6">
        <v>8</v>
      </c>
      <c r="D91" s="6" t="str">
        <f t="shared" si="1"/>
        <v>May-8</v>
      </c>
      <c r="E91" s="27">
        <v>64282.31</v>
      </c>
      <c r="F91" s="28">
        <v>7813</v>
      </c>
      <c r="G91" s="28"/>
      <c r="H91" s="27" t="s">
        <v>152</v>
      </c>
      <c r="I91" s="27">
        <v>23394.99</v>
      </c>
      <c r="J91" s="28">
        <v>3011</v>
      </c>
      <c r="K91" s="28">
        <v>577</v>
      </c>
    </row>
    <row r="92" spans="1:11">
      <c r="A92" s="6">
        <v>2023</v>
      </c>
      <c r="B92" s="6" t="s">
        <v>146</v>
      </c>
      <c r="C92" s="6">
        <v>9</v>
      </c>
      <c r="D92" s="6" t="str">
        <f t="shared" si="1"/>
        <v>May-9</v>
      </c>
      <c r="E92" s="27">
        <v>42886.23</v>
      </c>
      <c r="F92" s="28">
        <v>5092</v>
      </c>
      <c r="G92" s="28"/>
      <c r="H92" s="27" t="s">
        <v>153</v>
      </c>
      <c r="I92" s="27">
        <v>34683.94</v>
      </c>
      <c r="J92" s="28">
        <v>4639</v>
      </c>
      <c r="K92" s="28">
        <v>916</v>
      </c>
    </row>
    <row r="93" spans="1:11">
      <c r="A93" s="6">
        <v>2023</v>
      </c>
      <c r="B93" s="6" t="s">
        <v>146</v>
      </c>
      <c r="C93" s="6">
        <v>10</v>
      </c>
      <c r="D93" s="6" t="str">
        <f t="shared" si="1"/>
        <v>May-10</v>
      </c>
      <c r="E93" s="27">
        <v>38470.559999999998</v>
      </c>
      <c r="F93" s="28">
        <v>4784</v>
      </c>
      <c r="G93" s="28"/>
      <c r="H93" s="27" t="s">
        <v>154</v>
      </c>
      <c r="I93" s="27">
        <v>4202.97</v>
      </c>
      <c r="J93" s="28">
        <v>497</v>
      </c>
      <c r="K93" s="28">
        <v>112</v>
      </c>
    </row>
    <row r="94" spans="1:11">
      <c r="A94" s="6">
        <v>2023</v>
      </c>
      <c r="B94" s="6" t="s">
        <v>146</v>
      </c>
      <c r="C94" s="6">
        <v>11</v>
      </c>
      <c r="D94" s="6" t="str">
        <f t="shared" si="1"/>
        <v>May-11</v>
      </c>
      <c r="E94" s="27">
        <v>26901.78</v>
      </c>
      <c r="F94" s="28">
        <v>3584</v>
      </c>
      <c r="G94" s="28"/>
      <c r="H94" s="27" t="s">
        <v>155</v>
      </c>
      <c r="I94" s="27">
        <v>54338.26</v>
      </c>
      <c r="J94" s="28">
        <v>7369</v>
      </c>
      <c r="K94" s="28">
        <v>1482</v>
      </c>
    </row>
    <row r="95" spans="1:11">
      <c r="A95" s="6">
        <v>2023</v>
      </c>
      <c r="B95" s="6" t="s">
        <v>146</v>
      </c>
      <c r="C95" s="6">
        <v>12</v>
      </c>
      <c r="D95" s="6" t="str">
        <f t="shared" si="1"/>
        <v>May-12</v>
      </c>
      <c r="E95" s="27">
        <v>37729.58</v>
      </c>
      <c r="F95" s="28">
        <v>5148</v>
      </c>
      <c r="G95" s="28"/>
      <c r="H95" s="27" t="s">
        <v>156</v>
      </c>
      <c r="I95" s="27">
        <v>31036.62</v>
      </c>
      <c r="J95" s="28">
        <v>3740</v>
      </c>
      <c r="K95" s="28">
        <v>779</v>
      </c>
    </row>
    <row r="96" spans="1:11">
      <c r="A96" s="6">
        <v>2023</v>
      </c>
      <c r="B96" s="6" t="s">
        <v>146</v>
      </c>
      <c r="C96" s="6">
        <v>14</v>
      </c>
      <c r="D96" s="6" t="str">
        <f t="shared" si="1"/>
        <v>May-14</v>
      </c>
      <c r="E96" s="27">
        <v>-61.32</v>
      </c>
      <c r="F96" s="28">
        <v>-3</v>
      </c>
      <c r="G96" s="28"/>
      <c r="H96" s="27" t="s">
        <v>157</v>
      </c>
      <c r="I96" s="27">
        <v>20296.88</v>
      </c>
      <c r="J96" s="28">
        <v>3081</v>
      </c>
      <c r="K96" s="28">
        <v>644</v>
      </c>
    </row>
    <row r="97" spans="1:11">
      <c r="A97" s="6">
        <v>2023</v>
      </c>
      <c r="B97" s="6" t="s">
        <v>146</v>
      </c>
      <c r="C97" s="6">
        <v>15</v>
      </c>
      <c r="D97" s="6" t="str">
        <f t="shared" si="1"/>
        <v>May-15</v>
      </c>
      <c r="E97" s="27">
        <v>61662.36</v>
      </c>
      <c r="F97" s="28">
        <v>7704</v>
      </c>
      <c r="G97" s="28"/>
      <c r="H97" s="27" t="s">
        <v>158</v>
      </c>
      <c r="I97" s="27">
        <v>19831.57</v>
      </c>
      <c r="J97" s="28">
        <v>3194</v>
      </c>
      <c r="K97" s="28">
        <v>626</v>
      </c>
    </row>
    <row r="98" spans="1:11">
      <c r="A98" s="6">
        <v>2023</v>
      </c>
      <c r="B98" s="6" t="s">
        <v>146</v>
      </c>
      <c r="C98" s="6">
        <v>16</v>
      </c>
      <c r="D98" s="6" t="str">
        <f t="shared" si="1"/>
        <v>May-16</v>
      </c>
      <c r="E98" s="27">
        <v>49490.06</v>
      </c>
      <c r="F98" s="28">
        <v>6133</v>
      </c>
      <c r="G98" s="28"/>
      <c r="H98" s="27" t="s">
        <v>159</v>
      </c>
      <c r="I98" s="27">
        <v>13607.26</v>
      </c>
      <c r="J98" s="28">
        <v>2048</v>
      </c>
      <c r="K98" s="28">
        <v>392</v>
      </c>
    </row>
    <row r="99" spans="1:11">
      <c r="A99" s="6">
        <v>2023</v>
      </c>
      <c r="B99" s="6" t="s">
        <v>146</v>
      </c>
      <c r="C99" s="6">
        <v>17</v>
      </c>
      <c r="D99" s="6" t="str">
        <f t="shared" si="1"/>
        <v>May-17</v>
      </c>
      <c r="E99" s="27">
        <v>23299.58</v>
      </c>
      <c r="F99" s="28">
        <v>2994</v>
      </c>
      <c r="G99" s="28"/>
      <c r="H99" s="27" t="s">
        <v>160</v>
      </c>
      <c r="I99" s="27">
        <v>32182.54</v>
      </c>
      <c r="J99" s="28">
        <v>4947</v>
      </c>
      <c r="K99" s="28">
        <v>937</v>
      </c>
    </row>
    <row r="100" spans="1:11">
      <c r="A100" s="6">
        <v>2023</v>
      </c>
      <c r="B100" s="6" t="s">
        <v>146</v>
      </c>
      <c r="C100" s="6">
        <v>18</v>
      </c>
      <c r="D100" s="6" t="str">
        <f t="shared" si="1"/>
        <v>May-18</v>
      </c>
      <c r="E100" s="27">
        <v>32199.78</v>
      </c>
      <c r="F100" s="28">
        <v>4661</v>
      </c>
      <c r="G100" s="28"/>
      <c r="H100" s="27" t="s">
        <v>161</v>
      </c>
      <c r="I100" s="27">
        <v>41163.120000000003</v>
      </c>
      <c r="J100" s="28">
        <v>5902</v>
      </c>
      <c r="K100" s="28">
        <v>994</v>
      </c>
    </row>
    <row r="101" spans="1:11">
      <c r="A101" s="6">
        <v>2023</v>
      </c>
      <c r="B101" s="6" t="s">
        <v>146</v>
      </c>
      <c r="C101" s="6">
        <v>19</v>
      </c>
      <c r="D101" s="6" t="str">
        <f t="shared" si="1"/>
        <v>May-19</v>
      </c>
      <c r="E101" s="242">
        <v>14147.7</v>
      </c>
      <c r="F101" s="28">
        <v>1775</v>
      </c>
      <c r="G101" s="28"/>
      <c r="H101" s="242" t="s">
        <v>162</v>
      </c>
      <c r="I101" s="27">
        <v>23523.13</v>
      </c>
      <c r="J101" s="28">
        <v>3188</v>
      </c>
      <c r="K101" s="28">
        <v>526</v>
      </c>
    </row>
    <row r="102" spans="1:11">
      <c r="A102" s="6">
        <v>2023</v>
      </c>
      <c r="B102" s="6" t="s">
        <v>146</v>
      </c>
      <c r="C102" s="6">
        <v>22</v>
      </c>
      <c r="D102" s="6" t="str">
        <f t="shared" si="1"/>
        <v>May-22</v>
      </c>
      <c r="E102" s="27">
        <v>57126.49</v>
      </c>
      <c r="F102" s="28">
        <v>7236</v>
      </c>
      <c r="G102" s="28"/>
      <c r="H102" s="27" t="s">
        <v>163</v>
      </c>
      <c r="I102" s="27">
        <v>22116.02</v>
      </c>
      <c r="J102" s="28">
        <v>2853</v>
      </c>
      <c r="K102" s="28">
        <v>548</v>
      </c>
    </row>
    <row r="103" spans="1:11">
      <c r="A103" s="6">
        <v>2023</v>
      </c>
      <c r="B103" s="6" t="s">
        <v>146</v>
      </c>
      <c r="C103" s="6">
        <v>23</v>
      </c>
      <c r="D103" s="6" t="str">
        <f t="shared" si="1"/>
        <v>May-23</v>
      </c>
      <c r="E103" s="27">
        <v>21521.83</v>
      </c>
      <c r="F103" s="28">
        <v>2670</v>
      </c>
      <c r="G103" s="28"/>
      <c r="H103" s="27" t="s">
        <v>164</v>
      </c>
      <c r="I103" s="27">
        <v>24567.61</v>
      </c>
      <c r="J103" s="28">
        <v>3453</v>
      </c>
      <c r="K103" s="28">
        <v>613</v>
      </c>
    </row>
    <row r="104" spans="1:11">
      <c r="A104" s="6">
        <v>2023</v>
      </c>
      <c r="B104" s="6" t="s">
        <v>146</v>
      </c>
      <c r="C104" s="6">
        <v>24</v>
      </c>
      <c r="D104" s="6" t="str">
        <f t="shared" si="1"/>
        <v>May-24</v>
      </c>
      <c r="E104" s="27">
        <v>22832.07</v>
      </c>
      <c r="F104" s="28">
        <v>2739</v>
      </c>
      <c r="G104" s="28"/>
      <c r="H104" s="27" t="s">
        <v>165</v>
      </c>
      <c r="I104" s="27">
        <v>64966.05</v>
      </c>
      <c r="J104" s="28">
        <v>8900</v>
      </c>
      <c r="K104" s="28">
        <v>1572</v>
      </c>
    </row>
    <row r="105" spans="1:11">
      <c r="A105" s="6">
        <v>2023</v>
      </c>
      <c r="B105" s="6" t="s">
        <v>146</v>
      </c>
      <c r="C105" s="6">
        <v>25</v>
      </c>
      <c r="D105" s="6" t="str">
        <f t="shared" si="1"/>
        <v>May-25</v>
      </c>
      <c r="E105" s="27">
        <v>21955.65</v>
      </c>
      <c r="F105" s="28">
        <v>2696</v>
      </c>
      <c r="G105" s="28"/>
      <c r="H105" s="27" t="s">
        <v>166</v>
      </c>
      <c r="I105" s="27">
        <v>35299.43</v>
      </c>
      <c r="J105" s="28">
        <v>5157</v>
      </c>
      <c r="K105" s="28">
        <v>918</v>
      </c>
    </row>
    <row r="106" spans="1:11">
      <c r="A106" s="6">
        <v>2023</v>
      </c>
      <c r="B106" s="6" t="s">
        <v>146</v>
      </c>
      <c r="C106" s="6">
        <v>26</v>
      </c>
      <c r="D106" s="6" t="str">
        <f t="shared" si="1"/>
        <v>May-26</v>
      </c>
      <c r="E106" s="27">
        <v>15146.19</v>
      </c>
      <c r="F106" s="28">
        <v>1829</v>
      </c>
      <c r="G106" s="28"/>
      <c r="H106" s="27" t="s">
        <v>167</v>
      </c>
      <c r="I106" s="27">
        <v>26036.42</v>
      </c>
      <c r="J106" s="28">
        <v>4223</v>
      </c>
      <c r="K106" s="28">
        <v>844</v>
      </c>
    </row>
    <row r="107" spans="1:11">
      <c r="A107" s="6">
        <v>2023</v>
      </c>
      <c r="B107" s="6" t="s">
        <v>146</v>
      </c>
      <c r="C107" s="6">
        <v>29</v>
      </c>
      <c r="D107" s="6" t="str">
        <f t="shared" si="1"/>
        <v>May-29</v>
      </c>
      <c r="E107" s="27">
        <v>49125.02</v>
      </c>
      <c r="F107" s="28">
        <v>5851</v>
      </c>
      <c r="G107" s="28"/>
      <c r="H107" s="27" t="s">
        <v>169</v>
      </c>
      <c r="I107" s="27">
        <v>24762.21</v>
      </c>
      <c r="J107" s="28">
        <v>3979</v>
      </c>
      <c r="K107" s="28">
        <v>708</v>
      </c>
    </row>
    <row r="108" spans="1:11">
      <c r="A108" s="6">
        <v>2023</v>
      </c>
      <c r="B108" s="6" t="s">
        <v>146</v>
      </c>
      <c r="C108" s="6">
        <v>30</v>
      </c>
      <c r="D108" s="6" t="str">
        <f t="shared" si="1"/>
        <v>May-30</v>
      </c>
      <c r="E108" s="27">
        <v>21172.79</v>
      </c>
      <c r="F108" s="28">
        <v>2501</v>
      </c>
      <c r="G108" s="28"/>
      <c r="H108" s="27" t="s">
        <v>170</v>
      </c>
      <c r="I108" s="27">
        <v>21879.71</v>
      </c>
      <c r="J108" s="28">
        <v>3464</v>
      </c>
      <c r="K108" s="28">
        <v>619</v>
      </c>
    </row>
    <row r="109" spans="1:11">
      <c r="A109" s="6">
        <v>2023</v>
      </c>
      <c r="B109" s="6" t="s">
        <v>146</v>
      </c>
      <c r="C109" s="6">
        <v>31</v>
      </c>
      <c r="D109" s="6" t="str">
        <f t="shared" si="1"/>
        <v>May-31</v>
      </c>
      <c r="E109" s="27">
        <v>21055.48</v>
      </c>
      <c r="F109" s="28">
        <v>2536</v>
      </c>
      <c r="G109" s="28"/>
      <c r="H109" s="27" t="s">
        <v>171</v>
      </c>
      <c r="I109" s="242">
        <v>44896.2</v>
      </c>
      <c r="J109" s="28">
        <v>7014</v>
      </c>
      <c r="K109" s="28">
        <v>1291</v>
      </c>
    </row>
    <row r="110" spans="1:11">
      <c r="A110" s="6">
        <v>2023</v>
      </c>
      <c r="B110" s="6" t="s">
        <v>168</v>
      </c>
      <c r="C110" s="6">
        <v>1</v>
      </c>
      <c r="D110" s="6" t="str">
        <f t="shared" si="1"/>
        <v>Jun-1</v>
      </c>
      <c r="E110" s="27">
        <v>13278.18</v>
      </c>
      <c r="F110" s="28">
        <v>1601</v>
      </c>
      <c r="G110" s="28"/>
      <c r="H110" s="27" t="s">
        <v>172</v>
      </c>
      <c r="I110" s="27">
        <v>56964.480000000003</v>
      </c>
      <c r="J110" s="28">
        <v>8149</v>
      </c>
      <c r="K110" s="28">
        <v>1561</v>
      </c>
    </row>
    <row r="111" spans="1:11">
      <c r="A111" s="6">
        <v>2023</v>
      </c>
      <c r="B111" s="6" t="s">
        <v>168</v>
      </c>
      <c r="C111" s="6">
        <v>2</v>
      </c>
      <c r="D111" s="6" t="str">
        <f t="shared" si="1"/>
        <v>Jun-2</v>
      </c>
      <c r="E111" s="27">
        <v>28325.48</v>
      </c>
      <c r="F111" s="28">
        <v>3465</v>
      </c>
      <c r="G111" s="28"/>
      <c r="H111" s="27" t="s">
        <v>173</v>
      </c>
      <c r="I111" s="27">
        <v>40311.379999999997</v>
      </c>
      <c r="J111" s="28">
        <v>5685</v>
      </c>
      <c r="K111" s="28">
        <v>1070</v>
      </c>
    </row>
    <row r="112" spans="1:11">
      <c r="A112" s="6">
        <v>2023</v>
      </c>
      <c r="B112" s="6" t="s">
        <v>168</v>
      </c>
      <c r="C112" s="6">
        <v>5</v>
      </c>
      <c r="D112" s="6" t="str">
        <f t="shared" si="1"/>
        <v>Jun-5</v>
      </c>
      <c r="E112" s="27">
        <v>55673.43</v>
      </c>
      <c r="F112" s="28">
        <v>6535</v>
      </c>
      <c r="G112" s="28"/>
      <c r="H112" s="27" t="s">
        <v>174</v>
      </c>
      <c r="I112" s="27">
        <v>34425.550000000003</v>
      </c>
      <c r="J112" s="28">
        <v>4751</v>
      </c>
      <c r="K112" s="28">
        <v>956</v>
      </c>
    </row>
    <row r="113" spans="1:11">
      <c r="A113" s="6">
        <v>2023</v>
      </c>
      <c r="B113" s="6" t="s">
        <v>168</v>
      </c>
      <c r="C113" s="6">
        <v>6</v>
      </c>
      <c r="D113" s="6" t="str">
        <f t="shared" si="1"/>
        <v>Jun-6</v>
      </c>
      <c r="E113" s="27">
        <v>20498.240000000002</v>
      </c>
      <c r="F113" s="28">
        <v>2439</v>
      </c>
      <c r="G113" s="28"/>
      <c r="H113" s="27" t="s">
        <v>175</v>
      </c>
      <c r="I113" s="27">
        <v>15176.51</v>
      </c>
      <c r="J113" s="28">
        <v>2182</v>
      </c>
      <c r="K113" s="28">
        <v>500</v>
      </c>
    </row>
    <row r="114" spans="1:11">
      <c r="A114" s="6">
        <v>2023</v>
      </c>
      <c r="B114" s="6" t="s">
        <v>168</v>
      </c>
      <c r="C114" s="6">
        <v>7</v>
      </c>
      <c r="D114" s="6" t="str">
        <f t="shared" si="1"/>
        <v>Jun-7</v>
      </c>
      <c r="E114" s="27">
        <v>20003.560000000001</v>
      </c>
      <c r="F114" s="28">
        <v>2307</v>
      </c>
      <c r="G114" s="28"/>
      <c r="H114" s="27" t="s">
        <v>176</v>
      </c>
      <c r="I114" s="27">
        <v>36788.35</v>
      </c>
      <c r="J114" s="28">
        <v>5212</v>
      </c>
      <c r="K114" s="28">
        <v>951</v>
      </c>
    </row>
    <row r="115" spans="1:11">
      <c r="A115" s="6">
        <v>2023</v>
      </c>
      <c r="B115" s="6" t="s">
        <v>168</v>
      </c>
      <c r="C115" s="6">
        <v>9</v>
      </c>
      <c r="D115" s="6" t="str">
        <f t="shared" si="1"/>
        <v>Jun-9</v>
      </c>
      <c r="E115" s="27">
        <v>33242.35</v>
      </c>
      <c r="F115" s="28">
        <v>3881</v>
      </c>
      <c r="G115" s="28"/>
      <c r="H115" s="27" t="s">
        <v>177</v>
      </c>
      <c r="I115" s="27">
        <v>49212.51</v>
      </c>
      <c r="J115" s="28">
        <v>7032</v>
      </c>
      <c r="K115" s="28">
        <v>1430</v>
      </c>
    </row>
    <row r="116" spans="1:11">
      <c r="A116" s="6">
        <v>2023</v>
      </c>
      <c r="B116" s="6" t="s">
        <v>168</v>
      </c>
      <c r="C116" s="6">
        <v>12</v>
      </c>
      <c r="D116" s="6" t="str">
        <f t="shared" si="1"/>
        <v>Jun-12</v>
      </c>
      <c r="E116" s="27">
        <v>62808.86</v>
      </c>
      <c r="F116" s="28">
        <v>7789</v>
      </c>
      <c r="G116" s="28"/>
      <c r="H116" s="27" t="s">
        <v>178</v>
      </c>
      <c r="I116" s="27">
        <v>30239.43</v>
      </c>
      <c r="J116" s="28">
        <v>3799</v>
      </c>
      <c r="K116" s="28">
        <v>748</v>
      </c>
    </row>
    <row r="117" spans="1:11">
      <c r="A117" s="6">
        <v>2023</v>
      </c>
      <c r="B117" s="6" t="s">
        <v>168</v>
      </c>
      <c r="C117" s="6">
        <v>13</v>
      </c>
      <c r="D117" s="6" t="str">
        <f t="shared" si="1"/>
        <v>Jun-13</v>
      </c>
      <c r="E117" s="27">
        <v>57637.87</v>
      </c>
      <c r="F117" s="28">
        <v>7209</v>
      </c>
      <c r="G117" s="28"/>
      <c r="H117" s="27" t="s">
        <v>179</v>
      </c>
      <c r="I117" s="27">
        <v>24757.97</v>
      </c>
      <c r="J117" s="28">
        <v>3330</v>
      </c>
      <c r="K117" s="28">
        <v>688</v>
      </c>
    </row>
    <row r="118" spans="1:11">
      <c r="A118" s="6">
        <v>2023</v>
      </c>
      <c r="B118" s="6" t="s">
        <v>168</v>
      </c>
      <c r="C118" s="6">
        <v>14</v>
      </c>
      <c r="D118" s="6" t="str">
        <f t="shared" si="1"/>
        <v>Jun-14</v>
      </c>
      <c r="E118" s="27">
        <v>30393.54</v>
      </c>
      <c r="F118" s="28">
        <v>4034</v>
      </c>
      <c r="G118" s="28"/>
      <c r="H118" s="27" t="s">
        <v>180</v>
      </c>
      <c r="I118" s="27">
        <v>22615.82</v>
      </c>
      <c r="J118" s="28">
        <v>3075</v>
      </c>
      <c r="K118" s="28">
        <v>617</v>
      </c>
    </row>
    <row r="119" spans="1:11">
      <c r="A119" s="6">
        <v>2023</v>
      </c>
      <c r="B119" s="6" t="s">
        <v>168</v>
      </c>
      <c r="C119" s="6">
        <v>15</v>
      </c>
      <c r="D119" s="6" t="str">
        <f t="shared" si="1"/>
        <v>Jun-15</v>
      </c>
      <c r="E119" s="27">
        <v>30252.63</v>
      </c>
      <c r="F119" s="28">
        <v>3994</v>
      </c>
      <c r="G119" s="28"/>
      <c r="H119" s="27" t="s">
        <v>181</v>
      </c>
      <c r="I119" s="27">
        <v>52876.05</v>
      </c>
      <c r="J119" s="28">
        <v>7135</v>
      </c>
      <c r="K119" s="28">
        <v>1547</v>
      </c>
    </row>
    <row r="120" spans="1:11">
      <c r="A120" s="6">
        <v>2023</v>
      </c>
      <c r="B120" s="6" t="s">
        <v>168</v>
      </c>
      <c r="C120" s="6">
        <v>16</v>
      </c>
      <c r="D120" s="6" t="str">
        <f t="shared" si="1"/>
        <v>Jun-16</v>
      </c>
      <c r="E120" s="27">
        <v>20927.36</v>
      </c>
      <c r="F120" s="28">
        <v>2810</v>
      </c>
      <c r="G120" s="28"/>
      <c r="H120" s="27" t="s">
        <v>182</v>
      </c>
      <c r="I120" s="27">
        <v>28888.57</v>
      </c>
      <c r="J120" s="28">
        <v>3890</v>
      </c>
      <c r="K120" s="28">
        <v>814</v>
      </c>
    </row>
    <row r="121" spans="1:11">
      <c r="A121" s="6">
        <v>2023</v>
      </c>
      <c r="B121" s="6" t="s">
        <v>168</v>
      </c>
      <c r="C121" s="6">
        <v>19</v>
      </c>
      <c r="D121" s="6" t="str">
        <f t="shared" si="1"/>
        <v>Jun-19</v>
      </c>
      <c r="E121" s="27">
        <v>66625.63</v>
      </c>
      <c r="F121" s="28">
        <v>8539</v>
      </c>
      <c r="G121" s="28"/>
      <c r="H121" s="27" t="s">
        <v>183</v>
      </c>
      <c r="I121" s="27">
        <v>19938.89</v>
      </c>
      <c r="J121" s="28">
        <v>2699</v>
      </c>
      <c r="K121" s="28">
        <v>541</v>
      </c>
    </row>
    <row r="122" spans="1:11">
      <c r="A122" s="6">
        <v>2023</v>
      </c>
      <c r="B122" s="6" t="s">
        <v>168</v>
      </c>
      <c r="C122" s="6">
        <v>20</v>
      </c>
      <c r="D122" s="6" t="str">
        <f t="shared" si="1"/>
        <v>Jun-20</v>
      </c>
      <c r="E122" s="27">
        <v>30097.77</v>
      </c>
      <c r="F122" s="28">
        <v>3427</v>
      </c>
      <c r="G122" s="28"/>
      <c r="H122" s="27" t="s">
        <v>184</v>
      </c>
      <c r="I122" s="27">
        <v>23803.64</v>
      </c>
      <c r="J122" s="28">
        <v>3132</v>
      </c>
      <c r="K122" s="28">
        <v>591</v>
      </c>
    </row>
    <row r="123" spans="1:11">
      <c r="A123" s="6">
        <v>2023</v>
      </c>
      <c r="B123" s="6" t="s">
        <v>168</v>
      </c>
      <c r="C123" s="6">
        <v>21</v>
      </c>
      <c r="D123" s="6" t="str">
        <f t="shared" si="1"/>
        <v>Jun-21</v>
      </c>
      <c r="E123" s="27">
        <v>32604.97</v>
      </c>
      <c r="F123" s="28">
        <v>4033</v>
      </c>
      <c r="G123" s="28"/>
      <c r="H123" s="27" t="s">
        <v>185</v>
      </c>
      <c r="I123" s="27">
        <v>22004.71</v>
      </c>
      <c r="J123" s="28">
        <v>2703</v>
      </c>
      <c r="K123" s="28">
        <v>539</v>
      </c>
    </row>
    <row r="124" spans="1:11">
      <c r="A124" s="6">
        <v>2023</v>
      </c>
      <c r="B124" s="6" t="s">
        <v>168</v>
      </c>
      <c r="C124" s="6">
        <v>22</v>
      </c>
      <c r="D124" s="6" t="str">
        <f t="shared" si="1"/>
        <v>Jun-22</v>
      </c>
      <c r="E124" s="27">
        <v>45313.46</v>
      </c>
      <c r="F124" s="28">
        <v>6231</v>
      </c>
      <c r="G124" s="28"/>
      <c r="H124" s="27" t="s">
        <v>345</v>
      </c>
      <c r="I124" s="27">
        <v>-832.93</v>
      </c>
      <c r="J124" s="28">
        <v>-84</v>
      </c>
      <c r="K124" s="28">
        <v>20</v>
      </c>
    </row>
    <row r="125" spans="1:11">
      <c r="A125" s="6">
        <v>2023</v>
      </c>
      <c r="B125" s="6" t="s">
        <v>168</v>
      </c>
      <c r="C125" s="6">
        <v>23</v>
      </c>
      <c r="D125" s="6" t="str">
        <f t="shared" si="1"/>
        <v>Jun-23</v>
      </c>
      <c r="E125" s="27">
        <v>19758.88</v>
      </c>
      <c r="F125" s="28">
        <v>2684</v>
      </c>
      <c r="G125" s="28"/>
      <c r="H125" s="27" t="s">
        <v>186</v>
      </c>
      <c r="I125" s="27">
        <v>54857.66</v>
      </c>
      <c r="J125" s="28">
        <v>6873</v>
      </c>
      <c r="K125" s="28">
        <v>1290</v>
      </c>
    </row>
    <row r="126" spans="1:11">
      <c r="A126" s="6">
        <v>2023</v>
      </c>
      <c r="B126" s="6" t="s">
        <v>168</v>
      </c>
      <c r="C126" s="6">
        <v>26</v>
      </c>
      <c r="D126" s="6" t="str">
        <f t="shared" si="1"/>
        <v>Jun-26</v>
      </c>
      <c r="E126" s="27">
        <v>41361.379999999997</v>
      </c>
      <c r="F126" s="28">
        <v>5342</v>
      </c>
      <c r="G126" s="28"/>
      <c r="H126" s="27" t="s">
        <v>188</v>
      </c>
      <c r="I126" s="27">
        <v>31659.38</v>
      </c>
      <c r="J126" s="28">
        <v>3795</v>
      </c>
      <c r="K126" s="28">
        <v>667</v>
      </c>
    </row>
    <row r="127" spans="1:11">
      <c r="A127" s="6">
        <v>2023</v>
      </c>
      <c r="B127" s="6" t="s">
        <v>168</v>
      </c>
      <c r="C127" s="6">
        <v>27</v>
      </c>
      <c r="D127" s="6" t="str">
        <f t="shared" si="1"/>
        <v>Jun-27</v>
      </c>
      <c r="E127" s="27">
        <v>46555.01</v>
      </c>
      <c r="F127" s="28">
        <v>5525</v>
      </c>
      <c r="G127" s="28"/>
      <c r="H127" s="27" t="s">
        <v>189</v>
      </c>
      <c r="I127" s="27">
        <v>22716.46</v>
      </c>
      <c r="J127" s="28">
        <v>2820</v>
      </c>
      <c r="K127" s="28">
        <v>543</v>
      </c>
    </row>
    <row r="128" spans="1:11">
      <c r="A128" s="6">
        <v>2023</v>
      </c>
      <c r="B128" s="6" t="s">
        <v>168</v>
      </c>
      <c r="C128" s="6">
        <v>28</v>
      </c>
      <c r="D128" s="6" t="str">
        <f t="shared" si="1"/>
        <v>Jun-28</v>
      </c>
      <c r="E128" s="27">
        <v>39213.69</v>
      </c>
      <c r="F128" s="28">
        <v>4688</v>
      </c>
      <c r="G128" s="28"/>
      <c r="H128" s="27" t="s">
        <v>190</v>
      </c>
      <c r="I128" s="27">
        <v>21925.87</v>
      </c>
      <c r="J128" s="28">
        <v>3136</v>
      </c>
      <c r="K128" s="28">
        <v>668</v>
      </c>
    </row>
    <row r="129" spans="1:11">
      <c r="A129" s="6">
        <v>2023</v>
      </c>
      <c r="B129" s="6" t="s">
        <v>168</v>
      </c>
      <c r="C129" s="6">
        <v>29</v>
      </c>
      <c r="D129" s="6" t="str">
        <f t="shared" si="1"/>
        <v>Jun-29</v>
      </c>
      <c r="E129" s="27">
        <v>33695.629999999997</v>
      </c>
      <c r="F129" s="28">
        <v>4125</v>
      </c>
      <c r="G129" s="28"/>
      <c r="H129" s="27" t="s">
        <v>191</v>
      </c>
      <c r="I129" s="27">
        <v>17871.32</v>
      </c>
      <c r="J129" s="28">
        <v>2575</v>
      </c>
      <c r="K129" s="28">
        <v>543</v>
      </c>
    </row>
    <row r="130" spans="1:11">
      <c r="A130" s="6">
        <v>2023</v>
      </c>
      <c r="B130" s="6" t="s">
        <v>168</v>
      </c>
      <c r="C130" s="6">
        <v>30</v>
      </c>
      <c r="D130" s="6" t="str">
        <f t="shared" si="1"/>
        <v>Jun-30</v>
      </c>
      <c r="E130" s="27">
        <v>24426.61</v>
      </c>
      <c r="F130" s="28">
        <v>2947</v>
      </c>
      <c r="G130" s="28"/>
      <c r="H130" s="27" t="s">
        <v>346</v>
      </c>
      <c r="I130" s="27">
        <v>-9.82</v>
      </c>
      <c r="J130" s="28">
        <v>-1</v>
      </c>
      <c r="K130" s="28">
        <v>1</v>
      </c>
    </row>
    <row r="131" spans="1:11">
      <c r="A131" s="6">
        <v>2023</v>
      </c>
      <c r="B131" s="6" t="s">
        <v>187</v>
      </c>
      <c r="C131" s="6">
        <v>3</v>
      </c>
      <c r="D131" s="6" t="str">
        <f t="shared" ref="D131:D194" si="2">CONCATENATE(B131,"-",C131)</f>
        <v>Jul-3</v>
      </c>
      <c r="E131" s="27">
        <v>56178.44</v>
      </c>
      <c r="F131" s="28">
        <v>7303</v>
      </c>
      <c r="G131" s="28"/>
      <c r="H131" s="27" t="s">
        <v>192</v>
      </c>
      <c r="I131" s="27">
        <v>53581.38</v>
      </c>
      <c r="J131" s="28">
        <v>7541</v>
      </c>
      <c r="K131" s="28">
        <v>1502</v>
      </c>
    </row>
    <row r="132" spans="1:11">
      <c r="A132" s="6">
        <v>2023</v>
      </c>
      <c r="B132" s="6" t="s">
        <v>187</v>
      </c>
      <c r="C132" s="6">
        <v>4</v>
      </c>
      <c r="D132" s="6" t="str">
        <f t="shared" si="2"/>
        <v>Jul-4</v>
      </c>
      <c r="E132" s="27">
        <v>37063.870000000003</v>
      </c>
      <c r="F132" s="28">
        <v>4816</v>
      </c>
      <c r="G132" s="28"/>
      <c r="H132" s="27" t="s">
        <v>193</v>
      </c>
      <c r="I132" s="27">
        <v>32652.18</v>
      </c>
      <c r="J132" s="28">
        <v>4854</v>
      </c>
      <c r="K132" s="28">
        <v>851</v>
      </c>
    </row>
    <row r="133" spans="1:11">
      <c r="A133" s="6">
        <v>2023</v>
      </c>
      <c r="B133" s="6" t="s">
        <v>187</v>
      </c>
      <c r="C133" s="6">
        <v>5</v>
      </c>
      <c r="D133" s="6" t="str">
        <f t="shared" si="2"/>
        <v>Jul-5</v>
      </c>
      <c r="E133" s="27">
        <v>27327.49</v>
      </c>
      <c r="F133" s="28">
        <v>3320</v>
      </c>
      <c r="G133" s="28"/>
      <c r="H133" s="27" t="s">
        <v>194</v>
      </c>
      <c r="I133" s="28">
        <v>30354</v>
      </c>
      <c r="J133" s="28">
        <v>4341</v>
      </c>
      <c r="K133" s="28">
        <v>774</v>
      </c>
    </row>
    <row r="134" spans="1:11">
      <c r="A134" s="6">
        <v>2023</v>
      </c>
      <c r="B134" s="6" t="s">
        <v>187</v>
      </c>
      <c r="C134" s="6">
        <v>6</v>
      </c>
      <c r="D134" s="6" t="str">
        <f t="shared" si="2"/>
        <v>Jul-6</v>
      </c>
      <c r="E134" s="27">
        <v>31771.43</v>
      </c>
      <c r="F134" s="28">
        <v>4209</v>
      </c>
      <c r="G134" s="28"/>
      <c r="H134" s="27" t="s">
        <v>195</v>
      </c>
      <c r="I134" s="27">
        <v>33410.68</v>
      </c>
      <c r="J134" s="28">
        <v>4853</v>
      </c>
      <c r="K134" s="28">
        <v>846</v>
      </c>
    </row>
    <row r="135" spans="1:11">
      <c r="A135" s="6">
        <v>2023</v>
      </c>
      <c r="B135" s="6" t="s">
        <v>187</v>
      </c>
      <c r="C135" s="6">
        <v>7</v>
      </c>
      <c r="D135" s="6" t="str">
        <f t="shared" si="2"/>
        <v>Jul-7</v>
      </c>
      <c r="E135" s="27">
        <v>57187.79</v>
      </c>
      <c r="F135" s="28">
        <v>7922</v>
      </c>
      <c r="G135" s="28"/>
      <c r="H135" s="27" t="s">
        <v>196</v>
      </c>
      <c r="I135" s="242">
        <v>17729.5</v>
      </c>
      <c r="J135" s="28">
        <v>2160</v>
      </c>
      <c r="K135" s="28">
        <v>463</v>
      </c>
    </row>
    <row r="136" spans="1:11">
      <c r="A136" s="6">
        <v>2023</v>
      </c>
      <c r="B136" s="6" t="s">
        <v>187</v>
      </c>
      <c r="C136" s="6">
        <v>10</v>
      </c>
      <c r="D136" s="6" t="str">
        <f t="shared" si="2"/>
        <v>Jul-10</v>
      </c>
      <c r="E136" s="27">
        <v>45432.46</v>
      </c>
      <c r="F136" s="28">
        <v>5857</v>
      </c>
      <c r="G136" s="28"/>
      <c r="H136" s="27" t="s">
        <v>197</v>
      </c>
      <c r="I136" s="27">
        <v>66887.37</v>
      </c>
      <c r="J136" s="28">
        <v>8112</v>
      </c>
      <c r="K136" s="28">
        <v>1595</v>
      </c>
    </row>
    <row r="137" spans="1:11">
      <c r="A137" s="6">
        <v>2023</v>
      </c>
      <c r="B137" s="6" t="s">
        <v>187</v>
      </c>
      <c r="C137" s="6">
        <v>11</v>
      </c>
      <c r="D137" s="6" t="str">
        <f t="shared" si="2"/>
        <v>Jul-11</v>
      </c>
      <c r="E137" s="27">
        <v>34233.15</v>
      </c>
      <c r="F137" s="28">
        <v>4524</v>
      </c>
      <c r="G137" s="28"/>
      <c r="H137" s="27" t="s">
        <v>198</v>
      </c>
      <c r="I137" s="27">
        <v>36216.79</v>
      </c>
      <c r="J137" s="28">
        <v>4453</v>
      </c>
      <c r="K137" s="28">
        <v>789</v>
      </c>
    </row>
    <row r="138" spans="1:11">
      <c r="A138" s="6">
        <v>2023</v>
      </c>
      <c r="B138" s="6" t="s">
        <v>187</v>
      </c>
      <c r="C138" s="6">
        <v>12</v>
      </c>
      <c r="D138" s="6" t="str">
        <f t="shared" si="2"/>
        <v>Jul-12</v>
      </c>
      <c r="E138" s="27">
        <v>16061.31</v>
      </c>
      <c r="F138" s="28">
        <v>1787</v>
      </c>
      <c r="G138" s="28"/>
      <c r="H138" s="27" t="s">
        <v>199</v>
      </c>
      <c r="I138" s="27">
        <v>30371.67</v>
      </c>
      <c r="J138" s="28">
        <v>3717</v>
      </c>
      <c r="K138" s="28">
        <v>647</v>
      </c>
    </row>
    <row r="139" spans="1:11">
      <c r="A139" s="6">
        <v>2023</v>
      </c>
      <c r="B139" s="6" t="s">
        <v>187</v>
      </c>
      <c r="C139" s="6">
        <v>13</v>
      </c>
      <c r="D139" s="6" t="str">
        <f t="shared" si="2"/>
        <v>Jul-13</v>
      </c>
      <c r="E139" s="27">
        <v>13172.02</v>
      </c>
      <c r="F139" s="28">
        <v>1572</v>
      </c>
      <c r="G139" s="28"/>
      <c r="H139" s="27" t="s">
        <v>200</v>
      </c>
      <c r="I139" s="27">
        <v>30697.06</v>
      </c>
      <c r="J139" s="28">
        <v>3725</v>
      </c>
      <c r="K139" s="28">
        <v>704</v>
      </c>
    </row>
    <row r="140" spans="1:11">
      <c r="A140" s="6">
        <v>2023</v>
      </c>
      <c r="B140" s="6" t="s">
        <v>187</v>
      </c>
      <c r="C140" s="6">
        <v>14</v>
      </c>
      <c r="D140" s="6" t="str">
        <f t="shared" si="2"/>
        <v>Jul-14</v>
      </c>
      <c r="E140" s="27">
        <v>17647.64</v>
      </c>
      <c r="F140" s="28">
        <v>1981</v>
      </c>
      <c r="G140" s="28"/>
      <c r="H140" s="27" t="s">
        <v>201</v>
      </c>
      <c r="I140" s="242">
        <v>22457.3</v>
      </c>
      <c r="J140" s="28">
        <v>3213</v>
      </c>
      <c r="K140" s="28">
        <v>626</v>
      </c>
    </row>
    <row r="141" spans="1:11">
      <c r="A141" s="6">
        <v>2023</v>
      </c>
      <c r="B141" s="6" t="s">
        <v>187</v>
      </c>
      <c r="C141" s="6">
        <v>17</v>
      </c>
      <c r="D141" s="6" t="str">
        <f t="shared" si="2"/>
        <v>Jul-17</v>
      </c>
      <c r="E141" s="27">
        <v>42857.11</v>
      </c>
      <c r="F141" s="28">
        <v>5170</v>
      </c>
      <c r="G141" s="28"/>
      <c r="H141" s="27" t="s">
        <v>202</v>
      </c>
      <c r="I141" s="27">
        <v>25521.57</v>
      </c>
      <c r="J141" s="28">
        <v>3861</v>
      </c>
      <c r="K141" s="28">
        <v>715</v>
      </c>
    </row>
    <row r="142" spans="1:11">
      <c r="A142" s="6">
        <v>2023</v>
      </c>
      <c r="B142" s="6" t="s">
        <v>187</v>
      </c>
      <c r="C142" s="6">
        <v>18</v>
      </c>
      <c r="D142" s="6" t="str">
        <f t="shared" si="2"/>
        <v>Jul-18</v>
      </c>
      <c r="E142" s="27">
        <v>73818.39</v>
      </c>
      <c r="F142" s="28">
        <v>9572</v>
      </c>
      <c r="G142" s="28"/>
      <c r="H142" s="27" t="s">
        <v>203</v>
      </c>
      <c r="I142" s="27">
        <v>54884.97</v>
      </c>
      <c r="J142" s="28">
        <v>8108</v>
      </c>
      <c r="K142" s="28">
        <v>1482</v>
      </c>
    </row>
    <row r="143" spans="1:11">
      <c r="A143" s="6">
        <v>2023</v>
      </c>
      <c r="B143" s="6" t="s">
        <v>187</v>
      </c>
      <c r="C143" s="6">
        <v>19</v>
      </c>
      <c r="D143" s="6" t="str">
        <f t="shared" si="2"/>
        <v>Jul-19</v>
      </c>
      <c r="E143" s="27">
        <v>21568.34</v>
      </c>
      <c r="F143" s="28">
        <v>2603</v>
      </c>
      <c r="G143" s="28"/>
      <c r="H143" s="27" t="s">
        <v>204</v>
      </c>
      <c r="I143" s="27">
        <v>28408.54</v>
      </c>
      <c r="J143" s="28">
        <v>4069</v>
      </c>
      <c r="K143" s="28">
        <v>757</v>
      </c>
    </row>
    <row r="144" spans="1:11">
      <c r="A144" s="6">
        <v>2023</v>
      </c>
      <c r="B144" s="6" t="s">
        <v>187</v>
      </c>
      <c r="C144" s="6">
        <v>20</v>
      </c>
      <c r="D144" s="6" t="str">
        <f t="shared" si="2"/>
        <v>Jul-20</v>
      </c>
      <c r="E144" s="27">
        <v>39678.04</v>
      </c>
      <c r="F144" s="28">
        <v>5367</v>
      </c>
      <c r="G144" s="28"/>
      <c r="H144" s="27" t="s">
        <v>205</v>
      </c>
      <c r="I144" s="27">
        <v>24068.01</v>
      </c>
      <c r="J144" s="28">
        <v>3339</v>
      </c>
      <c r="K144" s="28">
        <v>667</v>
      </c>
    </row>
    <row r="145" spans="1:11">
      <c r="A145" s="6">
        <v>2023</v>
      </c>
      <c r="B145" s="6" t="s">
        <v>187</v>
      </c>
      <c r="C145" s="6">
        <v>21</v>
      </c>
      <c r="D145" s="6" t="str">
        <f t="shared" si="2"/>
        <v>Jul-21</v>
      </c>
      <c r="E145" s="27">
        <v>33387.269999999997</v>
      </c>
      <c r="F145" s="28">
        <v>4386</v>
      </c>
      <c r="G145" s="28"/>
      <c r="H145" s="27" t="s">
        <v>206</v>
      </c>
      <c r="I145" s="242">
        <v>37600.699999999997</v>
      </c>
      <c r="J145" s="28">
        <v>7461</v>
      </c>
      <c r="K145" s="28">
        <v>923</v>
      </c>
    </row>
    <row r="146" spans="1:11">
      <c r="A146" s="6">
        <v>2023</v>
      </c>
      <c r="B146" s="6" t="s">
        <v>187</v>
      </c>
      <c r="C146" s="6">
        <v>23</v>
      </c>
      <c r="D146" s="6" t="str">
        <f t="shared" si="2"/>
        <v>Jul-23</v>
      </c>
      <c r="E146" s="27">
        <v>18103.32</v>
      </c>
      <c r="F146" s="28">
        <v>2181</v>
      </c>
      <c r="G146" s="28"/>
      <c r="H146" s="27" t="s">
        <v>207</v>
      </c>
      <c r="I146" s="27">
        <v>17277.919999999998</v>
      </c>
      <c r="J146" s="28">
        <v>3468</v>
      </c>
      <c r="K146" s="28">
        <v>409</v>
      </c>
    </row>
    <row r="147" spans="1:11">
      <c r="A147" s="6">
        <v>2023</v>
      </c>
      <c r="B147" s="6" t="s">
        <v>187</v>
      </c>
      <c r="C147" s="6">
        <v>24</v>
      </c>
      <c r="D147" s="6" t="str">
        <f t="shared" si="2"/>
        <v>Jul-24</v>
      </c>
      <c r="E147" s="27">
        <v>59306.080000000002</v>
      </c>
      <c r="F147" s="28">
        <v>7651</v>
      </c>
      <c r="G147" s="28"/>
      <c r="H147" s="27" t="s">
        <v>208</v>
      </c>
      <c r="I147" s="27">
        <v>60869.31</v>
      </c>
      <c r="J147" s="28">
        <v>13581</v>
      </c>
      <c r="K147" s="28">
        <v>1370</v>
      </c>
    </row>
    <row r="148" spans="1:11">
      <c r="A148" s="6">
        <v>2023</v>
      </c>
      <c r="B148" s="6" t="s">
        <v>187</v>
      </c>
      <c r="C148" s="6">
        <v>25</v>
      </c>
      <c r="D148" s="6" t="str">
        <f t="shared" si="2"/>
        <v>Jul-25</v>
      </c>
      <c r="E148" s="27">
        <v>29817.96</v>
      </c>
      <c r="F148" s="28">
        <v>3945</v>
      </c>
      <c r="G148" s="28"/>
      <c r="H148" s="27" t="s">
        <v>209</v>
      </c>
      <c r="I148" s="27">
        <v>57270.13</v>
      </c>
      <c r="J148" s="28">
        <v>13086</v>
      </c>
      <c r="K148" s="28">
        <v>1424</v>
      </c>
    </row>
    <row r="149" spans="1:11">
      <c r="A149" s="6">
        <v>2023</v>
      </c>
      <c r="B149" s="6" t="s">
        <v>187</v>
      </c>
      <c r="C149" s="6">
        <v>26</v>
      </c>
      <c r="D149" s="6" t="str">
        <f t="shared" si="2"/>
        <v>Jul-26</v>
      </c>
      <c r="E149" s="27">
        <v>29743.86</v>
      </c>
      <c r="F149" s="28">
        <v>3743</v>
      </c>
      <c r="G149" s="28"/>
      <c r="H149" s="27" t="s">
        <v>211</v>
      </c>
      <c r="I149" s="27">
        <v>90066.47</v>
      </c>
      <c r="J149" s="28">
        <v>19875</v>
      </c>
      <c r="K149" s="28">
        <v>2222</v>
      </c>
    </row>
    <row r="150" spans="1:11">
      <c r="A150" s="6">
        <v>2023</v>
      </c>
      <c r="B150" s="6" t="s">
        <v>187</v>
      </c>
      <c r="C150" s="6">
        <v>27</v>
      </c>
      <c r="D150" s="6" t="str">
        <f t="shared" si="2"/>
        <v>Jul-27</v>
      </c>
      <c r="E150" s="27">
        <v>25160.49</v>
      </c>
      <c r="F150" s="28">
        <v>3045</v>
      </c>
      <c r="G150" s="28"/>
      <c r="H150" s="27" t="s">
        <v>212</v>
      </c>
      <c r="I150" s="27">
        <v>15951.39</v>
      </c>
      <c r="J150" s="28">
        <v>3455</v>
      </c>
      <c r="K150" s="28">
        <v>403</v>
      </c>
    </row>
    <row r="151" spans="1:11">
      <c r="A151" s="6">
        <v>2023</v>
      </c>
      <c r="B151" s="6" t="s">
        <v>187</v>
      </c>
      <c r="C151" s="6">
        <v>28</v>
      </c>
      <c r="D151" s="6" t="str">
        <f t="shared" si="2"/>
        <v>Jul-28</v>
      </c>
      <c r="E151" s="27">
        <v>29655.75</v>
      </c>
      <c r="F151" s="28">
        <v>3757</v>
      </c>
      <c r="G151" s="28"/>
      <c r="H151" s="27" t="s">
        <v>213</v>
      </c>
      <c r="I151" s="27">
        <v>40651.050000000003</v>
      </c>
      <c r="J151" s="28">
        <v>5900</v>
      </c>
      <c r="K151" s="28">
        <v>1009</v>
      </c>
    </row>
    <row r="152" spans="1:11">
      <c r="A152" s="6">
        <v>2023</v>
      </c>
      <c r="B152" s="6" t="s">
        <v>187</v>
      </c>
      <c r="C152" s="6">
        <v>31</v>
      </c>
      <c r="D152" s="6" t="str">
        <f t="shared" si="2"/>
        <v>Jul-31</v>
      </c>
      <c r="E152" s="27">
        <v>62445.34</v>
      </c>
      <c r="F152" s="28">
        <v>8106</v>
      </c>
      <c r="G152" s="28"/>
      <c r="H152" s="27" t="s">
        <v>214</v>
      </c>
      <c r="I152" s="27">
        <v>11111.24</v>
      </c>
      <c r="J152" s="28">
        <v>1283</v>
      </c>
      <c r="K152" s="28">
        <v>312</v>
      </c>
    </row>
    <row r="153" spans="1:11">
      <c r="A153" s="6">
        <v>2023</v>
      </c>
      <c r="B153" s="6" t="s">
        <v>210</v>
      </c>
      <c r="C153" s="6">
        <v>1</v>
      </c>
      <c r="D153" s="6" t="str">
        <f t="shared" si="2"/>
        <v>Aug-1</v>
      </c>
      <c r="E153" s="27">
        <v>49529.97</v>
      </c>
      <c r="F153" s="28">
        <v>6741</v>
      </c>
      <c r="G153" s="28"/>
      <c r="H153" s="27" t="s">
        <v>215</v>
      </c>
      <c r="I153" s="27">
        <v>42207.79</v>
      </c>
      <c r="J153" s="28">
        <v>5711</v>
      </c>
      <c r="K153" s="28">
        <v>953</v>
      </c>
    </row>
    <row r="154" spans="1:11">
      <c r="A154" s="6">
        <v>2023</v>
      </c>
      <c r="B154" s="6" t="s">
        <v>210</v>
      </c>
      <c r="C154" s="6">
        <v>2</v>
      </c>
      <c r="D154" s="6" t="str">
        <f t="shared" si="2"/>
        <v>Aug-2</v>
      </c>
      <c r="E154" s="27">
        <v>31617.67</v>
      </c>
      <c r="F154" s="28">
        <v>3885</v>
      </c>
      <c r="G154" s="28"/>
      <c r="H154" s="27" t="s">
        <v>216</v>
      </c>
      <c r="I154" s="242">
        <v>37772.800000000003</v>
      </c>
      <c r="J154" s="28">
        <v>5257</v>
      </c>
      <c r="K154" s="28">
        <v>932</v>
      </c>
    </row>
    <row r="155" spans="1:11">
      <c r="A155" s="6">
        <v>2023</v>
      </c>
      <c r="B155" s="6" t="s">
        <v>210</v>
      </c>
      <c r="C155" s="6">
        <v>3</v>
      </c>
      <c r="D155" s="6" t="str">
        <f t="shared" si="2"/>
        <v>Aug-3</v>
      </c>
      <c r="E155" s="242">
        <v>22380.9</v>
      </c>
      <c r="F155" s="28">
        <v>2797</v>
      </c>
      <c r="G155" s="28"/>
      <c r="H155" s="242" t="s">
        <v>217</v>
      </c>
      <c r="I155" s="27">
        <v>19600.330000000002</v>
      </c>
      <c r="J155" s="28">
        <v>2854</v>
      </c>
      <c r="K155" s="28">
        <v>496</v>
      </c>
    </row>
    <row r="156" spans="1:11">
      <c r="A156" s="6">
        <v>2023</v>
      </c>
      <c r="B156" s="6" t="s">
        <v>210</v>
      </c>
      <c r="C156" s="6">
        <v>4</v>
      </c>
      <c r="D156" s="6" t="str">
        <f t="shared" si="2"/>
        <v>Aug-4</v>
      </c>
      <c r="E156" s="27">
        <v>23210.17</v>
      </c>
      <c r="F156" s="28">
        <v>3061</v>
      </c>
      <c r="G156" s="28"/>
      <c r="H156" s="27" t="s">
        <v>218</v>
      </c>
      <c r="I156" s="27">
        <v>17573.43</v>
      </c>
      <c r="J156" s="28">
        <v>2550</v>
      </c>
      <c r="K156" s="28">
        <v>453</v>
      </c>
    </row>
    <row r="157" spans="1:11">
      <c r="A157" s="6">
        <v>2023</v>
      </c>
      <c r="B157" s="6" t="s">
        <v>210</v>
      </c>
      <c r="C157" s="6">
        <v>6</v>
      </c>
      <c r="D157" s="6" t="str">
        <f t="shared" si="2"/>
        <v>Aug-6</v>
      </c>
      <c r="E157" s="242">
        <v>16192.7</v>
      </c>
      <c r="F157" s="28">
        <v>2068</v>
      </c>
      <c r="G157" s="28"/>
      <c r="H157" s="242" t="s">
        <v>219</v>
      </c>
      <c r="I157" s="27">
        <v>11348.84</v>
      </c>
      <c r="J157" s="28">
        <v>1721</v>
      </c>
      <c r="K157" s="28">
        <v>300</v>
      </c>
    </row>
    <row r="158" spans="1:11">
      <c r="A158" s="6">
        <v>2023</v>
      </c>
      <c r="B158" s="6" t="s">
        <v>210</v>
      </c>
      <c r="C158" s="6">
        <v>7</v>
      </c>
      <c r="D158" s="6" t="str">
        <f t="shared" si="2"/>
        <v>Aug-7</v>
      </c>
      <c r="E158" s="27">
        <v>39288.959999999999</v>
      </c>
      <c r="F158" s="28">
        <v>5110</v>
      </c>
      <c r="G158" s="28"/>
      <c r="H158" s="27" t="s">
        <v>220</v>
      </c>
      <c r="I158" s="27">
        <v>31528.68</v>
      </c>
      <c r="J158" s="28">
        <v>4369</v>
      </c>
      <c r="K158" s="28">
        <v>793</v>
      </c>
    </row>
    <row r="159" spans="1:11">
      <c r="A159" s="6">
        <v>2023</v>
      </c>
      <c r="B159" s="6" t="s">
        <v>210</v>
      </c>
      <c r="C159" s="6">
        <v>8</v>
      </c>
      <c r="D159" s="6" t="str">
        <f t="shared" si="2"/>
        <v>Aug-8</v>
      </c>
      <c r="E159" s="242">
        <v>29019.4</v>
      </c>
      <c r="F159" s="28">
        <v>3673</v>
      </c>
      <c r="G159" s="28"/>
      <c r="H159" s="242" t="s">
        <v>221</v>
      </c>
      <c r="I159" s="242">
        <v>35404.800000000003</v>
      </c>
      <c r="J159" s="28">
        <v>5053</v>
      </c>
      <c r="K159" s="28">
        <v>947</v>
      </c>
    </row>
    <row r="160" spans="1:11">
      <c r="A160" s="6">
        <v>2023</v>
      </c>
      <c r="B160" s="6" t="s">
        <v>210</v>
      </c>
      <c r="C160" s="6">
        <v>9</v>
      </c>
      <c r="D160" s="6" t="str">
        <f t="shared" si="2"/>
        <v>Aug-9</v>
      </c>
      <c r="E160" s="27">
        <v>24003.85</v>
      </c>
      <c r="F160" s="28">
        <v>2931</v>
      </c>
      <c r="G160" s="28"/>
      <c r="H160" s="27" t="s">
        <v>222</v>
      </c>
      <c r="I160" s="27">
        <v>23689.88</v>
      </c>
      <c r="J160" s="28">
        <v>3457</v>
      </c>
      <c r="K160" s="28">
        <v>721</v>
      </c>
    </row>
    <row r="161" spans="1:11">
      <c r="A161" s="6">
        <v>2023</v>
      </c>
      <c r="B161" s="6" t="s">
        <v>210</v>
      </c>
      <c r="C161" s="6">
        <v>10</v>
      </c>
      <c r="D161" s="6" t="str">
        <f t="shared" si="2"/>
        <v>Aug-10</v>
      </c>
      <c r="E161" s="27">
        <v>55446.84</v>
      </c>
      <c r="F161" s="28">
        <v>8718</v>
      </c>
      <c r="G161" s="28"/>
      <c r="H161" s="27" t="s">
        <v>223</v>
      </c>
      <c r="I161" s="27">
        <v>25221.38</v>
      </c>
      <c r="J161" s="28">
        <v>3522</v>
      </c>
      <c r="K161" s="28">
        <v>682</v>
      </c>
    </row>
    <row r="162" spans="1:11">
      <c r="A162" s="6">
        <v>2023</v>
      </c>
      <c r="B162" s="6" t="s">
        <v>210</v>
      </c>
      <c r="C162" s="6">
        <v>11</v>
      </c>
      <c r="D162" s="6" t="str">
        <f t="shared" si="2"/>
        <v>Aug-11</v>
      </c>
      <c r="E162" s="27">
        <v>27594.44</v>
      </c>
      <c r="F162" s="28">
        <v>3891</v>
      </c>
      <c r="G162" s="28"/>
      <c r="H162" s="27" t="s">
        <v>224</v>
      </c>
      <c r="I162" s="27">
        <v>25424.38</v>
      </c>
      <c r="J162" s="28">
        <v>3635</v>
      </c>
      <c r="K162" s="28">
        <v>682</v>
      </c>
    </row>
    <row r="163" spans="1:11">
      <c r="A163" s="6">
        <v>2023</v>
      </c>
      <c r="B163" s="6" t="s">
        <v>210</v>
      </c>
      <c r="C163" s="6">
        <v>13</v>
      </c>
      <c r="D163" s="6" t="str">
        <f t="shared" si="2"/>
        <v>Aug-13</v>
      </c>
      <c r="E163" s="27">
        <v>20395.97</v>
      </c>
      <c r="F163" s="28">
        <v>2705</v>
      </c>
      <c r="G163" s="28"/>
      <c r="H163" s="27" t="s">
        <v>225</v>
      </c>
      <c r="I163" s="242">
        <v>36701.800000000003</v>
      </c>
      <c r="J163" s="28">
        <v>5197</v>
      </c>
      <c r="K163" s="28">
        <v>1021</v>
      </c>
    </row>
    <row r="164" spans="1:11">
      <c r="A164" s="6">
        <v>2023</v>
      </c>
      <c r="B164" s="6" t="s">
        <v>210</v>
      </c>
      <c r="C164" s="6">
        <v>14</v>
      </c>
      <c r="D164" s="6" t="str">
        <f t="shared" si="2"/>
        <v>Aug-14</v>
      </c>
      <c r="E164" s="242">
        <v>26707.9</v>
      </c>
      <c r="F164" s="28">
        <v>3204</v>
      </c>
      <c r="G164" s="28"/>
      <c r="H164" s="242" t="s">
        <v>226</v>
      </c>
      <c r="I164" s="27">
        <v>55358.71</v>
      </c>
      <c r="J164" s="28">
        <v>8335</v>
      </c>
      <c r="K164" s="28">
        <v>1568</v>
      </c>
    </row>
    <row r="165" spans="1:11">
      <c r="A165" s="6">
        <v>2023</v>
      </c>
      <c r="B165" s="6" t="s">
        <v>210</v>
      </c>
      <c r="C165" s="6">
        <v>16</v>
      </c>
      <c r="D165" s="6" t="str">
        <f t="shared" si="2"/>
        <v>Aug-16</v>
      </c>
      <c r="E165" s="27">
        <v>55554.09</v>
      </c>
      <c r="F165" s="28">
        <v>7231</v>
      </c>
      <c r="G165" s="28"/>
      <c r="H165" s="27" t="s">
        <v>227</v>
      </c>
      <c r="I165" s="27">
        <v>27317.73</v>
      </c>
      <c r="J165" s="28">
        <v>4455</v>
      </c>
      <c r="K165" s="28">
        <v>743</v>
      </c>
    </row>
    <row r="166" spans="1:11">
      <c r="A166" s="6">
        <v>2023</v>
      </c>
      <c r="B166" s="6" t="s">
        <v>210</v>
      </c>
      <c r="C166" s="6">
        <v>17</v>
      </c>
      <c r="D166" s="6" t="str">
        <f t="shared" si="2"/>
        <v>Aug-17</v>
      </c>
      <c r="E166" s="27">
        <v>47457.65</v>
      </c>
      <c r="F166" s="28">
        <v>6299</v>
      </c>
      <c r="G166" s="28"/>
      <c r="H166" s="27" t="s">
        <v>228</v>
      </c>
      <c r="I166" s="27">
        <v>28030.44</v>
      </c>
      <c r="J166" s="28">
        <v>4772</v>
      </c>
      <c r="K166" s="28">
        <v>777</v>
      </c>
    </row>
    <row r="167" spans="1:11">
      <c r="A167" s="6">
        <v>2023</v>
      </c>
      <c r="B167" s="6" t="s">
        <v>210</v>
      </c>
      <c r="C167" s="6">
        <v>18</v>
      </c>
      <c r="D167" s="6" t="str">
        <f t="shared" si="2"/>
        <v>Aug-18</v>
      </c>
      <c r="E167" s="27">
        <v>21752.99</v>
      </c>
      <c r="F167" s="28">
        <v>2815</v>
      </c>
      <c r="G167" s="28"/>
      <c r="H167" s="27" t="s">
        <v>229</v>
      </c>
      <c r="I167" s="27">
        <v>15650.18</v>
      </c>
      <c r="J167" s="28">
        <v>2589</v>
      </c>
      <c r="K167" s="28">
        <v>434</v>
      </c>
    </row>
    <row r="168" spans="1:11">
      <c r="A168" s="6">
        <v>2023</v>
      </c>
      <c r="B168" s="6" t="s">
        <v>210</v>
      </c>
      <c r="C168" s="6">
        <v>20</v>
      </c>
      <c r="D168" s="6" t="str">
        <f t="shared" si="2"/>
        <v>Aug-20</v>
      </c>
      <c r="E168" s="27">
        <v>21419.06</v>
      </c>
      <c r="F168" s="28">
        <v>2904</v>
      </c>
      <c r="G168" s="28"/>
      <c r="H168" s="27" t="s">
        <v>230</v>
      </c>
      <c r="I168" s="27">
        <v>6888.23</v>
      </c>
      <c r="J168" s="28">
        <v>1145</v>
      </c>
      <c r="K168" s="28">
        <v>165</v>
      </c>
    </row>
    <row r="169" spans="1:11">
      <c r="A169" s="6">
        <v>2023</v>
      </c>
      <c r="B169" s="6" t="s">
        <v>210</v>
      </c>
      <c r="C169" s="6">
        <v>21</v>
      </c>
      <c r="D169" s="6" t="str">
        <f t="shared" si="2"/>
        <v>Aug-21</v>
      </c>
      <c r="E169" s="27">
        <v>47260.01</v>
      </c>
      <c r="F169" s="28">
        <v>6014</v>
      </c>
      <c r="G169" s="28"/>
      <c r="H169" s="27" t="s">
        <v>231</v>
      </c>
      <c r="I169" s="27">
        <v>26477.39</v>
      </c>
      <c r="J169" s="28">
        <v>4341</v>
      </c>
      <c r="K169" s="28">
        <v>721</v>
      </c>
    </row>
    <row r="170" spans="1:11">
      <c r="A170" s="6">
        <v>2023</v>
      </c>
      <c r="B170" s="6" t="s">
        <v>210</v>
      </c>
      <c r="C170" s="6">
        <v>22</v>
      </c>
      <c r="D170" s="6" t="str">
        <f t="shared" si="2"/>
        <v>Aug-22</v>
      </c>
      <c r="E170" s="27">
        <v>24861.79</v>
      </c>
      <c r="F170" s="28">
        <v>3524</v>
      </c>
      <c r="G170" s="28"/>
      <c r="H170" s="27" t="s">
        <v>232</v>
      </c>
      <c r="I170" s="27">
        <v>26668.880000000001</v>
      </c>
      <c r="J170" s="28">
        <v>3974</v>
      </c>
      <c r="K170" s="28">
        <v>738</v>
      </c>
    </row>
    <row r="171" spans="1:11">
      <c r="A171" s="6">
        <v>2023</v>
      </c>
      <c r="B171" s="6" t="s">
        <v>210</v>
      </c>
      <c r="C171" s="6">
        <v>23</v>
      </c>
      <c r="D171" s="6" t="str">
        <f t="shared" si="2"/>
        <v>Aug-23</v>
      </c>
      <c r="E171" s="27">
        <v>23055.61</v>
      </c>
      <c r="F171" s="28">
        <v>3285</v>
      </c>
      <c r="G171" s="28"/>
      <c r="H171" s="27" t="s">
        <v>233</v>
      </c>
      <c r="I171" s="27">
        <v>28877.83</v>
      </c>
      <c r="J171" s="28">
        <v>4113</v>
      </c>
      <c r="K171" s="28">
        <v>719</v>
      </c>
    </row>
    <row r="172" spans="1:11">
      <c r="A172" s="6">
        <v>2023</v>
      </c>
      <c r="B172" s="6" t="s">
        <v>210</v>
      </c>
      <c r="C172" s="6">
        <v>24</v>
      </c>
      <c r="D172" s="6" t="str">
        <f t="shared" si="2"/>
        <v>Aug-24</v>
      </c>
      <c r="E172" s="27">
        <v>15235.46</v>
      </c>
      <c r="F172" s="28">
        <v>1810</v>
      </c>
      <c r="G172" s="28"/>
      <c r="H172" s="27" t="s">
        <v>234</v>
      </c>
      <c r="I172" s="27">
        <v>26624.55</v>
      </c>
      <c r="J172" s="28">
        <v>3785</v>
      </c>
      <c r="K172" s="28">
        <v>711</v>
      </c>
    </row>
    <row r="173" spans="1:11">
      <c r="A173" s="6">
        <v>2023</v>
      </c>
      <c r="B173" s="6" t="s">
        <v>210</v>
      </c>
      <c r="C173" s="6">
        <v>25</v>
      </c>
      <c r="D173" s="6" t="str">
        <f t="shared" si="2"/>
        <v>Aug-25</v>
      </c>
      <c r="E173" s="27">
        <v>25649.45</v>
      </c>
      <c r="F173" s="28">
        <v>3458</v>
      </c>
      <c r="G173" s="28"/>
      <c r="H173" s="27" t="s">
        <v>235</v>
      </c>
      <c r="I173" s="27">
        <v>58876.46</v>
      </c>
      <c r="J173" s="28">
        <v>7717</v>
      </c>
      <c r="K173" s="28">
        <v>1294</v>
      </c>
    </row>
    <row r="174" spans="1:11">
      <c r="A174" s="6">
        <v>2023</v>
      </c>
      <c r="B174" s="6" t="s">
        <v>210</v>
      </c>
      <c r="C174" s="6">
        <v>27</v>
      </c>
      <c r="D174" s="6" t="str">
        <f t="shared" si="2"/>
        <v>Aug-27</v>
      </c>
      <c r="E174" s="27">
        <v>30606.67</v>
      </c>
      <c r="F174" s="28">
        <v>4206</v>
      </c>
      <c r="G174" s="28"/>
      <c r="H174" s="27" t="s">
        <v>237</v>
      </c>
      <c r="I174" s="27">
        <v>32646.48</v>
      </c>
      <c r="J174" s="28">
        <v>4031</v>
      </c>
      <c r="K174" s="28">
        <v>731</v>
      </c>
    </row>
    <row r="175" spans="1:11">
      <c r="A175" s="6">
        <v>2023</v>
      </c>
      <c r="B175" s="6" t="s">
        <v>210</v>
      </c>
      <c r="C175" s="6">
        <v>28</v>
      </c>
      <c r="D175" s="6" t="str">
        <f t="shared" si="2"/>
        <v>Aug-28</v>
      </c>
      <c r="E175" s="27">
        <v>49423.05</v>
      </c>
      <c r="F175" s="28">
        <v>6605</v>
      </c>
      <c r="G175" s="28"/>
      <c r="H175" s="27" t="s">
        <v>238</v>
      </c>
      <c r="I175" s="27">
        <v>17982.52</v>
      </c>
      <c r="J175" s="28">
        <v>2390</v>
      </c>
      <c r="K175" s="28">
        <v>425</v>
      </c>
    </row>
    <row r="176" spans="1:11">
      <c r="A176" s="6">
        <v>2023</v>
      </c>
      <c r="B176" s="6" t="s">
        <v>210</v>
      </c>
      <c r="C176" s="6">
        <v>29</v>
      </c>
      <c r="D176" s="6" t="str">
        <f t="shared" si="2"/>
        <v>Aug-29</v>
      </c>
      <c r="E176" s="27">
        <v>21307.96</v>
      </c>
      <c r="F176" s="28">
        <v>2501</v>
      </c>
      <c r="G176" s="28"/>
      <c r="H176" s="27" t="s">
        <v>239</v>
      </c>
      <c r="I176" s="27">
        <v>16085.87</v>
      </c>
      <c r="J176" s="28">
        <v>2146</v>
      </c>
      <c r="K176" s="28">
        <v>403</v>
      </c>
    </row>
    <row r="177" spans="1:11">
      <c r="A177" s="6">
        <v>2023</v>
      </c>
      <c r="B177" s="6" t="s">
        <v>210</v>
      </c>
      <c r="C177" s="6">
        <v>30</v>
      </c>
      <c r="D177" s="6" t="str">
        <f t="shared" si="2"/>
        <v>Aug-30</v>
      </c>
      <c r="E177" s="27">
        <v>20400.98</v>
      </c>
      <c r="F177" s="28">
        <v>2341</v>
      </c>
      <c r="G177" s="28"/>
      <c r="H177" s="27" t="s">
        <v>240</v>
      </c>
      <c r="I177" s="242">
        <v>11380.2</v>
      </c>
      <c r="J177" s="28">
        <v>1480</v>
      </c>
      <c r="K177" s="28">
        <v>250</v>
      </c>
    </row>
    <row r="178" spans="1:11">
      <c r="A178" s="6">
        <v>2023</v>
      </c>
      <c r="B178" s="6" t="s">
        <v>210</v>
      </c>
      <c r="C178" s="6">
        <v>31</v>
      </c>
      <c r="D178" s="6" t="str">
        <f t="shared" si="2"/>
        <v>Aug-31</v>
      </c>
      <c r="E178" s="27">
        <v>19387.45</v>
      </c>
      <c r="F178" s="28">
        <v>2307</v>
      </c>
      <c r="G178" s="28"/>
      <c r="H178" s="27" t="s">
        <v>241</v>
      </c>
      <c r="I178" s="27">
        <v>39128.660000000003</v>
      </c>
      <c r="J178" s="28">
        <v>4974</v>
      </c>
      <c r="K178" s="28">
        <v>940</v>
      </c>
    </row>
    <row r="179" spans="1:11">
      <c r="A179" s="6">
        <v>2023</v>
      </c>
      <c r="B179" s="6" t="s">
        <v>236</v>
      </c>
      <c r="C179" s="6">
        <v>1</v>
      </c>
      <c r="D179" s="6" t="str">
        <f t="shared" si="2"/>
        <v>Sep-1</v>
      </c>
      <c r="E179" s="27">
        <v>15324.49</v>
      </c>
      <c r="F179" s="28">
        <v>1772</v>
      </c>
      <c r="G179" s="28"/>
      <c r="H179" s="27" t="s">
        <v>242</v>
      </c>
      <c r="I179" s="242">
        <v>19442.900000000001</v>
      </c>
      <c r="J179" s="28">
        <v>2701</v>
      </c>
      <c r="K179" s="28">
        <v>464</v>
      </c>
    </row>
    <row r="180" spans="1:11">
      <c r="A180" s="6">
        <v>2023</v>
      </c>
      <c r="B180" s="6" t="s">
        <v>236</v>
      </c>
      <c r="C180" s="6">
        <v>3</v>
      </c>
      <c r="D180" s="6" t="str">
        <f t="shared" si="2"/>
        <v>Sep-3</v>
      </c>
      <c r="E180" s="27">
        <v>16848.47</v>
      </c>
      <c r="F180" s="28">
        <v>2008</v>
      </c>
      <c r="G180" s="28"/>
      <c r="H180" s="27" t="s">
        <v>243</v>
      </c>
      <c r="I180" s="27">
        <v>16444.66</v>
      </c>
      <c r="J180" s="28">
        <v>2146</v>
      </c>
      <c r="K180" s="28">
        <v>381</v>
      </c>
    </row>
    <row r="181" spans="1:11">
      <c r="A181" s="6">
        <v>2023</v>
      </c>
      <c r="B181" s="6" t="s">
        <v>236</v>
      </c>
      <c r="C181" s="6">
        <v>4</v>
      </c>
      <c r="D181" s="6" t="str">
        <f t="shared" si="2"/>
        <v>Sep-4</v>
      </c>
      <c r="E181" s="27">
        <v>27294.01</v>
      </c>
      <c r="F181" s="28">
        <v>3210</v>
      </c>
      <c r="G181" s="28"/>
      <c r="H181" s="27" t="s">
        <v>244</v>
      </c>
      <c r="I181" s="27">
        <v>18103.68</v>
      </c>
      <c r="J181" s="28">
        <v>2217</v>
      </c>
      <c r="K181" s="28">
        <v>408</v>
      </c>
    </row>
    <row r="182" spans="1:11">
      <c r="A182" s="6">
        <v>2023</v>
      </c>
      <c r="B182" s="6" t="s">
        <v>236</v>
      </c>
      <c r="C182" s="6">
        <v>5</v>
      </c>
      <c r="D182" s="6" t="str">
        <f t="shared" si="2"/>
        <v>Sep-5</v>
      </c>
      <c r="E182" s="27">
        <v>26456.46</v>
      </c>
      <c r="F182" s="28">
        <v>3319</v>
      </c>
      <c r="G182" s="28"/>
      <c r="H182" s="27" t="s">
        <v>245</v>
      </c>
      <c r="I182" s="27">
        <v>12845.81</v>
      </c>
      <c r="J182" s="28">
        <v>1642</v>
      </c>
      <c r="K182" s="28">
        <v>313</v>
      </c>
    </row>
    <row r="183" spans="1:11">
      <c r="A183" s="6">
        <v>2023</v>
      </c>
      <c r="B183" s="6" t="s">
        <v>236</v>
      </c>
      <c r="C183" s="6">
        <v>6</v>
      </c>
      <c r="D183" s="6" t="str">
        <f t="shared" si="2"/>
        <v>Sep-6</v>
      </c>
      <c r="E183" s="27">
        <v>29300.39</v>
      </c>
      <c r="F183" s="28">
        <v>3588</v>
      </c>
      <c r="G183" s="28"/>
      <c r="H183" s="27" t="s">
        <v>246</v>
      </c>
      <c r="I183" s="27">
        <v>58535.56</v>
      </c>
      <c r="J183" s="28">
        <v>5536</v>
      </c>
      <c r="K183" s="28">
        <v>1158</v>
      </c>
    </row>
    <row r="184" spans="1:11">
      <c r="A184" s="6">
        <v>2023</v>
      </c>
      <c r="B184" s="6" t="s">
        <v>236</v>
      </c>
      <c r="C184" s="6">
        <v>7</v>
      </c>
      <c r="D184" s="6" t="str">
        <f t="shared" si="2"/>
        <v>Sep-7</v>
      </c>
      <c r="E184" s="27">
        <v>22147.51</v>
      </c>
      <c r="F184" s="28">
        <v>2724</v>
      </c>
      <c r="G184" s="28"/>
      <c r="H184" s="27" t="s">
        <v>247</v>
      </c>
      <c r="I184" s="27">
        <v>63621.279999999999</v>
      </c>
      <c r="J184" s="28">
        <v>3696</v>
      </c>
      <c r="K184" s="28">
        <v>1026</v>
      </c>
    </row>
    <row r="185" spans="1:11">
      <c r="A185" s="6">
        <v>2023</v>
      </c>
      <c r="B185" s="6" t="s">
        <v>236</v>
      </c>
      <c r="C185" s="6">
        <v>8</v>
      </c>
      <c r="D185" s="6" t="str">
        <f t="shared" si="2"/>
        <v>Sep-8</v>
      </c>
      <c r="E185" s="27">
        <v>12043.75</v>
      </c>
      <c r="F185" s="28">
        <v>1460</v>
      </c>
      <c r="G185" s="28"/>
      <c r="H185" s="27" t="s">
        <v>248</v>
      </c>
      <c r="I185" s="27">
        <v>23172.33</v>
      </c>
      <c r="J185" s="28">
        <v>3052</v>
      </c>
      <c r="K185" s="28">
        <v>640</v>
      </c>
    </row>
    <row r="186" spans="1:11">
      <c r="A186" s="6">
        <v>2023</v>
      </c>
      <c r="B186" s="6" t="s">
        <v>236</v>
      </c>
      <c r="C186" s="6">
        <v>10</v>
      </c>
      <c r="D186" s="6" t="str">
        <f t="shared" si="2"/>
        <v>Sep-10</v>
      </c>
      <c r="E186" s="27">
        <v>25225.67</v>
      </c>
      <c r="F186" s="28">
        <v>3136</v>
      </c>
      <c r="G186" s="28"/>
      <c r="H186" s="27" t="s">
        <v>249</v>
      </c>
      <c r="I186" s="27">
        <v>22461.08</v>
      </c>
      <c r="J186" s="28">
        <v>2871</v>
      </c>
      <c r="K186" s="28">
        <v>597</v>
      </c>
    </row>
    <row r="187" spans="1:11">
      <c r="A187" s="6">
        <v>2023</v>
      </c>
      <c r="B187" s="6" t="s">
        <v>236</v>
      </c>
      <c r="C187" s="6">
        <v>11</v>
      </c>
      <c r="D187" s="6" t="str">
        <f t="shared" si="2"/>
        <v>Sep-11</v>
      </c>
      <c r="E187" s="27">
        <v>190771.71</v>
      </c>
      <c r="F187" s="28">
        <v>8632</v>
      </c>
      <c r="G187" s="28"/>
      <c r="H187" s="27" t="s">
        <v>250</v>
      </c>
      <c r="I187" s="27">
        <v>13380.01</v>
      </c>
      <c r="J187" s="28">
        <v>1703</v>
      </c>
      <c r="K187" s="28">
        <v>374</v>
      </c>
    </row>
    <row r="188" spans="1:11">
      <c r="A188" s="6">
        <v>2023</v>
      </c>
      <c r="B188" s="6" t="s">
        <v>236</v>
      </c>
      <c r="C188" s="6">
        <v>12</v>
      </c>
      <c r="D188" s="6" t="str">
        <f t="shared" si="2"/>
        <v>Sep-12</v>
      </c>
      <c r="E188" s="27">
        <v>23782.959999999999</v>
      </c>
      <c r="F188" s="28">
        <v>2218</v>
      </c>
      <c r="G188" s="28"/>
      <c r="H188" s="27" t="s">
        <v>251</v>
      </c>
      <c r="I188" s="27">
        <v>45762.05</v>
      </c>
      <c r="J188" s="28">
        <v>6152</v>
      </c>
      <c r="K188" s="28">
        <v>1171</v>
      </c>
    </row>
    <row r="189" spans="1:11">
      <c r="A189" s="6">
        <v>2023</v>
      </c>
      <c r="B189" s="6" t="s">
        <v>236</v>
      </c>
      <c r="C189" s="6">
        <v>13</v>
      </c>
      <c r="D189" s="6" t="str">
        <f t="shared" si="2"/>
        <v>Sep-13</v>
      </c>
      <c r="E189" s="242">
        <v>17652.099999999999</v>
      </c>
      <c r="F189" s="28">
        <v>1704</v>
      </c>
      <c r="G189" s="28"/>
      <c r="H189" s="242" t="s">
        <v>252</v>
      </c>
      <c r="I189" s="27">
        <v>21441.24</v>
      </c>
      <c r="J189" s="28">
        <v>2898</v>
      </c>
      <c r="K189" s="28">
        <v>588</v>
      </c>
    </row>
    <row r="190" spans="1:11">
      <c r="A190" s="6">
        <v>2023</v>
      </c>
      <c r="B190" s="6" t="s">
        <v>236</v>
      </c>
      <c r="C190" s="6">
        <v>14</v>
      </c>
      <c r="D190" s="6" t="str">
        <f t="shared" si="2"/>
        <v>Sep-14</v>
      </c>
      <c r="E190" s="27">
        <v>26559.79</v>
      </c>
      <c r="F190" s="28">
        <v>3351</v>
      </c>
      <c r="G190" s="28"/>
      <c r="H190" s="27" t="s">
        <v>253</v>
      </c>
      <c r="I190" s="27">
        <v>28560.62</v>
      </c>
      <c r="J190" s="28">
        <v>3904</v>
      </c>
      <c r="K190" s="28">
        <v>698</v>
      </c>
    </row>
    <row r="191" spans="1:11">
      <c r="A191" s="6">
        <v>2023</v>
      </c>
      <c r="B191" s="6" t="s">
        <v>236</v>
      </c>
      <c r="C191" s="6">
        <v>15</v>
      </c>
      <c r="D191" s="6" t="str">
        <f t="shared" si="2"/>
        <v>Sep-15</v>
      </c>
      <c r="E191" s="242">
        <v>20375.8</v>
      </c>
      <c r="F191" s="28">
        <v>2636</v>
      </c>
      <c r="G191" s="28"/>
      <c r="H191" s="242" t="s">
        <v>254</v>
      </c>
      <c r="I191" s="27">
        <v>24426.34</v>
      </c>
      <c r="J191" s="28">
        <v>3475</v>
      </c>
      <c r="K191" s="28">
        <v>578</v>
      </c>
    </row>
    <row r="192" spans="1:11">
      <c r="A192" s="6">
        <v>2023</v>
      </c>
      <c r="B192" s="6" t="s">
        <v>236</v>
      </c>
      <c r="C192" s="6">
        <v>18</v>
      </c>
      <c r="D192" s="6" t="str">
        <f t="shared" si="2"/>
        <v>Sep-18</v>
      </c>
      <c r="E192" s="27">
        <v>48252.31</v>
      </c>
      <c r="F192" s="28">
        <v>6274</v>
      </c>
      <c r="G192" s="28"/>
      <c r="H192" s="27" t="s">
        <v>255</v>
      </c>
      <c r="I192" s="27">
        <v>14629.46</v>
      </c>
      <c r="J192" s="28">
        <v>2022</v>
      </c>
      <c r="K192" s="28">
        <v>371</v>
      </c>
    </row>
    <row r="193" spans="1:11">
      <c r="A193" s="6">
        <v>2023</v>
      </c>
      <c r="B193" s="6" t="s">
        <v>236</v>
      </c>
      <c r="C193" s="6">
        <v>19</v>
      </c>
      <c r="D193" s="6" t="str">
        <f t="shared" si="2"/>
        <v>Sep-19</v>
      </c>
      <c r="E193" s="27">
        <v>40116.04</v>
      </c>
      <c r="F193" s="28">
        <v>5047</v>
      </c>
      <c r="G193" s="28"/>
      <c r="H193" s="27" t="s">
        <v>256</v>
      </c>
      <c r="I193" s="27">
        <v>42706.75</v>
      </c>
      <c r="J193" s="28">
        <v>5689</v>
      </c>
      <c r="K193" s="28">
        <v>1030</v>
      </c>
    </row>
    <row r="194" spans="1:11">
      <c r="A194" s="6">
        <v>2023</v>
      </c>
      <c r="B194" s="6" t="s">
        <v>236</v>
      </c>
      <c r="C194" s="6">
        <v>20</v>
      </c>
      <c r="D194" s="6" t="str">
        <f t="shared" si="2"/>
        <v>Sep-20</v>
      </c>
      <c r="E194" s="27">
        <v>18057.830000000002</v>
      </c>
      <c r="F194" s="28">
        <v>2360</v>
      </c>
      <c r="G194" s="28"/>
      <c r="H194" s="27" t="s">
        <v>257</v>
      </c>
      <c r="I194" s="27">
        <v>15844.27</v>
      </c>
      <c r="J194" s="28">
        <v>2095</v>
      </c>
      <c r="K194" s="28">
        <v>416</v>
      </c>
    </row>
    <row r="195" spans="1:11">
      <c r="A195" s="6">
        <v>2023</v>
      </c>
      <c r="B195" s="6" t="s">
        <v>236</v>
      </c>
      <c r="C195" s="6">
        <v>21</v>
      </c>
      <c r="D195" s="6" t="str">
        <f t="shared" ref="D195:D258" si="3">CONCATENATE(B195,"-",C195)</f>
        <v>Sep-21</v>
      </c>
      <c r="E195" s="27">
        <v>22786.79</v>
      </c>
      <c r="F195" s="28">
        <v>2537</v>
      </c>
      <c r="G195" s="28"/>
      <c r="H195" s="27" t="s">
        <v>258</v>
      </c>
      <c r="I195" s="27">
        <v>16347.89</v>
      </c>
      <c r="J195" s="28">
        <v>2057</v>
      </c>
      <c r="K195" s="28">
        <v>382</v>
      </c>
    </row>
    <row r="196" spans="1:11">
      <c r="A196" s="6">
        <v>2023</v>
      </c>
      <c r="B196" s="6" t="s">
        <v>236</v>
      </c>
      <c r="C196" s="6">
        <v>22</v>
      </c>
      <c r="D196" s="6" t="str">
        <f t="shared" si="3"/>
        <v>Sep-22</v>
      </c>
      <c r="E196" s="27">
        <v>18374.07</v>
      </c>
      <c r="F196" s="28">
        <v>2306</v>
      </c>
      <c r="G196" s="28"/>
      <c r="H196" s="27" t="s">
        <v>259</v>
      </c>
      <c r="I196" s="27">
        <v>19228.43</v>
      </c>
      <c r="J196" s="28">
        <v>2270</v>
      </c>
      <c r="K196" s="28">
        <v>439</v>
      </c>
    </row>
    <row r="197" spans="1:11">
      <c r="A197" s="6">
        <v>2023</v>
      </c>
      <c r="B197" s="6" t="s">
        <v>236</v>
      </c>
      <c r="C197" s="6">
        <v>25</v>
      </c>
      <c r="D197" s="6" t="str">
        <f t="shared" si="3"/>
        <v>Sep-25</v>
      </c>
      <c r="E197" s="27">
        <v>57928.35</v>
      </c>
      <c r="F197" s="28">
        <v>6966</v>
      </c>
      <c r="G197" s="28"/>
      <c r="H197" s="27" t="s">
        <v>261</v>
      </c>
      <c r="I197" s="27">
        <v>13199.68</v>
      </c>
      <c r="J197" s="28">
        <v>1546</v>
      </c>
      <c r="K197" s="28">
        <v>286</v>
      </c>
    </row>
    <row r="198" spans="1:11">
      <c r="A198" s="6">
        <v>2023</v>
      </c>
      <c r="B198" s="6" t="s">
        <v>236</v>
      </c>
      <c r="C198" s="6">
        <v>26</v>
      </c>
      <c r="D198" s="6" t="str">
        <f t="shared" si="3"/>
        <v>Sep-26</v>
      </c>
      <c r="E198" s="27">
        <v>24269.58</v>
      </c>
      <c r="F198" s="28">
        <v>3001</v>
      </c>
      <c r="G198" s="28"/>
      <c r="H198" s="27" t="s">
        <v>262</v>
      </c>
      <c r="I198" s="27">
        <v>25450.59</v>
      </c>
      <c r="J198" s="28">
        <v>3143</v>
      </c>
      <c r="K198" s="28">
        <v>626</v>
      </c>
    </row>
    <row r="199" spans="1:11">
      <c r="A199" s="6">
        <v>2023</v>
      </c>
      <c r="B199" s="6" t="s">
        <v>236</v>
      </c>
      <c r="C199" s="6">
        <v>27</v>
      </c>
      <c r="D199" s="6" t="str">
        <f t="shared" si="3"/>
        <v>Sep-27</v>
      </c>
      <c r="E199" s="27">
        <v>18973.78</v>
      </c>
      <c r="F199" s="28">
        <v>2333</v>
      </c>
      <c r="G199" s="28"/>
      <c r="H199" s="27" t="s">
        <v>263</v>
      </c>
      <c r="I199" s="27">
        <v>39447.879999999997</v>
      </c>
      <c r="J199" s="28">
        <v>4730</v>
      </c>
      <c r="K199" s="28">
        <v>876</v>
      </c>
    </row>
    <row r="200" spans="1:11">
      <c r="A200" s="6">
        <v>2023</v>
      </c>
      <c r="B200" s="6" t="s">
        <v>236</v>
      </c>
      <c r="C200" s="6">
        <v>28</v>
      </c>
      <c r="D200" s="6" t="str">
        <f t="shared" si="3"/>
        <v>Sep-28</v>
      </c>
      <c r="E200" s="27">
        <v>37897.53</v>
      </c>
      <c r="F200" s="28">
        <v>5418</v>
      </c>
      <c r="G200" s="28"/>
      <c r="H200" s="27" t="s">
        <v>264</v>
      </c>
      <c r="I200" s="27">
        <v>31851.15</v>
      </c>
      <c r="J200" s="28">
        <v>3550</v>
      </c>
      <c r="K200" s="28">
        <v>681</v>
      </c>
    </row>
    <row r="201" spans="1:11">
      <c r="A201" s="6">
        <v>2023</v>
      </c>
      <c r="B201" s="6" t="s">
        <v>236</v>
      </c>
      <c r="C201" s="6">
        <v>29</v>
      </c>
      <c r="D201" s="6" t="str">
        <f t="shared" si="3"/>
        <v>Sep-29</v>
      </c>
      <c r="E201" s="27">
        <v>16778.919999999998</v>
      </c>
      <c r="F201" s="28">
        <v>2270</v>
      </c>
      <c r="G201" s="28"/>
      <c r="H201" s="27" t="s">
        <v>265</v>
      </c>
      <c r="I201" s="27">
        <v>25149.05</v>
      </c>
      <c r="J201" s="28">
        <v>2786</v>
      </c>
      <c r="K201" s="28">
        <v>540</v>
      </c>
    </row>
    <row r="202" spans="1:11">
      <c r="A202" s="6">
        <v>2023</v>
      </c>
      <c r="B202" s="6" t="s">
        <v>260</v>
      </c>
      <c r="C202" s="6">
        <v>2</v>
      </c>
      <c r="D202" s="6" t="str">
        <f t="shared" si="3"/>
        <v>Oct-2</v>
      </c>
      <c r="E202" s="27">
        <v>51493.25</v>
      </c>
      <c r="F202" s="28">
        <v>5728</v>
      </c>
      <c r="G202" s="28"/>
      <c r="H202" s="27" t="s">
        <v>266</v>
      </c>
      <c r="I202" s="27">
        <v>25390.75</v>
      </c>
      <c r="J202" s="28">
        <v>3014</v>
      </c>
      <c r="K202" s="28">
        <v>576</v>
      </c>
    </row>
    <row r="203" spans="1:11">
      <c r="A203" s="6">
        <v>2023</v>
      </c>
      <c r="B203" s="6" t="s">
        <v>260</v>
      </c>
      <c r="C203" s="6">
        <v>3</v>
      </c>
      <c r="D203" s="6" t="str">
        <f t="shared" si="3"/>
        <v>Oct-3</v>
      </c>
      <c r="E203" s="27">
        <v>46793.04</v>
      </c>
      <c r="F203" s="28">
        <v>5793</v>
      </c>
      <c r="G203" s="28"/>
      <c r="H203" s="27" t="s">
        <v>267</v>
      </c>
      <c r="I203" s="27">
        <v>50478.39</v>
      </c>
      <c r="J203" s="28">
        <v>6335</v>
      </c>
      <c r="K203" s="28">
        <v>1218</v>
      </c>
    </row>
    <row r="204" spans="1:11">
      <c r="A204" s="6">
        <v>2023</v>
      </c>
      <c r="B204" s="6" t="s">
        <v>260</v>
      </c>
      <c r="C204" s="6">
        <v>4</v>
      </c>
      <c r="D204" s="6" t="str">
        <f t="shared" si="3"/>
        <v>Oct-4</v>
      </c>
      <c r="E204" s="27">
        <v>17207.490000000002</v>
      </c>
      <c r="F204" s="28">
        <v>2032</v>
      </c>
      <c r="G204" s="28"/>
      <c r="H204" s="27" t="s">
        <v>268</v>
      </c>
      <c r="I204" s="27">
        <v>44283.96</v>
      </c>
      <c r="J204" s="28">
        <v>5686</v>
      </c>
      <c r="K204" s="28">
        <v>1090</v>
      </c>
    </row>
    <row r="205" spans="1:11">
      <c r="A205" s="6">
        <v>2023</v>
      </c>
      <c r="B205" s="6" t="s">
        <v>260</v>
      </c>
      <c r="C205" s="6">
        <v>5</v>
      </c>
      <c r="D205" s="6" t="str">
        <f t="shared" si="3"/>
        <v>Oct-5</v>
      </c>
      <c r="E205" s="242">
        <v>18943.5</v>
      </c>
      <c r="F205" s="28">
        <v>2123</v>
      </c>
      <c r="G205" s="28"/>
      <c r="H205" s="242" t="s">
        <v>269</v>
      </c>
      <c r="I205" s="27">
        <v>20424.939999999999</v>
      </c>
      <c r="J205" s="28">
        <v>2420</v>
      </c>
      <c r="K205" s="28">
        <v>509</v>
      </c>
    </row>
    <row r="206" spans="1:11">
      <c r="A206" s="6">
        <v>2023</v>
      </c>
      <c r="B206" s="6" t="s">
        <v>260</v>
      </c>
      <c r="C206" s="6">
        <v>6</v>
      </c>
      <c r="D206" s="6" t="str">
        <f t="shared" si="3"/>
        <v>Oct-6</v>
      </c>
      <c r="E206" s="27">
        <v>18353.43</v>
      </c>
      <c r="F206" s="28">
        <v>2394</v>
      </c>
      <c r="G206" s="28"/>
      <c r="H206" s="27" t="s">
        <v>270</v>
      </c>
      <c r="I206" s="27">
        <v>19018.080000000002</v>
      </c>
      <c r="J206" s="28">
        <v>2144</v>
      </c>
      <c r="K206" s="28">
        <v>461</v>
      </c>
    </row>
    <row r="207" spans="1:11">
      <c r="A207" s="6">
        <v>2023</v>
      </c>
      <c r="B207" s="6" t="s">
        <v>260</v>
      </c>
      <c r="C207" s="6">
        <v>9</v>
      </c>
      <c r="D207" s="6" t="str">
        <f t="shared" si="3"/>
        <v>Oct-9</v>
      </c>
      <c r="E207" s="27">
        <v>56817.14</v>
      </c>
      <c r="F207" s="28">
        <v>7817</v>
      </c>
      <c r="G207" s="28"/>
      <c r="H207" s="27" t="s">
        <v>271</v>
      </c>
      <c r="I207" s="27">
        <v>20151.13</v>
      </c>
      <c r="J207" s="28">
        <v>2394</v>
      </c>
      <c r="K207" s="28">
        <v>499</v>
      </c>
    </row>
    <row r="208" spans="1:11">
      <c r="A208" s="6">
        <v>2023</v>
      </c>
      <c r="B208" s="6" t="s">
        <v>260</v>
      </c>
      <c r="C208" s="6">
        <v>10</v>
      </c>
      <c r="D208" s="6" t="str">
        <f t="shared" si="3"/>
        <v>Oct-10</v>
      </c>
      <c r="E208" s="27">
        <v>38909.79</v>
      </c>
      <c r="F208" s="28">
        <v>5748</v>
      </c>
      <c r="G208" s="28"/>
      <c r="H208" s="27" t="s">
        <v>272</v>
      </c>
      <c r="I208" s="27">
        <v>51748.47</v>
      </c>
      <c r="J208" s="28">
        <v>6020</v>
      </c>
      <c r="K208" s="28">
        <v>1290</v>
      </c>
    </row>
    <row r="209" spans="1:11">
      <c r="A209" s="6">
        <v>2023</v>
      </c>
      <c r="B209" s="6" t="s">
        <v>260</v>
      </c>
      <c r="C209" s="6">
        <v>11</v>
      </c>
      <c r="D209" s="6" t="str">
        <f t="shared" si="3"/>
        <v>Oct-11</v>
      </c>
      <c r="E209" s="27">
        <v>23755.99</v>
      </c>
      <c r="F209" s="28">
        <v>5248</v>
      </c>
      <c r="G209" s="28"/>
      <c r="H209" s="27" t="s">
        <v>273</v>
      </c>
      <c r="I209" s="27">
        <v>23471.040000000001</v>
      </c>
      <c r="J209" s="28">
        <v>2429</v>
      </c>
      <c r="K209" s="28">
        <v>512</v>
      </c>
    </row>
    <row r="210" spans="1:11">
      <c r="A210" s="6">
        <v>2023</v>
      </c>
      <c r="B210" s="6" t="s">
        <v>260</v>
      </c>
      <c r="C210" s="6">
        <v>12</v>
      </c>
      <c r="D210" s="6" t="str">
        <f t="shared" si="3"/>
        <v>Oct-12</v>
      </c>
      <c r="E210" s="27">
        <v>39716.26</v>
      </c>
      <c r="F210" s="28">
        <v>10981</v>
      </c>
      <c r="G210" s="28"/>
      <c r="H210" s="27" t="s">
        <v>274</v>
      </c>
      <c r="I210" s="27">
        <v>12740.64</v>
      </c>
      <c r="J210" s="28">
        <v>1379</v>
      </c>
      <c r="K210" s="28">
        <v>279</v>
      </c>
    </row>
    <row r="211" spans="1:11">
      <c r="A211" s="6">
        <v>2023</v>
      </c>
      <c r="B211" s="6" t="s">
        <v>260</v>
      </c>
      <c r="C211" s="6">
        <v>13</v>
      </c>
      <c r="D211" s="6" t="str">
        <f t="shared" si="3"/>
        <v>Oct-13</v>
      </c>
      <c r="E211" s="27">
        <v>27675.01</v>
      </c>
      <c r="F211" s="28">
        <v>5527</v>
      </c>
      <c r="G211" s="28"/>
      <c r="H211" s="27" t="s">
        <v>275</v>
      </c>
      <c r="I211" s="27">
        <v>16195.77</v>
      </c>
      <c r="J211" s="28">
        <v>1781</v>
      </c>
      <c r="K211" s="28">
        <v>352</v>
      </c>
    </row>
    <row r="212" spans="1:11">
      <c r="A212" s="6">
        <v>2023</v>
      </c>
      <c r="B212" s="6" t="s">
        <v>260</v>
      </c>
      <c r="C212" s="6">
        <v>14</v>
      </c>
      <c r="D212" s="6" t="str">
        <f t="shared" si="3"/>
        <v>Oct-14</v>
      </c>
      <c r="E212" s="27">
        <v>-30.37</v>
      </c>
      <c r="F212" s="28">
        <v>-6</v>
      </c>
      <c r="G212" s="28"/>
      <c r="H212" s="27" t="s">
        <v>276</v>
      </c>
      <c r="I212" s="242">
        <v>16198.9</v>
      </c>
      <c r="J212" s="28">
        <v>1709</v>
      </c>
      <c r="K212" s="28">
        <v>413</v>
      </c>
    </row>
    <row r="213" spans="1:11">
      <c r="A213" s="6">
        <v>2023</v>
      </c>
      <c r="B213" s="6" t="s">
        <v>260</v>
      </c>
      <c r="C213" s="6">
        <v>15</v>
      </c>
      <c r="D213" s="6" t="str">
        <f t="shared" si="3"/>
        <v>Oct-15</v>
      </c>
      <c r="E213" s="242">
        <v>18232.599999999999</v>
      </c>
      <c r="F213" s="28">
        <v>3857</v>
      </c>
      <c r="G213" s="28"/>
      <c r="H213" s="242" t="s">
        <v>277</v>
      </c>
      <c r="I213" s="27">
        <v>49502.17</v>
      </c>
      <c r="J213" s="28">
        <v>5529</v>
      </c>
      <c r="K213" s="28">
        <v>1226</v>
      </c>
    </row>
    <row r="214" spans="1:11">
      <c r="A214" s="6">
        <v>2023</v>
      </c>
      <c r="B214" s="6" t="s">
        <v>260</v>
      </c>
      <c r="C214" s="6">
        <v>16</v>
      </c>
      <c r="D214" s="6" t="str">
        <f t="shared" si="3"/>
        <v>Oct-16</v>
      </c>
      <c r="E214" s="27">
        <v>62171.33</v>
      </c>
      <c r="F214" s="28">
        <v>11565</v>
      </c>
      <c r="G214" s="28"/>
      <c r="H214" s="27" t="s">
        <v>278</v>
      </c>
      <c r="I214" s="27">
        <v>19594.46</v>
      </c>
      <c r="J214" s="28">
        <v>2333</v>
      </c>
      <c r="K214" s="28">
        <v>506</v>
      </c>
    </row>
    <row r="215" spans="1:11">
      <c r="A215" s="6">
        <v>2023</v>
      </c>
      <c r="B215" s="6" t="s">
        <v>260</v>
      </c>
      <c r="C215" s="6">
        <v>17</v>
      </c>
      <c r="D215" s="6" t="str">
        <f t="shared" si="3"/>
        <v>Oct-17</v>
      </c>
      <c r="E215" s="27">
        <v>32635.99</v>
      </c>
      <c r="F215" s="28">
        <v>4729</v>
      </c>
      <c r="G215" s="28"/>
      <c r="H215" s="27" t="s">
        <v>279</v>
      </c>
      <c r="I215" s="242">
        <v>18354.599999999999</v>
      </c>
      <c r="J215" s="28">
        <v>2034</v>
      </c>
      <c r="K215" s="28">
        <v>459</v>
      </c>
    </row>
    <row r="216" spans="1:11">
      <c r="A216" s="6">
        <v>2023</v>
      </c>
      <c r="B216" s="6" t="s">
        <v>260</v>
      </c>
      <c r="C216" s="6">
        <v>18</v>
      </c>
      <c r="D216" s="6" t="str">
        <f t="shared" si="3"/>
        <v>Oct-18</v>
      </c>
      <c r="E216" s="27">
        <v>35739.65</v>
      </c>
      <c r="F216" s="28">
        <v>4888</v>
      </c>
      <c r="G216" s="28"/>
      <c r="H216" s="27" t="s">
        <v>280</v>
      </c>
      <c r="I216" s="27">
        <v>15088.66</v>
      </c>
      <c r="J216" s="28">
        <v>1695</v>
      </c>
      <c r="K216" s="28">
        <v>382</v>
      </c>
    </row>
    <row r="217" spans="1:11">
      <c r="A217" s="6">
        <v>2023</v>
      </c>
      <c r="B217" s="6" t="s">
        <v>260</v>
      </c>
      <c r="C217" s="6">
        <v>19</v>
      </c>
      <c r="D217" s="6" t="str">
        <f t="shared" si="3"/>
        <v>Oct-19</v>
      </c>
      <c r="E217" s="27">
        <v>16758.29</v>
      </c>
      <c r="F217" s="28">
        <v>2319</v>
      </c>
      <c r="G217" s="28"/>
      <c r="H217" s="27" t="s">
        <v>281</v>
      </c>
      <c r="I217" s="27">
        <v>11997.98</v>
      </c>
      <c r="J217" s="28">
        <v>1348</v>
      </c>
      <c r="K217" s="28">
        <v>292</v>
      </c>
    </row>
    <row r="218" spans="1:11">
      <c r="A218" s="6">
        <v>2023</v>
      </c>
      <c r="B218" s="6" t="s">
        <v>260</v>
      </c>
      <c r="C218" s="6">
        <v>20</v>
      </c>
      <c r="D218" s="6" t="str">
        <f t="shared" si="3"/>
        <v>Oct-20</v>
      </c>
      <c r="E218" s="27">
        <v>9229.69</v>
      </c>
      <c r="F218" s="28">
        <v>1246</v>
      </c>
      <c r="G218" s="28"/>
      <c r="H218" s="27" t="s">
        <v>282</v>
      </c>
      <c r="I218" s="27">
        <v>40573.65</v>
      </c>
      <c r="J218" s="28">
        <v>4483</v>
      </c>
      <c r="K218" s="28">
        <v>953</v>
      </c>
    </row>
    <row r="219" spans="1:11">
      <c r="A219" s="6">
        <v>2023</v>
      </c>
      <c r="B219" s="6" t="s">
        <v>260</v>
      </c>
      <c r="C219" s="6">
        <v>23</v>
      </c>
      <c r="D219" s="6" t="str">
        <f t="shared" si="3"/>
        <v>Oct-23</v>
      </c>
      <c r="E219" s="27">
        <v>48459.25</v>
      </c>
      <c r="F219" s="28">
        <v>5838</v>
      </c>
      <c r="G219" s="28"/>
      <c r="H219" s="27" t="s">
        <v>283</v>
      </c>
      <c r="I219" s="27">
        <v>24621.62</v>
      </c>
      <c r="J219" s="28">
        <v>2880</v>
      </c>
      <c r="K219" s="28">
        <v>652</v>
      </c>
    </row>
    <row r="220" spans="1:11">
      <c r="A220" s="6">
        <v>2023</v>
      </c>
      <c r="B220" s="6" t="s">
        <v>260</v>
      </c>
      <c r="C220" s="6">
        <v>24</v>
      </c>
      <c r="D220" s="6" t="str">
        <f t="shared" si="3"/>
        <v>Oct-24</v>
      </c>
      <c r="E220" s="242">
        <v>23401.7</v>
      </c>
      <c r="F220" s="28">
        <v>2119</v>
      </c>
      <c r="G220" s="28"/>
      <c r="H220" s="242" t="s">
        <v>285</v>
      </c>
      <c r="I220" s="27">
        <v>16066.68</v>
      </c>
      <c r="J220" s="28">
        <v>1808</v>
      </c>
      <c r="K220" s="28">
        <v>436</v>
      </c>
    </row>
    <row r="221" spans="1:11">
      <c r="A221" s="6">
        <v>2023</v>
      </c>
      <c r="B221" s="6" t="s">
        <v>260</v>
      </c>
      <c r="C221" s="6">
        <v>25</v>
      </c>
      <c r="D221" s="6" t="str">
        <f t="shared" si="3"/>
        <v>Oct-25</v>
      </c>
      <c r="E221" s="27">
        <v>14527.05</v>
      </c>
      <c r="F221" s="28">
        <v>1308</v>
      </c>
      <c r="G221" s="28"/>
      <c r="H221" s="27" t="s">
        <v>286</v>
      </c>
      <c r="I221" s="27">
        <v>15847.67</v>
      </c>
      <c r="J221" s="28">
        <v>1668</v>
      </c>
      <c r="K221" s="28">
        <v>377</v>
      </c>
    </row>
    <row r="222" spans="1:11">
      <c r="A222" s="6">
        <v>2023</v>
      </c>
      <c r="B222" s="6" t="s">
        <v>260</v>
      </c>
      <c r="C222" s="6">
        <v>26</v>
      </c>
      <c r="D222" s="6" t="str">
        <f t="shared" si="3"/>
        <v>Oct-26</v>
      </c>
      <c r="E222" s="27">
        <v>39447.39</v>
      </c>
      <c r="F222" s="28">
        <v>5010</v>
      </c>
      <c r="G222" s="28"/>
      <c r="H222" s="27" t="s">
        <v>287</v>
      </c>
      <c r="I222" s="27">
        <v>20079.07</v>
      </c>
      <c r="J222" s="28">
        <v>2297</v>
      </c>
      <c r="K222" s="28">
        <v>545</v>
      </c>
    </row>
    <row r="223" spans="1:11">
      <c r="A223" s="6">
        <v>2023</v>
      </c>
      <c r="B223" s="6" t="s">
        <v>260</v>
      </c>
      <c r="C223" s="6">
        <v>27</v>
      </c>
      <c r="D223" s="6" t="str">
        <f t="shared" si="3"/>
        <v>Oct-27</v>
      </c>
      <c r="E223" s="242">
        <v>14948.1</v>
      </c>
      <c r="F223" s="28">
        <v>1478</v>
      </c>
      <c r="G223" s="28"/>
      <c r="H223" s="242" t="s">
        <v>288</v>
      </c>
      <c r="I223" s="27">
        <v>60283.69</v>
      </c>
      <c r="J223" s="28">
        <v>6593</v>
      </c>
      <c r="K223" s="28">
        <v>1446</v>
      </c>
    </row>
    <row r="224" spans="1:11">
      <c r="A224" s="6">
        <v>2023</v>
      </c>
      <c r="B224" s="6" t="s">
        <v>260</v>
      </c>
      <c r="C224" s="6">
        <v>28</v>
      </c>
      <c r="D224" s="6" t="str">
        <f t="shared" si="3"/>
        <v>Oct-28</v>
      </c>
      <c r="E224" s="27">
        <v>-296.69</v>
      </c>
      <c r="F224" s="28">
        <v>-43</v>
      </c>
      <c r="G224" s="28"/>
      <c r="H224" s="27" t="s">
        <v>289</v>
      </c>
      <c r="I224" s="27">
        <v>25085.17</v>
      </c>
      <c r="J224" s="28">
        <v>2526</v>
      </c>
      <c r="K224" s="28">
        <v>556</v>
      </c>
    </row>
    <row r="225" spans="1:11">
      <c r="A225" s="6">
        <v>2023</v>
      </c>
      <c r="B225" s="6" t="s">
        <v>260</v>
      </c>
      <c r="C225" s="6">
        <v>29</v>
      </c>
      <c r="D225" s="6" t="str">
        <f t="shared" si="3"/>
        <v>Oct-29</v>
      </c>
      <c r="E225" s="27">
        <v>-24.42</v>
      </c>
      <c r="F225" s="28">
        <v>-3</v>
      </c>
      <c r="G225" s="28"/>
      <c r="H225" s="27" t="s">
        <v>290</v>
      </c>
      <c r="I225" s="27">
        <v>15893.01</v>
      </c>
      <c r="J225" s="28">
        <v>1610</v>
      </c>
      <c r="K225" s="28">
        <v>357</v>
      </c>
    </row>
    <row r="226" spans="1:11">
      <c r="A226" s="6">
        <v>2023</v>
      </c>
      <c r="B226" s="6" t="s">
        <v>260</v>
      </c>
      <c r="C226" s="6">
        <v>30</v>
      </c>
      <c r="D226" s="6" t="str">
        <f t="shared" si="3"/>
        <v>Oct-30</v>
      </c>
      <c r="E226" s="27">
        <v>53491.519999999997</v>
      </c>
      <c r="F226" s="28">
        <v>5982</v>
      </c>
      <c r="G226" s="28"/>
      <c r="H226" s="27" t="s">
        <v>291</v>
      </c>
      <c r="I226" s="27">
        <v>17281.73</v>
      </c>
      <c r="J226" s="28">
        <v>1884</v>
      </c>
      <c r="K226" s="28">
        <v>383</v>
      </c>
    </row>
    <row r="227" spans="1:11">
      <c r="A227" s="6">
        <v>2023</v>
      </c>
      <c r="B227" s="6" t="s">
        <v>260</v>
      </c>
      <c r="C227" s="6">
        <v>31</v>
      </c>
      <c r="D227" s="6" t="str">
        <f t="shared" si="3"/>
        <v>Oct-31</v>
      </c>
      <c r="E227" s="27">
        <v>25792.03</v>
      </c>
      <c r="F227" s="28">
        <v>3040</v>
      </c>
      <c r="G227" s="28"/>
      <c r="H227" s="27" t="s">
        <v>292</v>
      </c>
      <c r="I227" s="27">
        <v>55592.35</v>
      </c>
      <c r="J227" s="28">
        <v>6247</v>
      </c>
      <c r="K227" s="28">
        <v>1354</v>
      </c>
    </row>
    <row r="228" spans="1:11">
      <c r="A228" s="6">
        <v>2023</v>
      </c>
      <c r="B228" s="6" t="s">
        <v>284</v>
      </c>
      <c r="C228" s="6">
        <v>2</v>
      </c>
      <c r="D228" s="6" t="str">
        <f t="shared" si="3"/>
        <v>Nov-2</v>
      </c>
      <c r="E228" s="27">
        <v>46170.41</v>
      </c>
      <c r="F228" s="28">
        <v>5768</v>
      </c>
      <c r="G228" s="28"/>
      <c r="H228" s="27" t="s">
        <v>293</v>
      </c>
      <c r="I228" s="27">
        <v>65048.01</v>
      </c>
      <c r="J228" s="28">
        <v>7944</v>
      </c>
      <c r="K228" s="28">
        <v>1411</v>
      </c>
    </row>
    <row r="229" spans="1:11">
      <c r="A229" s="6">
        <v>2023</v>
      </c>
      <c r="B229" s="6" t="s">
        <v>284</v>
      </c>
      <c r="C229" s="6">
        <v>3</v>
      </c>
      <c r="D229" s="6" t="str">
        <f t="shared" si="3"/>
        <v>Nov-3</v>
      </c>
      <c r="E229" s="27">
        <v>23430.880000000001</v>
      </c>
      <c r="F229" s="28">
        <v>2399</v>
      </c>
      <c r="G229" s="28"/>
      <c r="H229" s="27" t="s">
        <v>294</v>
      </c>
      <c r="I229" s="27">
        <v>53263.32</v>
      </c>
      <c r="J229" s="28">
        <v>6706</v>
      </c>
      <c r="K229" s="28">
        <v>1163</v>
      </c>
    </row>
    <row r="230" spans="1:11">
      <c r="A230" s="6">
        <v>2023</v>
      </c>
      <c r="B230" s="6" t="s">
        <v>284</v>
      </c>
      <c r="C230" s="6">
        <v>5</v>
      </c>
      <c r="D230" s="6" t="str">
        <f t="shared" si="3"/>
        <v>Nov-5</v>
      </c>
      <c r="E230" s="27">
        <v>44324.06</v>
      </c>
      <c r="F230" s="28">
        <v>4244</v>
      </c>
      <c r="G230" s="28"/>
      <c r="H230" s="27" t="s">
        <v>295</v>
      </c>
      <c r="I230" s="27">
        <v>19507.57</v>
      </c>
      <c r="J230" s="28">
        <v>2282</v>
      </c>
      <c r="K230" s="28">
        <v>448</v>
      </c>
    </row>
    <row r="231" spans="1:11">
      <c r="A231" s="6">
        <v>2023</v>
      </c>
      <c r="B231" s="6" t="s">
        <v>284</v>
      </c>
      <c r="C231" s="6">
        <v>6</v>
      </c>
      <c r="D231" s="6" t="str">
        <f t="shared" si="3"/>
        <v>Nov-6</v>
      </c>
      <c r="E231" s="27">
        <v>78345.289999999994</v>
      </c>
      <c r="F231" s="28">
        <v>8351</v>
      </c>
      <c r="G231" s="28"/>
      <c r="H231" s="27" t="s">
        <v>296</v>
      </c>
      <c r="I231" s="27">
        <v>26190.74</v>
      </c>
      <c r="J231" s="28">
        <v>3171</v>
      </c>
      <c r="K231" s="28">
        <v>564</v>
      </c>
    </row>
    <row r="232" spans="1:11">
      <c r="A232" s="6">
        <v>2023</v>
      </c>
      <c r="B232" s="6" t="s">
        <v>284</v>
      </c>
      <c r="C232" s="6">
        <v>7</v>
      </c>
      <c r="D232" s="6" t="str">
        <f t="shared" si="3"/>
        <v>Nov-7</v>
      </c>
      <c r="E232" s="27">
        <v>29820.14</v>
      </c>
      <c r="F232" s="28">
        <v>2973</v>
      </c>
      <c r="G232" s="28"/>
      <c r="H232" s="27" t="s">
        <v>347</v>
      </c>
      <c r="I232" s="27">
        <v>-622.87</v>
      </c>
      <c r="J232" s="28">
        <v>-46</v>
      </c>
      <c r="K232" s="28">
        <v>17</v>
      </c>
    </row>
    <row r="233" spans="1:11">
      <c r="A233" s="6">
        <v>2023</v>
      </c>
      <c r="B233" s="6" t="s">
        <v>284</v>
      </c>
      <c r="C233" s="6">
        <v>8</v>
      </c>
      <c r="D233" s="6" t="str">
        <f t="shared" si="3"/>
        <v>Nov-8</v>
      </c>
      <c r="E233" s="242">
        <v>17452.2</v>
      </c>
      <c r="F233" s="28">
        <v>1894</v>
      </c>
      <c r="G233" s="28"/>
      <c r="H233" s="242" t="s">
        <v>348</v>
      </c>
      <c r="I233" s="27">
        <v>-457.61</v>
      </c>
      <c r="J233" s="28">
        <v>-48</v>
      </c>
      <c r="K233" s="28">
        <v>7</v>
      </c>
    </row>
    <row r="234" spans="1:11">
      <c r="A234" s="6">
        <v>2023</v>
      </c>
      <c r="B234" s="6" t="s">
        <v>284</v>
      </c>
      <c r="C234" s="6">
        <v>9</v>
      </c>
      <c r="D234" s="6" t="str">
        <f t="shared" si="3"/>
        <v>Nov-9</v>
      </c>
      <c r="E234" s="27">
        <v>11163.34</v>
      </c>
      <c r="F234" s="28">
        <v>1129</v>
      </c>
      <c r="G234" s="28"/>
      <c r="H234" s="27" t="s">
        <v>297</v>
      </c>
      <c r="I234" s="27">
        <v>73543.259999999995</v>
      </c>
      <c r="J234" s="28">
        <v>9074</v>
      </c>
      <c r="K234" s="28">
        <v>1676</v>
      </c>
    </row>
    <row r="235" spans="1:11">
      <c r="A235" s="6">
        <v>2023</v>
      </c>
      <c r="B235" s="6" t="s">
        <v>284</v>
      </c>
      <c r="C235" s="6">
        <v>10</v>
      </c>
      <c r="D235" s="6" t="str">
        <f t="shared" si="3"/>
        <v>Nov-10</v>
      </c>
      <c r="E235" s="27">
        <v>22318.720000000001</v>
      </c>
      <c r="F235" s="28">
        <v>2247</v>
      </c>
      <c r="G235" s="28"/>
      <c r="H235" s="27" t="s">
        <v>298</v>
      </c>
      <c r="I235" s="27">
        <v>72219.56</v>
      </c>
      <c r="J235" s="28">
        <v>8370</v>
      </c>
      <c r="K235" s="28">
        <v>1676</v>
      </c>
    </row>
    <row r="236" spans="1:11">
      <c r="A236" s="6">
        <v>2023</v>
      </c>
      <c r="B236" s="6" t="s">
        <v>284</v>
      </c>
      <c r="C236" s="6">
        <v>13</v>
      </c>
      <c r="D236" s="6" t="str">
        <f t="shared" si="3"/>
        <v>Nov-13</v>
      </c>
      <c r="E236" s="27">
        <v>114228.15</v>
      </c>
      <c r="F236" s="28">
        <v>12681</v>
      </c>
      <c r="G236" s="28"/>
      <c r="H236" s="27" t="s">
        <v>299</v>
      </c>
      <c r="I236" s="27">
        <v>40578.85</v>
      </c>
      <c r="J236" s="28">
        <v>5013</v>
      </c>
      <c r="K236" s="28">
        <v>978</v>
      </c>
    </row>
    <row r="237" spans="1:11">
      <c r="A237" s="6">
        <v>2023</v>
      </c>
      <c r="B237" s="6" t="s">
        <v>284</v>
      </c>
      <c r="C237" s="6">
        <v>14</v>
      </c>
      <c r="D237" s="6" t="str">
        <f t="shared" si="3"/>
        <v>Nov-14</v>
      </c>
      <c r="E237" s="27">
        <v>72593.929999999993</v>
      </c>
      <c r="F237" s="28">
        <v>8068</v>
      </c>
      <c r="G237" s="28"/>
      <c r="H237" s="27" t="s">
        <v>300</v>
      </c>
      <c r="I237" s="27">
        <v>32453.22</v>
      </c>
      <c r="J237" s="28">
        <v>3824</v>
      </c>
      <c r="K237" s="28">
        <v>748</v>
      </c>
    </row>
    <row r="238" spans="1:11">
      <c r="A238" s="6">
        <v>2023</v>
      </c>
      <c r="B238" s="6" t="s">
        <v>284</v>
      </c>
      <c r="C238" s="6">
        <v>15</v>
      </c>
      <c r="D238" s="6" t="str">
        <f t="shared" si="3"/>
        <v>Nov-15</v>
      </c>
      <c r="E238" s="27">
        <v>24684.080000000002</v>
      </c>
      <c r="F238" s="28">
        <v>2645</v>
      </c>
      <c r="G238" s="28"/>
      <c r="H238" s="27" t="s">
        <v>301</v>
      </c>
      <c r="I238" s="27">
        <v>85061.53</v>
      </c>
      <c r="J238" s="28">
        <v>10385</v>
      </c>
      <c r="K238" s="28">
        <v>1944</v>
      </c>
    </row>
    <row r="239" spans="1:11">
      <c r="A239" s="6">
        <v>2023</v>
      </c>
      <c r="B239" s="6" t="s">
        <v>284</v>
      </c>
      <c r="C239" s="6">
        <v>16</v>
      </c>
      <c r="D239" s="6" t="str">
        <f t="shared" si="3"/>
        <v>Nov-16</v>
      </c>
      <c r="E239" s="27">
        <v>44644.12</v>
      </c>
      <c r="F239" s="28">
        <v>5412</v>
      </c>
      <c r="G239" s="28"/>
      <c r="H239" s="27" t="s">
        <v>302</v>
      </c>
      <c r="I239" s="27">
        <v>44604.05</v>
      </c>
      <c r="J239" s="28">
        <v>5849</v>
      </c>
      <c r="K239" s="28">
        <v>1116</v>
      </c>
    </row>
    <row r="240" spans="1:11">
      <c r="A240" s="6">
        <v>2023</v>
      </c>
      <c r="B240" s="6" t="s">
        <v>284</v>
      </c>
      <c r="C240" s="6">
        <v>17</v>
      </c>
      <c r="D240" s="6" t="str">
        <f t="shared" si="3"/>
        <v>Nov-17</v>
      </c>
      <c r="E240" s="27">
        <v>22281.64</v>
      </c>
      <c r="F240" s="28">
        <v>2846</v>
      </c>
      <c r="G240" s="28"/>
      <c r="H240" s="27" t="s">
        <v>303</v>
      </c>
      <c r="I240" s="27">
        <v>44156.03</v>
      </c>
      <c r="J240" s="28">
        <v>6472</v>
      </c>
      <c r="K240" s="28">
        <v>1025</v>
      </c>
    </row>
    <row r="241" spans="1:15">
      <c r="A241" s="6">
        <v>2023</v>
      </c>
      <c r="B241" s="6" t="s">
        <v>284</v>
      </c>
      <c r="C241" s="6">
        <v>18</v>
      </c>
      <c r="D241" s="6" t="str">
        <f t="shared" si="3"/>
        <v>Nov-18</v>
      </c>
      <c r="E241" s="27">
        <v>55037.39</v>
      </c>
      <c r="F241" s="28">
        <v>7141</v>
      </c>
      <c r="G241" s="28"/>
      <c r="H241" s="27" t="s">
        <v>304</v>
      </c>
      <c r="I241" s="27">
        <v>50278.36</v>
      </c>
      <c r="J241" s="28">
        <v>6713</v>
      </c>
      <c r="K241" s="28">
        <v>1403</v>
      </c>
    </row>
    <row r="242" spans="1:15">
      <c r="A242" s="6">
        <v>2023</v>
      </c>
      <c r="B242" s="6" t="s">
        <v>284</v>
      </c>
      <c r="C242" s="6">
        <v>20</v>
      </c>
      <c r="D242" s="6" t="str">
        <f t="shared" si="3"/>
        <v>Nov-20</v>
      </c>
      <c r="E242" s="27">
        <v>79007.679999999993</v>
      </c>
      <c r="F242" s="28">
        <v>10061</v>
      </c>
      <c r="G242" s="28"/>
      <c r="H242" s="27" t="s">
        <v>305</v>
      </c>
      <c r="I242" s="27">
        <v>46426.68</v>
      </c>
      <c r="J242" s="28">
        <v>6549</v>
      </c>
      <c r="K242" s="28">
        <v>1102</v>
      </c>
    </row>
    <row r="243" spans="1:15">
      <c r="A243" s="6">
        <v>2023</v>
      </c>
      <c r="B243" s="6" t="s">
        <v>284</v>
      </c>
      <c r="C243" s="6">
        <v>21</v>
      </c>
      <c r="D243" s="6" t="str">
        <f t="shared" si="3"/>
        <v>Nov-21</v>
      </c>
      <c r="E243" s="27">
        <v>112639.01</v>
      </c>
      <c r="F243" s="28">
        <v>15301</v>
      </c>
      <c r="G243" s="28"/>
      <c r="H243" s="27" t="s">
        <v>306</v>
      </c>
      <c r="I243" s="27">
        <v>22722.78</v>
      </c>
      <c r="J243" s="28">
        <v>3534</v>
      </c>
      <c r="K243" s="28">
        <v>611</v>
      </c>
    </row>
    <row r="244" spans="1:15">
      <c r="A244" s="6">
        <v>2023</v>
      </c>
      <c r="B244" s="6" t="s">
        <v>284</v>
      </c>
      <c r="C244" s="6">
        <v>22</v>
      </c>
      <c r="D244" s="6" t="str">
        <f t="shared" si="3"/>
        <v>Nov-22</v>
      </c>
      <c r="E244" s="242">
        <v>54693.599999999999</v>
      </c>
      <c r="F244" s="28">
        <v>7647</v>
      </c>
      <c r="G244" s="28"/>
      <c r="H244" s="242" t="s">
        <v>307</v>
      </c>
      <c r="I244" s="27">
        <v>39416.81</v>
      </c>
      <c r="J244" s="28">
        <v>5493</v>
      </c>
      <c r="K244" s="28">
        <v>974</v>
      </c>
    </row>
    <row r="245" spans="1:15">
      <c r="A245" s="6">
        <v>2023</v>
      </c>
      <c r="B245" s="6" t="s">
        <v>284</v>
      </c>
      <c r="C245" s="6">
        <v>23</v>
      </c>
      <c r="D245" s="6" t="str">
        <f t="shared" si="3"/>
        <v>Nov-23</v>
      </c>
      <c r="E245" s="27">
        <v>70708.36</v>
      </c>
      <c r="F245" s="28">
        <v>10513</v>
      </c>
      <c r="G245" s="28"/>
      <c r="H245" s="27" t="s">
        <v>308</v>
      </c>
      <c r="I245" s="27">
        <v>49987.12</v>
      </c>
      <c r="J245" s="28">
        <v>6926</v>
      </c>
      <c r="K245" s="28">
        <v>1250</v>
      </c>
    </row>
    <row r="246" spans="1:15">
      <c r="A246" s="6">
        <v>2023</v>
      </c>
      <c r="B246" s="6" t="s">
        <v>284</v>
      </c>
      <c r="C246" s="6">
        <v>24</v>
      </c>
      <c r="D246" s="6" t="str">
        <f t="shared" si="3"/>
        <v>Nov-24</v>
      </c>
      <c r="E246" s="27">
        <v>86548.49</v>
      </c>
      <c r="F246" s="28">
        <v>12062</v>
      </c>
      <c r="G246" s="28"/>
      <c r="H246" s="27" t="s">
        <v>310</v>
      </c>
      <c r="I246" s="27">
        <v>85451.73</v>
      </c>
      <c r="J246" s="28">
        <v>12098</v>
      </c>
      <c r="K246" s="28">
        <v>2097</v>
      </c>
    </row>
    <row r="247" spans="1:15" ht="16.149999999999999" thickBot="1">
      <c r="A247" s="6">
        <v>2023</v>
      </c>
      <c r="B247" s="6" t="s">
        <v>284</v>
      </c>
      <c r="C247" s="6">
        <v>25</v>
      </c>
      <c r="D247" s="6" t="str">
        <f t="shared" si="3"/>
        <v>Nov-25</v>
      </c>
      <c r="E247" s="27">
        <v>178757.81</v>
      </c>
      <c r="F247" s="28">
        <v>26981</v>
      </c>
      <c r="G247" s="28"/>
      <c r="H247" s="27" t="s">
        <v>311</v>
      </c>
      <c r="I247" s="27">
        <v>71232.289999999994</v>
      </c>
      <c r="J247" s="28">
        <v>10733</v>
      </c>
      <c r="K247" s="28">
        <v>1870</v>
      </c>
    </row>
    <row r="248" spans="1:15">
      <c r="A248" s="6">
        <v>2023</v>
      </c>
      <c r="B248" s="6" t="s">
        <v>284</v>
      </c>
      <c r="C248" s="6">
        <v>27</v>
      </c>
      <c r="D248" s="6" t="str">
        <f t="shared" si="3"/>
        <v>Nov-27</v>
      </c>
      <c r="E248" s="27">
        <v>95798.32</v>
      </c>
      <c r="F248" s="28">
        <v>14011</v>
      </c>
      <c r="G248" s="28"/>
      <c r="H248" s="27" t="s">
        <v>312</v>
      </c>
      <c r="I248" s="27">
        <v>97671.12</v>
      </c>
      <c r="J248" s="28">
        <v>15344</v>
      </c>
      <c r="K248" s="28">
        <v>2496</v>
      </c>
      <c r="N248" s="276" t="s">
        <v>349</v>
      </c>
      <c r="O248" s="277"/>
    </row>
    <row r="249" spans="1:15">
      <c r="A249" s="6">
        <v>2023</v>
      </c>
      <c r="B249" s="6" t="s">
        <v>284</v>
      </c>
      <c r="C249" s="6">
        <v>28</v>
      </c>
      <c r="D249" s="6" t="str">
        <f t="shared" si="3"/>
        <v>Nov-28</v>
      </c>
      <c r="E249" s="27">
        <v>141527.48000000001</v>
      </c>
      <c r="F249" s="28">
        <v>21210</v>
      </c>
      <c r="G249" s="28"/>
      <c r="H249" s="27" t="s">
        <v>313</v>
      </c>
      <c r="I249" s="27">
        <v>204026.69</v>
      </c>
      <c r="J249" s="28">
        <v>36853</v>
      </c>
      <c r="K249" s="28">
        <v>5301</v>
      </c>
      <c r="N249" s="246" t="s">
        <v>343</v>
      </c>
      <c r="O249" s="247">
        <v>223370</v>
      </c>
    </row>
    <row r="250" spans="1:15">
      <c r="A250" s="6">
        <v>2023</v>
      </c>
      <c r="B250" s="6" t="s">
        <v>284</v>
      </c>
      <c r="C250" s="6">
        <v>29</v>
      </c>
      <c r="D250" s="6" t="str">
        <f t="shared" si="3"/>
        <v>Nov-29</v>
      </c>
      <c r="E250" s="27">
        <v>46138.22</v>
      </c>
      <c r="F250" s="28">
        <v>5644</v>
      </c>
      <c r="G250" s="28"/>
      <c r="H250" s="27" t="s">
        <v>314</v>
      </c>
      <c r="I250" s="27">
        <v>21447.29</v>
      </c>
      <c r="J250" s="28">
        <v>4259</v>
      </c>
      <c r="K250" s="28">
        <v>554</v>
      </c>
      <c r="N250" s="246" t="s">
        <v>350</v>
      </c>
      <c r="O250" s="248">
        <v>9113339.0599999949</v>
      </c>
    </row>
    <row r="251" spans="1:15">
      <c r="A251" s="6">
        <v>2023</v>
      </c>
      <c r="B251" s="6" t="s">
        <v>284</v>
      </c>
      <c r="C251" s="6">
        <v>30</v>
      </c>
      <c r="D251" s="6" t="str">
        <f t="shared" si="3"/>
        <v>Nov-30</v>
      </c>
      <c r="E251" s="27">
        <v>21763.55</v>
      </c>
      <c r="F251" s="28">
        <v>2383</v>
      </c>
      <c r="G251" s="28"/>
      <c r="H251" s="27" t="s">
        <v>315</v>
      </c>
      <c r="I251" s="242">
        <v>81468.600000000006</v>
      </c>
      <c r="J251" s="28">
        <v>15036</v>
      </c>
      <c r="K251" s="28">
        <v>2261</v>
      </c>
      <c r="N251" s="246" t="s">
        <v>351</v>
      </c>
      <c r="O251" s="248">
        <f>O250/O249</f>
        <v>40.799297398934478</v>
      </c>
    </row>
    <row r="252" spans="1:15" ht="16.149999999999999" thickBot="1">
      <c r="A252" s="6">
        <v>2023</v>
      </c>
      <c r="B252" s="6" t="s">
        <v>309</v>
      </c>
      <c r="C252" s="6">
        <v>1</v>
      </c>
      <c r="D252" s="6" t="str">
        <f t="shared" si="3"/>
        <v>Dec-1</v>
      </c>
      <c r="E252" s="27">
        <v>23231.759999999998</v>
      </c>
      <c r="F252" s="28">
        <v>2665</v>
      </c>
      <c r="G252" s="28"/>
      <c r="H252" s="27" t="s">
        <v>316</v>
      </c>
      <c r="I252" s="27">
        <v>77754.64</v>
      </c>
      <c r="J252" s="28">
        <v>13947</v>
      </c>
      <c r="K252" s="28">
        <v>2093</v>
      </c>
      <c r="N252" s="249" t="s">
        <v>352</v>
      </c>
      <c r="O252" s="250">
        <f>O250/272</f>
        <v>33504.923014705862</v>
      </c>
    </row>
    <row r="253" spans="1:15">
      <c r="A253" s="6">
        <v>2023</v>
      </c>
      <c r="B253" s="6" t="s">
        <v>309</v>
      </c>
      <c r="C253" s="6">
        <v>4</v>
      </c>
      <c r="D253" s="6" t="str">
        <f t="shared" si="3"/>
        <v>Dec-4</v>
      </c>
      <c r="E253" s="242">
        <v>70895.8</v>
      </c>
      <c r="F253" s="28">
        <v>7883</v>
      </c>
      <c r="G253" s="28"/>
      <c r="H253" s="242" t="s">
        <v>317</v>
      </c>
      <c r="I253" s="27">
        <v>282834.32</v>
      </c>
      <c r="J253" s="28">
        <v>37767</v>
      </c>
      <c r="K253" s="28">
        <v>2980</v>
      </c>
    </row>
    <row r="254" spans="1:15">
      <c r="A254" s="6">
        <v>2023</v>
      </c>
      <c r="B254" s="6" t="s">
        <v>309</v>
      </c>
      <c r="C254" s="6">
        <v>5</v>
      </c>
      <c r="D254" s="6" t="str">
        <f t="shared" si="3"/>
        <v>Dec-5</v>
      </c>
      <c r="E254" s="27">
        <v>43271.26</v>
      </c>
      <c r="F254" s="28">
        <v>4884</v>
      </c>
      <c r="G254" s="28"/>
      <c r="H254" s="27" t="s">
        <v>318</v>
      </c>
      <c r="I254" s="27">
        <v>42611.35</v>
      </c>
      <c r="J254" s="28">
        <v>6997</v>
      </c>
      <c r="K254" s="28">
        <v>1221</v>
      </c>
    </row>
    <row r="255" spans="1:15">
      <c r="A255" s="6">
        <v>2023</v>
      </c>
      <c r="B255" s="6" t="s">
        <v>309</v>
      </c>
      <c r="C255" s="6">
        <v>6</v>
      </c>
      <c r="D255" s="6" t="str">
        <f t="shared" si="3"/>
        <v>Dec-6</v>
      </c>
      <c r="E255" s="27">
        <v>29444.45</v>
      </c>
      <c r="F255" s="28">
        <v>3447</v>
      </c>
      <c r="G255" s="28"/>
      <c r="H255" s="27" t="s">
        <v>319</v>
      </c>
      <c r="I255" s="27">
        <v>50559.19</v>
      </c>
      <c r="J255" s="28">
        <v>8195</v>
      </c>
      <c r="K255" s="28">
        <v>1277</v>
      </c>
    </row>
    <row r="256" spans="1:15">
      <c r="A256" s="6">
        <v>2023</v>
      </c>
      <c r="B256" s="6" t="s">
        <v>309</v>
      </c>
      <c r="C256" s="6">
        <v>7</v>
      </c>
      <c r="D256" s="6" t="str">
        <f t="shared" si="3"/>
        <v>Dec-7</v>
      </c>
      <c r="E256" s="27">
        <v>33995.69</v>
      </c>
      <c r="F256" s="28">
        <v>4021</v>
      </c>
      <c r="G256" s="28"/>
      <c r="H256" s="27" t="s">
        <v>320</v>
      </c>
      <c r="I256" s="27">
        <v>77104.479999999996</v>
      </c>
      <c r="J256" s="28">
        <v>10956</v>
      </c>
      <c r="K256" s="28">
        <v>1909</v>
      </c>
    </row>
    <row r="257" spans="1:11">
      <c r="A257" s="6">
        <v>2023</v>
      </c>
      <c r="B257" s="6" t="s">
        <v>309</v>
      </c>
      <c r="C257" s="6">
        <v>8</v>
      </c>
      <c r="D257" s="6" t="str">
        <f t="shared" si="3"/>
        <v>Dec-8</v>
      </c>
      <c r="E257" s="27">
        <v>23914.48</v>
      </c>
      <c r="F257" s="28">
        <v>3027</v>
      </c>
      <c r="G257" s="28"/>
      <c r="H257" s="27" t="s">
        <v>353</v>
      </c>
      <c r="I257" s="27">
        <v>-684.67</v>
      </c>
      <c r="J257" s="28">
        <v>-85</v>
      </c>
      <c r="K257" s="28">
        <v>13</v>
      </c>
    </row>
    <row r="258" spans="1:11">
      <c r="A258" s="6">
        <v>2023</v>
      </c>
      <c r="B258" s="6" t="s">
        <v>309</v>
      </c>
      <c r="C258" s="6">
        <v>9</v>
      </c>
      <c r="D258" s="6" t="str">
        <f t="shared" si="3"/>
        <v>Dec-9</v>
      </c>
      <c r="E258" s="27">
        <v>-33.99</v>
      </c>
      <c r="F258" s="28">
        <v>-9</v>
      </c>
      <c r="G258" s="28"/>
      <c r="H258" s="27" t="s">
        <v>321</v>
      </c>
      <c r="I258" s="27">
        <v>68886.89</v>
      </c>
      <c r="J258" s="28">
        <v>7811</v>
      </c>
      <c r="K258" s="28">
        <v>1793</v>
      </c>
    </row>
    <row r="259" spans="1:11">
      <c r="A259" s="6">
        <v>2023</v>
      </c>
      <c r="B259" s="6" t="s">
        <v>309</v>
      </c>
      <c r="C259" s="6">
        <v>10</v>
      </c>
      <c r="D259" s="6" t="str">
        <f t="shared" ref="D259:D322" si="4">CONCATENATE(B259,"-",C259)</f>
        <v>Dec-10</v>
      </c>
      <c r="E259" s="27">
        <v>-1497.96</v>
      </c>
      <c r="F259" s="28">
        <v>-153</v>
      </c>
      <c r="G259" s="28"/>
      <c r="H259" s="27" t="s">
        <v>322</v>
      </c>
      <c r="I259" s="27">
        <v>70032.08</v>
      </c>
      <c r="J259" s="28">
        <v>8303</v>
      </c>
      <c r="K259" s="28">
        <v>1771</v>
      </c>
    </row>
    <row r="260" spans="1:11">
      <c r="A260" s="6">
        <v>2023</v>
      </c>
      <c r="B260" s="6" t="s">
        <v>309</v>
      </c>
      <c r="C260" s="6">
        <v>11</v>
      </c>
      <c r="D260" s="6" t="str">
        <f t="shared" si="4"/>
        <v>Dec-11</v>
      </c>
      <c r="E260" s="27">
        <v>46232.37</v>
      </c>
      <c r="F260" s="28">
        <v>5732</v>
      </c>
      <c r="G260" s="28"/>
      <c r="H260" s="27" t="s">
        <v>323</v>
      </c>
      <c r="I260" s="242">
        <v>43831.8</v>
      </c>
      <c r="J260" s="28">
        <v>5312</v>
      </c>
      <c r="K260" s="28">
        <v>1220</v>
      </c>
    </row>
    <row r="261" spans="1:11">
      <c r="A261" s="6">
        <v>2023</v>
      </c>
      <c r="B261" s="6" t="s">
        <v>309</v>
      </c>
      <c r="C261" s="6">
        <v>12</v>
      </c>
      <c r="D261" s="6" t="str">
        <f t="shared" si="4"/>
        <v>Dec-12</v>
      </c>
      <c r="E261" s="27">
        <v>78345.34</v>
      </c>
      <c r="F261" s="28">
        <v>9266</v>
      </c>
      <c r="G261" s="28"/>
      <c r="H261" s="27" t="s">
        <v>324</v>
      </c>
      <c r="I261" s="27">
        <v>31977.17</v>
      </c>
      <c r="J261" s="28">
        <v>3896</v>
      </c>
      <c r="K261" s="28">
        <v>862</v>
      </c>
    </row>
    <row r="262" spans="1:11">
      <c r="A262" s="6">
        <v>2023</v>
      </c>
      <c r="B262" s="6" t="s">
        <v>309</v>
      </c>
      <c r="C262" s="6">
        <v>13</v>
      </c>
      <c r="D262" s="6" t="str">
        <f t="shared" si="4"/>
        <v>Dec-13</v>
      </c>
      <c r="E262" s="27">
        <v>49318.69</v>
      </c>
      <c r="F262" s="28">
        <v>4894</v>
      </c>
      <c r="G262" s="28"/>
      <c r="H262" s="27" t="s">
        <v>325</v>
      </c>
      <c r="I262" s="27">
        <v>23159.99</v>
      </c>
      <c r="J262" s="28">
        <v>2719</v>
      </c>
      <c r="K262" s="28">
        <v>645</v>
      </c>
    </row>
    <row r="263" spans="1:11">
      <c r="A263" s="6">
        <v>2023</v>
      </c>
      <c r="B263" s="6" t="s">
        <v>309</v>
      </c>
      <c r="C263" s="6">
        <v>14</v>
      </c>
      <c r="D263" s="6" t="str">
        <f t="shared" si="4"/>
        <v>Dec-14</v>
      </c>
      <c r="E263" s="27">
        <v>51332.08</v>
      </c>
      <c r="F263" s="28">
        <v>5704</v>
      </c>
      <c r="G263" s="28"/>
      <c r="H263" s="27" t="s">
        <v>326</v>
      </c>
      <c r="I263" s="27">
        <v>37823.64</v>
      </c>
      <c r="J263" s="28">
        <v>4723</v>
      </c>
      <c r="K263" s="28">
        <v>1028</v>
      </c>
    </row>
    <row r="264" spans="1:11">
      <c r="A264" s="6">
        <v>2023</v>
      </c>
      <c r="B264" s="6" t="s">
        <v>309</v>
      </c>
      <c r="C264" s="6">
        <v>15</v>
      </c>
      <c r="D264" s="6" t="str">
        <f t="shared" si="4"/>
        <v>Dec-15</v>
      </c>
      <c r="E264" s="27">
        <v>47618.19</v>
      </c>
      <c r="F264" s="28">
        <v>5538</v>
      </c>
      <c r="G264" s="28"/>
      <c r="H264" s="27" t="s">
        <v>327</v>
      </c>
      <c r="I264" s="27">
        <v>50720.02</v>
      </c>
      <c r="J264" s="28">
        <v>6275</v>
      </c>
      <c r="K264" s="28">
        <v>1364</v>
      </c>
    </row>
    <row r="265" spans="1:11">
      <c r="A265" s="6">
        <v>2023</v>
      </c>
      <c r="B265" s="6" t="s">
        <v>309</v>
      </c>
      <c r="C265" s="6">
        <v>16</v>
      </c>
      <c r="D265" s="6" t="str">
        <f t="shared" si="4"/>
        <v>Dec-16</v>
      </c>
      <c r="E265" s="27">
        <v>-3173.78</v>
      </c>
      <c r="F265" s="28">
        <v>-290</v>
      </c>
      <c r="G265" s="28"/>
      <c r="H265" s="27" t="s">
        <v>328</v>
      </c>
      <c r="I265" s="27">
        <v>46317.95</v>
      </c>
      <c r="J265" s="28">
        <v>5713</v>
      </c>
      <c r="K265" s="28">
        <v>1154</v>
      </c>
    </row>
    <row r="266" spans="1:11">
      <c r="A266" s="6">
        <v>2023</v>
      </c>
      <c r="B266" s="6" t="s">
        <v>309</v>
      </c>
      <c r="C266" s="6">
        <v>17</v>
      </c>
      <c r="D266" s="6" t="str">
        <f t="shared" si="4"/>
        <v>Dec-17</v>
      </c>
      <c r="E266" s="27">
        <v>33982.68</v>
      </c>
      <c r="F266" s="28">
        <v>3544</v>
      </c>
      <c r="G266" s="28"/>
      <c r="H266" s="27" t="s">
        <v>329</v>
      </c>
      <c r="I266" s="28">
        <v>18209</v>
      </c>
      <c r="J266" s="28">
        <v>2297</v>
      </c>
      <c r="K266" s="28">
        <v>467</v>
      </c>
    </row>
    <row r="267" spans="1:11">
      <c r="A267" s="6">
        <v>2023</v>
      </c>
      <c r="B267" s="6" t="s">
        <v>309</v>
      </c>
      <c r="C267" s="6">
        <v>18</v>
      </c>
      <c r="D267" s="6" t="str">
        <f t="shared" si="4"/>
        <v>Dec-18</v>
      </c>
      <c r="E267" s="27">
        <v>60069.86</v>
      </c>
      <c r="F267" s="28">
        <v>7261</v>
      </c>
      <c r="G267" s="28"/>
      <c r="H267" s="27" t="s">
        <v>330</v>
      </c>
      <c r="I267" s="27">
        <v>13709.05</v>
      </c>
      <c r="J267" s="28">
        <v>1803</v>
      </c>
      <c r="K267" s="28">
        <v>325</v>
      </c>
    </row>
    <row r="268" spans="1:11">
      <c r="A268" s="6">
        <v>2023</v>
      </c>
      <c r="B268" s="6" t="s">
        <v>309</v>
      </c>
      <c r="C268" s="6">
        <v>19</v>
      </c>
      <c r="D268" s="6" t="str">
        <f t="shared" si="4"/>
        <v>Dec-19</v>
      </c>
      <c r="E268" s="27">
        <v>46658.52</v>
      </c>
      <c r="F268" s="28">
        <v>5130</v>
      </c>
      <c r="G268" s="28"/>
      <c r="H268" s="27" t="s">
        <v>331</v>
      </c>
      <c r="I268" s="27">
        <v>35583.17</v>
      </c>
      <c r="J268" s="28">
        <v>4888</v>
      </c>
      <c r="K268" s="28">
        <v>877</v>
      </c>
    </row>
    <row r="269" spans="1:11">
      <c r="A269" s="6">
        <v>2023</v>
      </c>
      <c r="B269" s="6" t="s">
        <v>309</v>
      </c>
      <c r="C269" s="6">
        <v>20</v>
      </c>
      <c r="D269" s="6" t="str">
        <f t="shared" si="4"/>
        <v>Dec-20</v>
      </c>
      <c r="E269" s="27">
        <v>21004.43</v>
      </c>
      <c r="F269" s="28">
        <v>2378</v>
      </c>
      <c r="G269" s="28"/>
      <c r="H269" s="27" t="s">
        <v>333</v>
      </c>
      <c r="I269" s="27">
        <v>13767.36</v>
      </c>
      <c r="J269" s="28">
        <v>1938</v>
      </c>
      <c r="K269" s="28">
        <v>352</v>
      </c>
    </row>
    <row r="270" spans="1:11">
      <c r="A270" s="6">
        <v>2023</v>
      </c>
      <c r="B270" s="6" t="s">
        <v>309</v>
      </c>
      <c r="C270" s="6">
        <v>21</v>
      </c>
      <c r="D270" s="6" t="str">
        <f t="shared" si="4"/>
        <v>Dec-21</v>
      </c>
      <c r="E270" s="242">
        <v>15656.9</v>
      </c>
      <c r="F270" s="28">
        <v>1816</v>
      </c>
      <c r="G270" s="28"/>
      <c r="H270" s="242" t="s">
        <v>334</v>
      </c>
      <c r="I270" s="27">
        <v>15211.36</v>
      </c>
      <c r="J270" s="28">
        <v>2087</v>
      </c>
      <c r="K270" s="28">
        <v>392</v>
      </c>
    </row>
    <row r="271" spans="1:11">
      <c r="A271" s="6">
        <v>2023</v>
      </c>
      <c r="B271" s="6" t="s">
        <v>309</v>
      </c>
      <c r="C271" s="6">
        <v>22</v>
      </c>
      <c r="D271" s="6" t="str">
        <f t="shared" si="4"/>
        <v>Dec-22</v>
      </c>
      <c r="E271" s="27">
        <v>11016.19</v>
      </c>
      <c r="F271" s="28">
        <v>1200</v>
      </c>
      <c r="G271" s="28"/>
      <c r="H271" s="27" t="s">
        <v>335</v>
      </c>
      <c r="I271" s="27">
        <v>24980.45</v>
      </c>
      <c r="J271" s="28">
        <v>3724</v>
      </c>
      <c r="K271" s="28">
        <v>633</v>
      </c>
    </row>
    <row r="272" spans="1:11">
      <c r="A272" s="6">
        <v>2023</v>
      </c>
      <c r="B272" s="6" t="s">
        <v>309</v>
      </c>
      <c r="C272" s="6">
        <v>27</v>
      </c>
      <c r="D272" s="6" t="str">
        <f t="shared" si="4"/>
        <v>Dec-27</v>
      </c>
      <c r="E272" s="27">
        <v>53290.91</v>
      </c>
      <c r="F272" s="28">
        <v>5997</v>
      </c>
      <c r="G272" s="28"/>
      <c r="H272" s="27" t="s">
        <v>336</v>
      </c>
      <c r="I272" s="27">
        <v>35608.949999999997</v>
      </c>
      <c r="J272" s="28">
        <v>5120</v>
      </c>
      <c r="K272" s="28">
        <v>881</v>
      </c>
    </row>
    <row r="273" spans="1:11">
      <c r="A273" s="6">
        <v>2023</v>
      </c>
      <c r="B273" s="6" t="s">
        <v>309</v>
      </c>
      <c r="C273" s="6">
        <v>28</v>
      </c>
      <c r="D273" s="6" t="str">
        <f t="shared" si="4"/>
        <v>Dec-28</v>
      </c>
      <c r="E273" s="27">
        <v>31868.44</v>
      </c>
      <c r="F273" s="28">
        <v>3765</v>
      </c>
      <c r="G273" s="28"/>
      <c r="H273" s="27" t="s">
        <v>337</v>
      </c>
      <c r="I273" s="27">
        <v>25996.11</v>
      </c>
      <c r="J273" s="28">
        <v>3754</v>
      </c>
      <c r="K273" s="28">
        <v>644</v>
      </c>
    </row>
    <row r="274" spans="1:11">
      <c r="A274" s="6">
        <v>2023</v>
      </c>
      <c r="B274" s="6" t="s">
        <v>309</v>
      </c>
      <c r="C274" s="6">
        <v>29</v>
      </c>
      <c r="D274" s="6" t="str">
        <f t="shared" si="4"/>
        <v>Dec-29</v>
      </c>
      <c r="E274" s="27">
        <v>39548.74</v>
      </c>
      <c r="F274" s="28">
        <v>5081</v>
      </c>
      <c r="G274" s="28"/>
      <c r="H274" s="27"/>
      <c r="I274" s="27">
        <f>SUM(I2:I273)</f>
        <v>9113339.0599999949</v>
      </c>
      <c r="J274" s="28">
        <f>SUM(J2:J273)</f>
        <v>1260842</v>
      </c>
      <c r="K274" s="28">
        <f>SUM(K2:K273)</f>
        <v>223370</v>
      </c>
    </row>
    <row r="275" spans="1:11">
      <c r="A275" s="6">
        <v>2023</v>
      </c>
      <c r="B275" s="6" t="s">
        <v>309</v>
      </c>
      <c r="C275" s="6">
        <v>30</v>
      </c>
      <c r="D275" s="6" t="str">
        <f t="shared" si="4"/>
        <v>Dec-30</v>
      </c>
      <c r="E275" s="27">
        <v>27859.03</v>
      </c>
      <c r="F275" s="28">
        <v>3391</v>
      </c>
      <c r="G275" s="28"/>
      <c r="H275" s="27"/>
      <c r="K275" s="28"/>
    </row>
    <row r="276" spans="1:11">
      <c r="A276" s="6">
        <v>2024</v>
      </c>
      <c r="B276" s="6" t="s">
        <v>28</v>
      </c>
      <c r="C276" s="6">
        <v>2</v>
      </c>
      <c r="D276" s="6" t="str">
        <f t="shared" si="4"/>
        <v>Jan-2</v>
      </c>
      <c r="E276" s="27">
        <v>42061.58</v>
      </c>
      <c r="F276" s="28">
        <v>4892</v>
      </c>
      <c r="G276" s="28"/>
      <c r="H276" s="27"/>
      <c r="K276" s="28"/>
    </row>
    <row r="277" spans="1:11">
      <c r="A277" s="6">
        <v>2024</v>
      </c>
      <c r="B277" s="6" t="s">
        <v>28</v>
      </c>
      <c r="C277" s="6">
        <v>3</v>
      </c>
      <c r="D277" s="6" t="str">
        <f t="shared" si="4"/>
        <v>Jan-3</v>
      </c>
      <c r="E277" s="27">
        <v>34409.67</v>
      </c>
      <c r="F277" s="28">
        <v>4038</v>
      </c>
      <c r="G277" s="28"/>
      <c r="H277" s="27"/>
      <c r="K277" s="28"/>
    </row>
    <row r="278" spans="1:11">
      <c r="A278" s="6">
        <v>2024</v>
      </c>
      <c r="B278" s="6" t="s">
        <v>28</v>
      </c>
      <c r="C278" s="6">
        <v>4</v>
      </c>
      <c r="D278" s="6" t="str">
        <f t="shared" si="4"/>
        <v>Jan-4</v>
      </c>
      <c r="E278" s="27">
        <v>20234.990000000002</v>
      </c>
      <c r="F278" s="28">
        <v>2303</v>
      </c>
      <c r="G278" s="28"/>
      <c r="H278" s="27"/>
      <c r="K278" s="28"/>
    </row>
    <row r="279" spans="1:11">
      <c r="A279" s="6">
        <v>2024</v>
      </c>
      <c r="B279" s="6" t="s">
        <v>28</v>
      </c>
      <c r="C279" s="6">
        <v>5</v>
      </c>
      <c r="D279" s="6" t="str">
        <f t="shared" si="4"/>
        <v>Jan-5</v>
      </c>
      <c r="E279" s="27">
        <v>19180.39</v>
      </c>
      <c r="F279" s="28">
        <v>2440</v>
      </c>
      <c r="G279" s="28"/>
      <c r="H279" s="27"/>
      <c r="K279" s="28"/>
    </row>
    <row r="280" spans="1:11">
      <c r="A280" s="6">
        <v>2024</v>
      </c>
      <c r="B280" s="6" t="s">
        <v>28</v>
      </c>
      <c r="C280" s="6">
        <v>7</v>
      </c>
      <c r="D280" s="6" t="str">
        <f t="shared" si="4"/>
        <v>Jan-7</v>
      </c>
      <c r="E280" s="242">
        <v>12475.6</v>
      </c>
      <c r="F280" s="28">
        <v>1414</v>
      </c>
      <c r="G280" s="28"/>
      <c r="H280" s="242"/>
      <c r="K280" s="28"/>
    </row>
    <row r="281" spans="1:11">
      <c r="A281" s="6">
        <v>2024</v>
      </c>
      <c r="B281" s="6" t="s">
        <v>28</v>
      </c>
      <c r="C281" s="6">
        <v>8</v>
      </c>
      <c r="D281" s="6" t="str">
        <f t="shared" si="4"/>
        <v>Jan-8</v>
      </c>
      <c r="E281" s="27">
        <v>29196.14</v>
      </c>
      <c r="F281" s="28">
        <v>3536</v>
      </c>
      <c r="G281" s="28"/>
      <c r="H281" s="27"/>
      <c r="K281" s="28"/>
    </row>
    <row r="282" spans="1:11">
      <c r="A282" s="6">
        <v>2024</v>
      </c>
      <c r="B282" s="6" t="s">
        <v>28</v>
      </c>
      <c r="C282" s="6">
        <v>9</v>
      </c>
      <c r="D282" s="6" t="str">
        <f t="shared" si="4"/>
        <v>Jan-9</v>
      </c>
      <c r="E282" s="27">
        <v>60671.74</v>
      </c>
      <c r="F282" s="28">
        <v>7670</v>
      </c>
      <c r="G282" s="28"/>
      <c r="H282" s="27"/>
      <c r="K282" s="28"/>
    </row>
    <row r="283" spans="1:11">
      <c r="A283" s="6">
        <v>2024</v>
      </c>
      <c r="B283" s="6" t="s">
        <v>28</v>
      </c>
      <c r="C283" s="6">
        <v>10</v>
      </c>
      <c r="D283" s="6" t="str">
        <f t="shared" si="4"/>
        <v>Jan-10</v>
      </c>
      <c r="E283" s="27">
        <v>24063.73</v>
      </c>
      <c r="F283" s="28">
        <v>3168</v>
      </c>
      <c r="G283" s="28"/>
      <c r="H283" s="27"/>
      <c r="K283" s="28"/>
    </row>
    <row r="284" spans="1:11">
      <c r="A284" s="6">
        <v>2024</v>
      </c>
      <c r="B284" s="6" t="s">
        <v>28</v>
      </c>
      <c r="C284" s="6">
        <v>11</v>
      </c>
      <c r="D284" s="6" t="str">
        <f t="shared" si="4"/>
        <v>Jan-11</v>
      </c>
      <c r="E284" s="27">
        <v>18095.52</v>
      </c>
      <c r="F284" s="28">
        <v>2354</v>
      </c>
      <c r="G284" s="28"/>
      <c r="H284" s="27"/>
      <c r="K284" s="28"/>
    </row>
    <row r="285" spans="1:11">
      <c r="A285" s="6">
        <v>2024</v>
      </c>
      <c r="B285" s="6" t="s">
        <v>28</v>
      </c>
      <c r="C285" s="6">
        <v>12</v>
      </c>
      <c r="D285" s="6" t="str">
        <f t="shared" si="4"/>
        <v>Jan-12</v>
      </c>
      <c r="E285" s="27">
        <v>12684.57</v>
      </c>
      <c r="F285" s="28">
        <v>1583</v>
      </c>
      <c r="G285" s="28"/>
      <c r="H285" s="27"/>
      <c r="K285" s="28"/>
    </row>
    <row r="286" spans="1:11">
      <c r="A286" s="6">
        <v>2024</v>
      </c>
      <c r="B286" s="6" t="s">
        <v>28</v>
      </c>
      <c r="C286" s="6">
        <v>14</v>
      </c>
      <c r="D286" s="6" t="str">
        <f t="shared" si="4"/>
        <v>Jan-14</v>
      </c>
      <c r="E286" s="27">
        <v>31386.09</v>
      </c>
      <c r="F286" s="28">
        <v>3873</v>
      </c>
      <c r="G286" s="28"/>
      <c r="H286" s="27"/>
      <c r="K286" s="28"/>
    </row>
    <row r="287" spans="1:11">
      <c r="A287" s="6">
        <v>2024</v>
      </c>
      <c r="B287" s="6" t="s">
        <v>28</v>
      </c>
      <c r="C287" s="6">
        <v>15</v>
      </c>
      <c r="D287" s="6" t="str">
        <f t="shared" si="4"/>
        <v>Jan-15</v>
      </c>
      <c r="E287" s="27">
        <v>56621.31</v>
      </c>
      <c r="F287" s="28">
        <v>7135</v>
      </c>
      <c r="G287" s="28"/>
      <c r="H287" s="27"/>
      <c r="K287" s="28"/>
    </row>
    <row r="288" spans="1:11">
      <c r="A288" s="6">
        <v>2024</v>
      </c>
      <c r="B288" s="6" t="s">
        <v>28</v>
      </c>
      <c r="C288" s="6">
        <v>16</v>
      </c>
      <c r="D288" s="6" t="str">
        <f t="shared" si="4"/>
        <v>Jan-16</v>
      </c>
      <c r="E288" s="27">
        <v>32865.39</v>
      </c>
      <c r="F288" s="28">
        <v>4151</v>
      </c>
      <c r="G288" s="28"/>
      <c r="H288" s="27"/>
      <c r="K288" s="28"/>
    </row>
    <row r="289" spans="1:11">
      <c r="A289" s="6">
        <v>2024</v>
      </c>
      <c r="B289" s="6" t="s">
        <v>28</v>
      </c>
      <c r="C289" s="6">
        <v>17</v>
      </c>
      <c r="D289" s="6" t="str">
        <f t="shared" si="4"/>
        <v>Jan-17</v>
      </c>
      <c r="E289" s="242">
        <v>28626.799999999999</v>
      </c>
      <c r="F289" s="28">
        <v>3492</v>
      </c>
      <c r="G289" s="28"/>
      <c r="H289" s="242"/>
      <c r="K289" s="28"/>
    </row>
    <row r="290" spans="1:11">
      <c r="A290" s="6">
        <v>2024</v>
      </c>
      <c r="B290" s="6" t="s">
        <v>28</v>
      </c>
      <c r="C290" s="6">
        <v>18</v>
      </c>
      <c r="D290" s="6" t="str">
        <f t="shared" si="4"/>
        <v>Jan-18</v>
      </c>
      <c r="E290" s="27">
        <v>21566.39</v>
      </c>
      <c r="F290" s="28">
        <v>2902</v>
      </c>
      <c r="G290" s="28"/>
      <c r="H290" s="27"/>
      <c r="K290" s="28"/>
    </row>
    <row r="291" spans="1:11">
      <c r="A291" s="6">
        <v>2024</v>
      </c>
      <c r="B291" s="6" t="s">
        <v>28</v>
      </c>
      <c r="C291" s="6">
        <v>19</v>
      </c>
      <c r="D291" s="6" t="str">
        <f t="shared" si="4"/>
        <v>Jan-19</v>
      </c>
      <c r="E291" s="27">
        <v>18562.060000000001</v>
      </c>
      <c r="F291" s="28">
        <v>2610</v>
      </c>
      <c r="G291" s="28"/>
      <c r="H291" s="27"/>
      <c r="K291" s="28"/>
    </row>
    <row r="292" spans="1:11">
      <c r="A292" s="6">
        <v>2024</v>
      </c>
      <c r="B292" s="6" t="s">
        <v>28</v>
      </c>
      <c r="C292" s="6">
        <v>20</v>
      </c>
      <c r="D292" s="6" t="str">
        <f t="shared" si="4"/>
        <v>Jan-20</v>
      </c>
      <c r="E292" s="27">
        <v>-2688.06</v>
      </c>
      <c r="F292" s="28">
        <v>-180</v>
      </c>
      <c r="G292" s="28"/>
      <c r="H292" s="27"/>
      <c r="K292" s="28"/>
    </row>
    <row r="293" spans="1:11">
      <c r="A293" s="6">
        <v>2024</v>
      </c>
      <c r="B293" s="6" t="s">
        <v>28</v>
      </c>
      <c r="C293" s="6">
        <v>21</v>
      </c>
      <c r="D293" s="6" t="str">
        <f t="shared" si="4"/>
        <v>Jan-21</v>
      </c>
      <c r="E293" s="27">
        <v>-688.78</v>
      </c>
      <c r="F293" s="28">
        <v>-67</v>
      </c>
      <c r="G293" s="28"/>
      <c r="H293" s="27"/>
      <c r="K293" s="28"/>
    </row>
    <row r="294" spans="1:11">
      <c r="A294" s="6">
        <v>2024</v>
      </c>
      <c r="B294" s="6" t="s">
        <v>28</v>
      </c>
      <c r="C294" s="6">
        <v>22</v>
      </c>
      <c r="D294" s="6" t="str">
        <f t="shared" si="4"/>
        <v>Jan-22</v>
      </c>
      <c r="E294" s="27">
        <v>52260.07</v>
      </c>
      <c r="F294" s="28">
        <v>7202</v>
      </c>
      <c r="G294" s="28"/>
      <c r="H294" s="27"/>
      <c r="K294" s="28"/>
    </row>
    <row r="295" spans="1:11">
      <c r="A295" s="6">
        <v>2024</v>
      </c>
      <c r="B295" s="6" t="s">
        <v>28</v>
      </c>
      <c r="C295" s="6">
        <v>23</v>
      </c>
      <c r="D295" s="6" t="str">
        <f t="shared" si="4"/>
        <v>Jan-23</v>
      </c>
      <c r="E295" s="27">
        <v>14803.31</v>
      </c>
      <c r="F295" s="28">
        <v>1815</v>
      </c>
      <c r="G295" s="28"/>
      <c r="H295" s="27"/>
      <c r="K295" s="28"/>
    </row>
    <row r="296" spans="1:11">
      <c r="A296" s="6">
        <v>2024</v>
      </c>
      <c r="B296" s="6" t="s">
        <v>28</v>
      </c>
      <c r="C296" s="6">
        <v>24</v>
      </c>
      <c r="D296" s="6" t="str">
        <f t="shared" si="4"/>
        <v>Jan-24</v>
      </c>
      <c r="E296" s="27">
        <v>15862.84</v>
      </c>
      <c r="F296" s="28">
        <v>1842</v>
      </c>
      <c r="G296" s="28"/>
      <c r="H296" s="27"/>
      <c r="K296" s="28"/>
    </row>
    <row r="297" spans="1:11">
      <c r="A297" s="6">
        <v>2024</v>
      </c>
      <c r="B297" s="6" t="s">
        <v>28</v>
      </c>
      <c r="C297" s="6">
        <v>25</v>
      </c>
      <c r="D297" s="6" t="str">
        <f t="shared" si="4"/>
        <v>Jan-25</v>
      </c>
      <c r="E297" s="27">
        <v>18449.12</v>
      </c>
      <c r="F297" s="28">
        <v>2202</v>
      </c>
      <c r="G297" s="28"/>
      <c r="H297" s="27"/>
      <c r="K297" s="28"/>
    </row>
    <row r="298" spans="1:11">
      <c r="A298" s="6">
        <v>2024</v>
      </c>
      <c r="B298" s="6" t="s">
        <v>28</v>
      </c>
      <c r="C298" s="6">
        <v>26</v>
      </c>
      <c r="D298" s="6" t="str">
        <f t="shared" si="4"/>
        <v>Jan-26</v>
      </c>
      <c r="E298" s="27">
        <v>19566.330000000002</v>
      </c>
      <c r="F298" s="28">
        <v>2323</v>
      </c>
      <c r="G298" s="28"/>
      <c r="H298" s="27"/>
      <c r="K298" s="28"/>
    </row>
    <row r="299" spans="1:11">
      <c r="A299" s="6">
        <v>2024</v>
      </c>
      <c r="B299" s="6" t="s">
        <v>28</v>
      </c>
      <c r="C299" s="6">
        <v>29</v>
      </c>
      <c r="D299" s="6" t="str">
        <f t="shared" si="4"/>
        <v>Jan-29</v>
      </c>
      <c r="E299" s="27">
        <v>68155.38</v>
      </c>
      <c r="F299" s="28">
        <v>8874</v>
      </c>
      <c r="G299" s="28"/>
      <c r="H299" s="27"/>
      <c r="K299" s="28"/>
    </row>
    <row r="300" spans="1:11">
      <c r="A300" s="6">
        <v>2024</v>
      </c>
      <c r="B300" s="6" t="s">
        <v>28</v>
      </c>
      <c r="C300" s="6">
        <v>30</v>
      </c>
      <c r="D300" s="6" t="str">
        <f t="shared" si="4"/>
        <v>Jan-30</v>
      </c>
      <c r="E300" s="27">
        <v>21581.17</v>
      </c>
      <c r="F300" s="28">
        <v>2386</v>
      </c>
      <c r="G300" s="28"/>
      <c r="H300" s="27"/>
      <c r="K300" s="28"/>
    </row>
    <row r="301" spans="1:11">
      <c r="A301" s="6">
        <v>2024</v>
      </c>
      <c r="B301" s="6" t="s">
        <v>28</v>
      </c>
      <c r="C301" s="6">
        <v>31</v>
      </c>
      <c r="D301" s="6" t="str">
        <f t="shared" si="4"/>
        <v>Jan-31</v>
      </c>
      <c r="E301" s="27">
        <v>19254.849999999999</v>
      </c>
      <c r="F301" s="28">
        <v>2111</v>
      </c>
      <c r="G301" s="28"/>
      <c r="H301" s="27"/>
      <c r="K301" s="28"/>
    </row>
    <row r="302" spans="1:11">
      <c r="A302" s="6">
        <v>2024</v>
      </c>
      <c r="B302" s="6" t="s">
        <v>73</v>
      </c>
      <c r="C302" s="6">
        <v>1</v>
      </c>
      <c r="D302" s="6" t="str">
        <f t="shared" si="4"/>
        <v>Feb-1</v>
      </c>
      <c r="E302" s="242">
        <v>21988.2</v>
      </c>
      <c r="F302" s="28">
        <v>2576</v>
      </c>
      <c r="G302" s="28"/>
      <c r="H302" s="242"/>
      <c r="K302" s="28"/>
    </row>
    <row r="303" spans="1:11">
      <c r="A303" s="6">
        <v>2024</v>
      </c>
      <c r="B303" s="6" t="s">
        <v>73</v>
      </c>
      <c r="C303" s="6">
        <v>2</v>
      </c>
      <c r="D303" s="6" t="str">
        <f t="shared" si="4"/>
        <v>Feb-2</v>
      </c>
      <c r="E303" s="27">
        <v>22870.02</v>
      </c>
      <c r="F303" s="28">
        <v>2730</v>
      </c>
      <c r="G303" s="28"/>
      <c r="H303" s="27"/>
      <c r="K303" s="28"/>
    </row>
    <row r="304" spans="1:11">
      <c r="A304" s="6">
        <v>2024</v>
      </c>
      <c r="B304" s="6" t="s">
        <v>73</v>
      </c>
      <c r="C304" s="6">
        <v>5</v>
      </c>
      <c r="D304" s="6" t="str">
        <f t="shared" si="4"/>
        <v>Feb-5</v>
      </c>
      <c r="E304" s="27">
        <v>57221.77</v>
      </c>
      <c r="F304" s="28">
        <v>7227</v>
      </c>
      <c r="G304" s="28"/>
      <c r="H304" s="27"/>
      <c r="K304" s="28"/>
    </row>
    <row r="305" spans="1:11">
      <c r="A305" s="6">
        <v>2024</v>
      </c>
      <c r="B305" s="6" t="s">
        <v>73</v>
      </c>
      <c r="C305" s="6">
        <v>6</v>
      </c>
      <c r="D305" s="6" t="str">
        <f t="shared" si="4"/>
        <v>Feb-6</v>
      </c>
      <c r="E305" s="27">
        <v>16320.26</v>
      </c>
      <c r="F305" s="28">
        <v>2337</v>
      </c>
      <c r="G305" s="28"/>
      <c r="H305" s="27"/>
      <c r="K305" s="28"/>
    </row>
    <row r="306" spans="1:11">
      <c r="A306" s="6">
        <v>2024</v>
      </c>
      <c r="B306" s="6" t="s">
        <v>73</v>
      </c>
      <c r="C306" s="6">
        <v>7</v>
      </c>
      <c r="D306" s="6" t="str">
        <f t="shared" si="4"/>
        <v>Feb-7</v>
      </c>
      <c r="E306" s="27">
        <v>54327.67</v>
      </c>
      <c r="F306" s="28">
        <v>7802</v>
      </c>
      <c r="G306" s="28"/>
      <c r="H306" s="27"/>
      <c r="K306" s="28"/>
    </row>
    <row r="307" spans="1:11">
      <c r="A307" s="6">
        <v>2024</v>
      </c>
      <c r="B307" s="6" t="s">
        <v>73</v>
      </c>
      <c r="C307" s="6">
        <v>8</v>
      </c>
      <c r="D307" s="6" t="str">
        <f t="shared" si="4"/>
        <v>Feb-8</v>
      </c>
      <c r="E307" s="27">
        <v>20801.12</v>
      </c>
      <c r="F307" s="28">
        <v>2526</v>
      </c>
      <c r="G307" s="28"/>
      <c r="H307" s="27"/>
      <c r="K307" s="28"/>
    </row>
    <row r="308" spans="1:11">
      <c r="A308" s="6">
        <v>2024</v>
      </c>
      <c r="B308" s="6" t="s">
        <v>73</v>
      </c>
      <c r="C308" s="6">
        <v>9</v>
      </c>
      <c r="D308" s="6" t="str">
        <f t="shared" si="4"/>
        <v>Feb-9</v>
      </c>
      <c r="E308" s="27">
        <v>9037.73</v>
      </c>
      <c r="F308" s="28">
        <v>1041</v>
      </c>
      <c r="G308" s="28"/>
      <c r="H308" s="27"/>
      <c r="K308" s="28"/>
    </row>
    <row r="309" spans="1:11">
      <c r="A309" s="6">
        <v>2024</v>
      </c>
      <c r="B309" s="6" t="s">
        <v>73</v>
      </c>
      <c r="C309" s="6">
        <v>12</v>
      </c>
      <c r="D309" s="6" t="str">
        <f t="shared" si="4"/>
        <v>Feb-12</v>
      </c>
      <c r="E309" s="27">
        <v>38249.86</v>
      </c>
      <c r="F309" s="28">
        <v>4087</v>
      </c>
      <c r="G309" s="28"/>
      <c r="H309" s="27"/>
      <c r="K309" s="28"/>
    </row>
    <row r="310" spans="1:11">
      <c r="A310" s="6">
        <v>2024</v>
      </c>
      <c r="B310" s="6" t="s">
        <v>73</v>
      </c>
      <c r="C310" s="6">
        <v>13</v>
      </c>
      <c r="D310" s="6" t="str">
        <f t="shared" si="4"/>
        <v>Feb-13</v>
      </c>
      <c r="E310" s="27">
        <v>19260.84</v>
      </c>
      <c r="F310" s="28">
        <v>2384</v>
      </c>
      <c r="G310" s="28"/>
      <c r="H310" s="27"/>
      <c r="K310" s="28"/>
    </row>
    <row r="311" spans="1:11">
      <c r="A311" s="6">
        <v>2024</v>
      </c>
      <c r="B311" s="6" t="s">
        <v>73</v>
      </c>
      <c r="C311" s="6">
        <v>14</v>
      </c>
      <c r="D311" s="6" t="str">
        <f t="shared" si="4"/>
        <v>Feb-14</v>
      </c>
      <c r="E311" s="27">
        <v>29684.28</v>
      </c>
      <c r="F311" s="28">
        <v>3706</v>
      </c>
      <c r="G311" s="28"/>
      <c r="H311" s="27"/>
      <c r="K311" s="28"/>
    </row>
    <row r="312" spans="1:11">
      <c r="A312" s="6">
        <v>2024</v>
      </c>
      <c r="B312" s="6" t="s">
        <v>73</v>
      </c>
      <c r="C312" s="6">
        <v>15</v>
      </c>
      <c r="D312" s="6" t="str">
        <f t="shared" si="4"/>
        <v>Feb-15</v>
      </c>
      <c r="E312" s="27">
        <v>26964.74</v>
      </c>
      <c r="F312" s="28">
        <v>3746</v>
      </c>
      <c r="G312" s="28"/>
      <c r="H312" s="27"/>
      <c r="K312" s="28"/>
    </row>
    <row r="313" spans="1:11">
      <c r="A313" s="6">
        <v>2024</v>
      </c>
      <c r="B313" s="6" t="s">
        <v>73</v>
      </c>
      <c r="C313" s="6">
        <v>16</v>
      </c>
      <c r="D313" s="6" t="str">
        <f t="shared" si="4"/>
        <v>Feb-16</v>
      </c>
      <c r="E313" s="27">
        <v>23040.639999999999</v>
      </c>
      <c r="F313" s="28">
        <v>3256</v>
      </c>
      <c r="G313" s="28"/>
      <c r="H313" s="27"/>
      <c r="K313" s="28"/>
    </row>
    <row r="314" spans="1:11">
      <c r="A314" s="6">
        <v>2024</v>
      </c>
      <c r="B314" s="6" t="s">
        <v>73</v>
      </c>
      <c r="C314" s="6">
        <v>19</v>
      </c>
      <c r="D314" s="6" t="str">
        <f t="shared" si="4"/>
        <v>Feb-19</v>
      </c>
      <c r="E314" s="27">
        <v>53819.32</v>
      </c>
      <c r="F314" s="28">
        <v>7657</v>
      </c>
      <c r="G314" s="28"/>
      <c r="H314" s="27"/>
      <c r="K314" s="28"/>
    </row>
    <row r="315" spans="1:11">
      <c r="A315" s="6">
        <v>2024</v>
      </c>
      <c r="B315" s="6" t="s">
        <v>73</v>
      </c>
      <c r="C315" s="6">
        <v>20</v>
      </c>
      <c r="D315" s="6" t="str">
        <f t="shared" si="4"/>
        <v>Feb-20</v>
      </c>
      <c r="E315" s="242">
        <v>45002.9</v>
      </c>
      <c r="F315" s="28">
        <v>6612</v>
      </c>
      <c r="G315" s="28"/>
      <c r="H315" s="242"/>
      <c r="K315" s="28"/>
    </row>
    <row r="316" spans="1:11">
      <c r="A316" s="6">
        <v>2024</v>
      </c>
      <c r="B316" s="6" t="s">
        <v>73</v>
      </c>
      <c r="C316" s="6">
        <v>21</v>
      </c>
      <c r="D316" s="6" t="str">
        <f t="shared" si="4"/>
        <v>Feb-21</v>
      </c>
      <c r="E316" s="27">
        <v>20606.84</v>
      </c>
      <c r="F316" s="28">
        <v>3133</v>
      </c>
      <c r="G316" s="28"/>
      <c r="H316" s="27"/>
      <c r="K316" s="28"/>
    </row>
    <row r="317" spans="1:11">
      <c r="A317" s="6">
        <v>2024</v>
      </c>
      <c r="B317" s="6" t="s">
        <v>73</v>
      </c>
      <c r="C317" s="6">
        <v>22</v>
      </c>
      <c r="D317" s="6" t="str">
        <f t="shared" si="4"/>
        <v>Feb-22</v>
      </c>
      <c r="E317" s="27">
        <v>21924.69</v>
      </c>
      <c r="F317" s="28">
        <v>3366</v>
      </c>
      <c r="G317" s="28"/>
      <c r="H317" s="27"/>
      <c r="K317" s="28"/>
    </row>
    <row r="318" spans="1:11">
      <c r="A318" s="6">
        <v>2024</v>
      </c>
      <c r="B318" s="6" t="s">
        <v>73</v>
      </c>
      <c r="C318" s="6">
        <v>23</v>
      </c>
      <c r="D318" s="6" t="str">
        <f t="shared" si="4"/>
        <v>Feb-23</v>
      </c>
      <c r="E318" s="27">
        <v>23102.53</v>
      </c>
      <c r="F318" s="28">
        <v>3849</v>
      </c>
      <c r="G318" s="28"/>
      <c r="H318" s="27"/>
      <c r="K318" s="28"/>
    </row>
    <row r="319" spans="1:11">
      <c r="A319" s="6">
        <v>2024</v>
      </c>
      <c r="B319" s="6" t="s">
        <v>73</v>
      </c>
      <c r="C319" s="6">
        <v>26</v>
      </c>
      <c r="D319" s="6" t="str">
        <f t="shared" si="4"/>
        <v>Feb-26</v>
      </c>
      <c r="E319" s="27">
        <v>57529.77</v>
      </c>
      <c r="F319" s="28">
        <v>9161</v>
      </c>
      <c r="G319" s="28"/>
      <c r="H319" s="27"/>
      <c r="K319" s="28"/>
    </row>
    <row r="320" spans="1:11">
      <c r="A320" s="6">
        <v>2024</v>
      </c>
      <c r="B320" s="6" t="s">
        <v>73</v>
      </c>
      <c r="C320" s="6">
        <v>27</v>
      </c>
      <c r="D320" s="6" t="str">
        <f t="shared" si="4"/>
        <v>Feb-27</v>
      </c>
      <c r="E320" s="27">
        <v>32029.67</v>
      </c>
      <c r="F320" s="28">
        <v>4657</v>
      </c>
      <c r="G320" s="28"/>
      <c r="H320" s="27"/>
      <c r="K320" s="28"/>
    </row>
    <row r="321" spans="1:11">
      <c r="A321" s="6">
        <v>2024</v>
      </c>
      <c r="B321" s="6" t="s">
        <v>73</v>
      </c>
      <c r="C321" s="6">
        <v>28</v>
      </c>
      <c r="D321" s="6" t="str">
        <f t="shared" si="4"/>
        <v>Feb-28</v>
      </c>
      <c r="E321" s="27">
        <v>30647.88</v>
      </c>
      <c r="F321" s="28">
        <v>4058</v>
      </c>
      <c r="G321" s="28"/>
      <c r="H321" s="27"/>
      <c r="K321" s="28"/>
    </row>
    <row r="322" spans="1:11">
      <c r="A322" s="6">
        <v>2024</v>
      </c>
      <c r="B322" s="6" t="s">
        <v>73</v>
      </c>
      <c r="C322" s="6">
        <v>29</v>
      </c>
      <c r="D322" s="6" t="str">
        <f t="shared" si="4"/>
        <v>Feb-29</v>
      </c>
      <c r="E322" s="27">
        <v>19568.669999999998</v>
      </c>
      <c r="F322" s="28">
        <v>2552</v>
      </c>
      <c r="G322" s="28"/>
      <c r="H322" s="27"/>
      <c r="K322" s="28"/>
    </row>
    <row r="323" spans="1:11">
      <c r="A323" s="6">
        <v>2024</v>
      </c>
      <c r="B323" s="6" t="s">
        <v>100</v>
      </c>
      <c r="C323" s="6">
        <v>1</v>
      </c>
      <c r="D323" s="6" t="str">
        <f t="shared" ref="D323:D386" si="5">CONCATENATE(B323,"-",C323)</f>
        <v>Mar-1</v>
      </c>
      <c r="E323" s="27">
        <v>18557.79</v>
      </c>
      <c r="F323" s="28">
        <v>2347</v>
      </c>
      <c r="G323" s="28"/>
      <c r="H323" s="27"/>
      <c r="K323" s="28"/>
    </row>
    <row r="324" spans="1:11">
      <c r="A324" s="6">
        <v>2024</v>
      </c>
      <c r="B324" s="6" t="s">
        <v>100</v>
      </c>
      <c r="C324" s="6">
        <v>4</v>
      </c>
      <c r="D324" s="6" t="str">
        <f t="shared" si="5"/>
        <v>Mar-4</v>
      </c>
      <c r="E324" s="27">
        <v>44053.440000000002</v>
      </c>
      <c r="F324" s="28">
        <v>5594</v>
      </c>
      <c r="G324" s="28"/>
      <c r="H324" s="27"/>
      <c r="K324" s="28"/>
    </row>
    <row r="325" spans="1:11">
      <c r="A325" s="6">
        <v>2024</v>
      </c>
      <c r="B325" s="6" t="s">
        <v>100</v>
      </c>
      <c r="C325" s="6">
        <v>5</v>
      </c>
      <c r="D325" s="6" t="str">
        <f t="shared" si="5"/>
        <v>Mar-5</v>
      </c>
      <c r="E325" s="27">
        <v>21118.55</v>
      </c>
      <c r="F325" s="28">
        <v>2930</v>
      </c>
      <c r="G325" s="28"/>
      <c r="H325" s="27"/>
      <c r="K325" s="28"/>
    </row>
    <row r="326" spans="1:11">
      <c r="A326" s="6">
        <v>2024</v>
      </c>
      <c r="B326" s="6" t="s">
        <v>100</v>
      </c>
      <c r="C326" s="6">
        <v>6</v>
      </c>
      <c r="D326" s="6" t="str">
        <f t="shared" si="5"/>
        <v>Mar-6</v>
      </c>
      <c r="E326" s="242">
        <v>26842.7</v>
      </c>
      <c r="F326" s="28">
        <v>4819</v>
      </c>
      <c r="G326" s="28"/>
      <c r="H326" s="242"/>
      <c r="K326" s="28"/>
    </row>
    <row r="327" spans="1:11">
      <c r="A327" s="6">
        <v>2024</v>
      </c>
      <c r="B327" s="6" t="s">
        <v>100</v>
      </c>
      <c r="C327" s="6">
        <v>7</v>
      </c>
      <c r="D327" s="6" t="str">
        <f t="shared" si="5"/>
        <v>Mar-7</v>
      </c>
      <c r="E327" s="27">
        <v>33299.99</v>
      </c>
      <c r="F327" s="28">
        <v>6368</v>
      </c>
      <c r="G327" s="28"/>
      <c r="H327" s="27"/>
      <c r="K327" s="28"/>
    </row>
    <row r="328" spans="1:11">
      <c r="A328" s="6">
        <v>2024</v>
      </c>
      <c r="B328" s="6" t="s">
        <v>100</v>
      </c>
      <c r="C328" s="6">
        <v>8</v>
      </c>
      <c r="D328" s="6" t="str">
        <f t="shared" si="5"/>
        <v>Mar-8</v>
      </c>
      <c r="E328" s="27">
        <v>19445.46</v>
      </c>
      <c r="F328" s="28">
        <v>3774</v>
      </c>
      <c r="G328" s="28"/>
      <c r="H328" s="27"/>
      <c r="K328" s="28"/>
    </row>
    <row r="329" spans="1:11">
      <c r="A329" s="6">
        <v>2024</v>
      </c>
      <c r="B329" s="6" t="s">
        <v>100</v>
      </c>
      <c r="C329" s="6">
        <v>11</v>
      </c>
      <c r="D329" s="6" t="str">
        <f t="shared" si="5"/>
        <v>Mar-11</v>
      </c>
      <c r="E329" s="27">
        <v>39732.14</v>
      </c>
      <c r="F329" s="28">
        <v>7061</v>
      </c>
      <c r="G329" s="28"/>
      <c r="H329" s="27"/>
      <c r="K329" s="28"/>
    </row>
    <row r="330" spans="1:11">
      <c r="A330" s="6">
        <v>2024</v>
      </c>
      <c r="B330" s="6" t="s">
        <v>100</v>
      </c>
      <c r="C330" s="6">
        <v>12</v>
      </c>
      <c r="D330" s="6" t="str">
        <f t="shared" si="5"/>
        <v>Mar-12</v>
      </c>
      <c r="E330" s="27">
        <v>43020.71</v>
      </c>
      <c r="F330" s="28">
        <v>6494</v>
      </c>
      <c r="G330" s="28"/>
      <c r="H330" s="27"/>
      <c r="K330" s="28"/>
    </row>
    <row r="331" spans="1:11">
      <c r="A331" s="6">
        <v>2024</v>
      </c>
      <c r="B331" s="6" t="s">
        <v>100</v>
      </c>
      <c r="C331" s="6">
        <v>13</v>
      </c>
      <c r="D331" s="6" t="str">
        <f t="shared" si="5"/>
        <v>Mar-13</v>
      </c>
      <c r="E331" s="27">
        <v>18125.330000000002</v>
      </c>
      <c r="F331" s="28">
        <v>2496</v>
      </c>
      <c r="G331" s="28"/>
      <c r="H331" s="27"/>
      <c r="K331" s="28"/>
    </row>
    <row r="332" spans="1:11">
      <c r="A332" s="6">
        <v>2024</v>
      </c>
      <c r="B332" s="6" t="s">
        <v>100</v>
      </c>
      <c r="C332" s="6">
        <v>14</v>
      </c>
      <c r="D332" s="6" t="str">
        <f t="shared" si="5"/>
        <v>Mar-14</v>
      </c>
      <c r="E332" s="27">
        <v>18614.55</v>
      </c>
      <c r="F332" s="28">
        <v>2383</v>
      </c>
      <c r="G332" s="28"/>
      <c r="H332" s="27"/>
      <c r="K332" s="28"/>
    </row>
    <row r="333" spans="1:11">
      <c r="A333" s="6">
        <v>2024</v>
      </c>
      <c r="B333" s="6" t="s">
        <v>100</v>
      </c>
      <c r="C333" s="6">
        <v>15</v>
      </c>
      <c r="D333" s="6" t="str">
        <f t="shared" si="5"/>
        <v>Mar-15</v>
      </c>
      <c r="E333" s="27">
        <v>30531.85</v>
      </c>
      <c r="F333" s="28">
        <v>4309</v>
      </c>
      <c r="G333" s="28"/>
      <c r="H333" s="27"/>
      <c r="K333" s="28"/>
    </row>
    <row r="334" spans="1:11">
      <c r="A334" s="6">
        <v>2024</v>
      </c>
      <c r="B334" s="6" t="s">
        <v>100</v>
      </c>
      <c r="C334" s="6">
        <v>18</v>
      </c>
      <c r="D334" s="6" t="str">
        <f t="shared" si="5"/>
        <v>Mar-18</v>
      </c>
      <c r="E334" s="27">
        <v>79469.63</v>
      </c>
      <c r="F334" s="28">
        <v>10982</v>
      </c>
      <c r="G334" s="28"/>
      <c r="H334" s="27"/>
      <c r="K334" s="28"/>
    </row>
    <row r="335" spans="1:11">
      <c r="A335" s="6">
        <v>2024</v>
      </c>
      <c r="B335" s="6" t="s">
        <v>100</v>
      </c>
      <c r="C335" s="6">
        <v>19</v>
      </c>
      <c r="D335" s="6" t="str">
        <f t="shared" si="5"/>
        <v>Mar-19</v>
      </c>
      <c r="E335" s="27">
        <v>25746.54</v>
      </c>
      <c r="F335" s="28">
        <v>3324</v>
      </c>
      <c r="G335" s="28"/>
      <c r="H335" s="27"/>
      <c r="K335" s="28"/>
    </row>
    <row r="336" spans="1:11">
      <c r="A336" s="6">
        <v>2024</v>
      </c>
      <c r="B336" s="6" t="s">
        <v>100</v>
      </c>
      <c r="C336" s="6">
        <v>20</v>
      </c>
      <c r="D336" s="6" t="str">
        <f t="shared" si="5"/>
        <v>Mar-20</v>
      </c>
      <c r="E336" s="27">
        <v>13239.47</v>
      </c>
      <c r="F336" s="28">
        <v>1637</v>
      </c>
      <c r="G336" s="28"/>
      <c r="H336" s="27"/>
      <c r="K336" s="28"/>
    </row>
    <row r="337" spans="1:11">
      <c r="A337" s="6">
        <v>2024</v>
      </c>
      <c r="B337" s="6" t="s">
        <v>100</v>
      </c>
      <c r="C337" s="6">
        <v>21</v>
      </c>
      <c r="D337" s="6" t="str">
        <f t="shared" si="5"/>
        <v>Mar-21</v>
      </c>
      <c r="E337" s="27">
        <v>9823.2800000000007</v>
      </c>
      <c r="F337" s="28">
        <v>1245</v>
      </c>
      <c r="G337" s="28"/>
      <c r="H337" s="27"/>
      <c r="K337" s="28"/>
    </row>
    <row r="338" spans="1:11">
      <c r="A338" s="6">
        <v>2024</v>
      </c>
      <c r="B338" s="6" t="s">
        <v>100</v>
      </c>
      <c r="C338" s="6">
        <v>22</v>
      </c>
      <c r="D338" s="6" t="str">
        <f t="shared" si="5"/>
        <v>Mar-22</v>
      </c>
      <c r="E338" s="27">
        <v>32788.61</v>
      </c>
      <c r="F338" s="28">
        <v>4723</v>
      </c>
      <c r="G338" s="28"/>
      <c r="H338" s="27"/>
      <c r="K338" s="28"/>
    </row>
    <row r="339" spans="1:11">
      <c r="A339" s="6">
        <v>2024</v>
      </c>
      <c r="B339" s="6" t="s">
        <v>100</v>
      </c>
      <c r="C339" s="6">
        <v>24</v>
      </c>
      <c r="D339" s="6" t="str">
        <f t="shared" si="5"/>
        <v>Mar-24</v>
      </c>
      <c r="E339" s="27">
        <v>34979.67</v>
      </c>
      <c r="F339" s="28">
        <v>5135</v>
      </c>
      <c r="G339" s="28"/>
      <c r="H339" s="27"/>
      <c r="K339" s="28"/>
    </row>
    <row r="340" spans="1:11">
      <c r="A340" s="6">
        <v>2024</v>
      </c>
      <c r="B340" s="6" t="s">
        <v>100</v>
      </c>
      <c r="C340" s="6">
        <v>25</v>
      </c>
      <c r="D340" s="6" t="str">
        <f t="shared" si="5"/>
        <v>Mar-25</v>
      </c>
      <c r="E340" s="27">
        <v>99280.93</v>
      </c>
      <c r="F340" s="28">
        <v>14477</v>
      </c>
      <c r="G340" s="28"/>
      <c r="H340" s="27"/>
      <c r="K340" s="28"/>
    </row>
    <row r="341" spans="1:11">
      <c r="A341" s="6">
        <v>2024</v>
      </c>
      <c r="B341" s="6" t="s">
        <v>100</v>
      </c>
      <c r="C341" s="6">
        <v>26</v>
      </c>
      <c r="D341" s="6" t="str">
        <f t="shared" si="5"/>
        <v>Mar-26</v>
      </c>
      <c r="E341" s="27">
        <v>38067.449999999997</v>
      </c>
      <c r="F341" s="28">
        <v>5416</v>
      </c>
      <c r="G341" s="28"/>
      <c r="H341" s="27"/>
      <c r="K341" s="28"/>
    </row>
    <row r="342" spans="1:11">
      <c r="A342" s="6">
        <v>2024</v>
      </c>
      <c r="B342" s="6" t="s">
        <v>100</v>
      </c>
      <c r="C342" s="6">
        <v>27</v>
      </c>
      <c r="D342" s="6" t="str">
        <f t="shared" si="5"/>
        <v>Mar-27</v>
      </c>
      <c r="E342" s="27">
        <v>25309.47</v>
      </c>
      <c r="F342" s="28">
        <v>3654</v>
      </c>
      <c r="G342" s="28"/>
      <c r="H342" s="27"/>
      <c r="K342" s="28"/>
    </row>
    <row r="343" spans="1:11">
      <c r="A343" s="6">
        <v>2024</v>
      </c>
      <c r="B343" s="6" t="s">
        <v>100</v>
      </c>
      <c r="C343" s="6">
        <v>28</v>
      </c>
      <c r="D343" s="6" t="str">
        <f t="shared" si="5"/>
        <v>Mar-28</v>
      </c>
      <c r="E343" s="242">
        <v>18497.2</v>
      </c>
      <c r="F343" s="28">
        <v>2711</v>
      </c>
      <c r="G343" s="28"/>
      <c r="H343" s="242"/>
      <c r="K343" s="28"/>
    </row>
    <row r="344" spans="1:11">
      <c r="A344" s="6">
        <v>2024</v>
      </c>
      <c r="B344" s="6" t="s">
        <v>100</v>
      </c>
      <c r="C344" s="6">
        <v>29</v>
      </c>
      <c r="D344" s="6" t="str">
        <f t="shared" si="5"/>
        <v>Mar-29</v>
      </c>
      <c r="E344" s="27">
        <v>16725.349999999999</v>
      </c>
      <c r="F344" s="28">
        <v>2426</v>
      </c>
      <c r="G344" s="28"/>
      <c r="H344" s="27"/>
      <c r="K344" s="28"/>
    </row>
    <row r="345" spans="1:11">
      <c r="A345" s="6">
        <v>2024</v>
      </c>
      <c r="B345" s="6" t="s">
        <v>126</v>
      </c>
      <c r="C345" s="6">
        <v>2</v>
      </c>
      <c r="D345" s="6" t="str">
        <f t="shared" si="5"/>
        <v>Apr-2</v>
      </c>
      <c r="E345" s="27">
        <v>69305.84</v>
      </c>
      <c r="F345" s="28">
        <v>9611</v>
      </c>
      <c r="G345" s="28"/>
      <c r="H345" s="27"/>
      <c r="K345" s="28"/>
    </row>
    <row r="346" spans="1:11">
      <c r="A346" s="6">
        <v>2024</v>
      </c>
      <c r="B346" s="6" t="s">
        <v>126</v>
      </c>
      <c r="C346" s="6">
        <v>3</v>
      </c>
      <c r="D346" s="6" t="str">
        <f t="shared" si="5"/>
        <v>Apr-3</v>
      </c>
      <c r="E346" s="27">
        <v>26004.720000000001</v>
      </c>
      <c r="F346" s="28">
        <v>3244</v>
      </c>
      <c r="G346" s="28"/>
      <c r="H346" s="27"/>
      <c r="K346" s="28"/>
    </row>
    <row r="347" spans="1:11">
      <c r="A347" s="6">
        <v>2024</v>
      </c>
      <c r="B347" s="6" t="s">
        <v>126</v>
      </c>
      <c r="C347" s="6">
        <v>4</v>
      </c>
      <c r="D347" s="6" t="str">
        <f t="shared" si="5"/>
        <v>Apr-4</v>
      </c>
      <c r="E347" s="242">
        <v>28241.1</v>
      </c>
      <c r="F347" s="28">
        <v>3815</v>
      </c>
      <c r="G347" s="28"/>
      <c r="H347" s="242"/>
      <c r="K347" s="28"/>
    </row>
    <row r="348" spans="1:11">
      <c r="A348" s="6">
        <v>2024</v>
      </c>
      <c r="B348" s="6" t="s">
        <v>126</v>
      </c>
      <c r="C348" s="6">
        <v>5</v>
      </c>
      <c r="D348" s="6" t="str">
        <f t="shared" si="5"/>
        <v>Apr-5</v>
      </c>
      <c r="E348" s="27">
        <v>16524.91</v>
      </c>
      <c r="F348" s="28">
        <v>2368</v>
      </c>
      <c r="G348" s="28"/>
      <c r="H348" s="27"/>
      <c r="K348" s="28"/>
    </row>
    <row r="349" spans="1:11">
      <c r="A349" s="6">
        <v>2024</v>
      </c>
      <c r="B349" s="6" t="s">
        <v>126</v>
      </c>
      <c r="C349" s="6">
        <v>8</v>
      </c>
      <c r="D349" s="6" t="str">
        <f t="shared" si="5"/>
        <v>Apr-8</v>
      </c>
      <c r="E349" s="27">
        <v>47460.95</v>
      </c>
      <c r="F349" s="28">
        <v>6137</v>
      </c>
      <c r="G349" s="28"/>
      <c r="H349" s="27"/>
      <c r="K349" s="28"/>
    </row>
    <row r="350" spans="1:11">
      <c r="A350" s="6">
        <v>2024</v>
      </c>
      <c r="B350" s="6" t="s">
        <v>126</v>
      </c>
      <c r="C350" s="6">
        <v>9</v>
      </c>
      <c r="D350" s="6" t="str">
        <f t="shared" si="5"/>
        <v>Apr-9</v>
      </c>
      <c r="E350" s="27">
        <v>23575.83</v>
      </c>
      <c r="F350" s="28">
        <v>2974</v>
      </c>
      <c r="G350" s="28"/>
      <c r="H350" s="27"/>
      <c r="K350" s="28"/>
    </row>
    <row r="351" spans="1:11">
      <c r="A351" s="6">
        <v>2024</v>
      </c>
      <c r="B351" s="6" t="s">
        <v>126</v>
      </c>
      <c r="C351" s="6">
        <v>10</v>
      </c>
      <c r="D351" s="6" t="str">
        <f t="shared" si="5"/>
        <v>Apr-10</v>
      </c>
      <c r="E351" s="27">
        <v>36546.17</v>
      </c>
      <c r="F351" s="28">
        <v>6176</v>
      </c>
      <c r="G351" s="28"/>
      <c r="H351" s="27"/>
      <c r="K351" s="28"/>
    </row>
    <row r="352" spans="1:11">
      <c r="A352" s="6">
        <v>2024</v>
      </c>
      <c r="B352" s="6" t="s">
        <v>126</v>
      </c>
      <c r="C352" s="6">
        <v>11</v>
      </c>
      <c r="D352" s="6" t="str">
        <f t="shared" si="5"/>
        <v>Apr-11</v>
      </c>
      <c r="E352" s="27">
        <v>32245.06</v>
      </c>
      <c r="F352" s="28">
        <v>5556</v>
      </c>
      <c r="G352" s="28"/>
      <c r="H352" s="27"/>
      <c r="K352" s="28"/>
    </row>
    <row r="353" spans="1:11">
      <c r="A353" s="6">
        <v>2024</v>
      </c>
      <c r="B353" s="6" t="s">
        <v>126</v>
      </c>
      <c r="C353" s="6">
        <v>12</v>
      </c>
      <c r="D353" s="6" t="str">
        <f t="shared" si="5"/>
        <v>Apr-12</v>
      </c>
      <c r="E353" s="27">
        <v>22941.58</v>
      </c>
      <c r="F353" s="28">
        <v>4099</v>
      </c>
      <c r="G353" s="28"/>
      <c r="H353" s="27"/>
      <c r="K353" s="28"/>
    </row>
    <row r="354" spans="1:11">
      <c r="A354" s="6">
        <v>2024</v>
      </c>
      <c r="B354" s="6" t="s">
        <v>126</v>
      </c>
      <c r="C354" s="6">
        <v>15</v>
      </c>
      <c r="D354" s="6" t="str">
        <f t="shared" si="5"/>
        <v>Apr-15</v>
      </c>
      <c r="E354" s="27">
        <v>34969.21</v>
      </c>
      <c r="F354" s="28">
        <v>6018</v>
      </c>
      <c r="G354" s="28"/>
      <c r="H354" s="27"/>
      <c r="K354" s="28"/>
    </row>
    <row r="355" spans="1:11">
      <c r="A355" s="6">
        <v>2024</v>
      </c>
      <c r="B355" s="6" t="s">
        <v>126</v>
      </c>
      <c r="C355" s="6">
        <v>16</v>
      </c>
      <c r="D355" s="6" t="str">
        <f t="shared" si="5"/>
        <v>Apr-16</v>
      </c>
      <c r="E355" s="28">
        <v>30613</v>
      </c>
      <c r="F355" s="28">
        <v>5285</v>
      </c>
      <c r="G355" s="28"/>
      <c r="H355" s="28"/>
      <c r="K355" s="28"/>
    </row>
    <row r="356" spans="1:11">
      <c r="A356" s="6">
        <v>2024</v>
      </c>
      <c r="B356" s="6" t="s">
        <v>126</v>
      </c>
      <c r="C356" s="6">
        <v>17</v>
      </c>
      <c r="D356" s="6" t="str">
        <f t="shared" si="5"/>
        <v>Apr-17</v>
      </c>
      <c r="E356" s="27">
        <v>29715.58</v>
      </c>
      <c r="F356" s="28">
        <v>4480</v>
      </c>
      <c r="G356" s="28"/>
      <c r="H356" s="27"/>
      <c r="K356" s="28"/>
    </row>
    <row r="357" spans="1:11">
      <c r="A357" s="6">
        <v>2024</v>
      </c>
      <c r="B357" s="6" t="s">
        <v>126</v>
      </c>
      <c r="C357" s="6">
        <v>18</v>
      </c>
      <c r="D357" s="6" t="str">
        <f t="shared" si="5"/>
        <v>Apr-18</v>
      </c>
      <c r="E357" s="242">
        <v>36135.699999999997</v>
      </c>
      <c r="F357" s="28">
        <v>4878</v>
      </c>
      <c r="G357" s="28"/>
      <c r="H357" s="242"/>
      <c r="K357" s="28"/>
    </row>
    <row r="358" spans="1:11">
      <c r="A358" s="6">
        <v>2024</v>
      </c>
      <c r="B358" s="6" t="s">
        <v>126</v>
      </c>
      <c r="C358" s="6">
        <v>19</v>
      </c>
      <c r="D358" s="6" t="str">
        <f t="shared" si="5"/>
        <v>Apr-19</v>
      </c>
      <c r="E358" s="27">
        <v>28136.83</v>
      </c>
      <c r="F358" s="28">
        <v>3699</v>
      </c>
      <c r="G358" s="28"/>
      <c r="H358" s="27"/>
      <c r="K358" s="28"/>
    </row>
    <row r="359" spans="1:11">
      <c r="A359" s="6">
        <v>2024</v>
      </c>
      <c r="B359" s="6" t="s">
        <v>126</v>
      </c>
      <c r="C359" s="6">
        <v>22</v>
      </c>
      <c r="D359" s="6" t="str">
        <f t="shared" si="5"/>
        <v>Apr-22</v>
      </c>
      <c r="E359" s="27">
        <v>48371.26</v>
      </c>
      <c r="F359" s="28">
        <v>5664</v>
      </c>
      <c r="G359" s="28"/>
      <c r="H359" s="27"/>
      <c r="K359" s="28"/>
    </row>
    <row r="360" spans="1:11">
      <c r="A360" s="6">
        <v>2024</v>
      </c>
      <c r="B360" s="6" t="s">
        <v>126</v>
      </c>
      <c r="C360" s="6">
        <v>23</v>
      </c>
      <c r="D360" s="6" t="str">
        <f t="shared" si="5"/>
        <v>Apr-23</v>
      </c>
      <c r="E360" s="27">
        <v>18287.62</v>
      </c>
      <c r="F360" s="28">
        <v>2079</v>
      </c>
      <c r="G360" s="28"/>
      <c r="H360" s="27"/>
      <c r="K360" s="28"/>
    </row>
    <row r="361" spans="1:11">
      <c r="A361" s="6">
        <v>2024</v>
      </c>
      <c r="B361" s="6" t="s">
        <v>126</v>
      </c>
      <c r="C361" s="6">
        <v>24</v>
      </c>
      <c r="D361" s="6" t="str">
        <f t="shared" si="5"/>
        <v>Apr-24</v>
      </c>
      <c r="E361" s="28">
        <v>21380</v>
      </c>
      <c r="F361" s="28">
        <v>2494</v>
      </c>
      <c r="G361" s="28"/>
      <c r="H361" s="28"/>
      <c r="K361" s="28"/>
    </row>
    <row r="362" spans="1:11">
      <c r="A362" s="6">
        <v>2024</v>
      </c>
      <c r="B362" s="6" t="s">
        <v>126</v>
      </c>
      <c r="C362" s="6">
        <v>25</v>
      </c>
      <c r="D362" s="6" t="str">
        <f t="shared" si="5"/>
        <v>Apr-25</v>
      </c>
      <c r="E362" s="27">
        <v>18965.150000000001</v>
      </c>
      <c r="F362" s="28">
        <v>2399</v>
      </c>
      <c r="G362" s="28"/>
      <c r="H362" s="27"/>
      <c r="K362" s="28"/>
    </row>
    <row r="363" spans="1:11">
      <c r="A363" s="6">
        <v>2024</v>
      </c>
      <c r="B363" s="6" t="s">
        <v>126</v>
      </c>
      <c r="C363" s="6">
        <v>26</v>
      </c>
      <c r="D363" s="6" t="str">
        <f t="shared" si="5"/>
        <v>Apr-26</v>
      </c>
      <c r="E363" s="27">
        <v>12619.58</v>
      </c>
      <c r="F363" s="28">
        <v>1504</v>
      </c>
      <c r="G363" s="28"/>
      <c r="H363" s="27"/>
      <c r="K363" s="28"/>
    </row>
    <row r="364" spans="1:11">
      <c r="A364" s="6">
        <v>2024</v>
      </c>
      <c r="B364" s="6" t="s">
        <v>126</v>
      </c>
      <c r="C364" s="6">
        <v>29</v>
      </c>
      <c r="D364" s="6" t="str">
        <f t="shared" si="5"/>
        <v>Apr-29</v>
      </c>
      <c r="E364" s="27">
        <v>49600.34</v>
      </c>
      <c r="F364" s="28">
        <v>6149</v>
      </c>
      <c r="G364" s="28"/>
      <c r="H364" s="27"/>
      <c r="K364" s="28"/>
    </row>
    <row r="365" spans="1:11">
      <c r="A365" s="6">
        <v>2024</v>
      </c>
      <c r="B365" s="6" t="s">
        <v>126</v>
      </c>
      <c r="C365" s="6">
        <v>30</v>
      </c>
      <c r="D365" s="6" t="str">
        <f t="shared" si="5"/>
        <v>Apr-30</v>
      </c>
      <c r="E365" s="27">
        <v>23394.99</v>
      </c>
      <c r="F365" s="28">
        <v>3011</v>
      </c>
      <c r="G365" s="28"/>
      <c r="H365" s="27"/>
      <c r="K365" s="28"/>
    </row>
    <row r="366" spans="1:11">
      <c r="A366" s="6">
        <v>2024</v>
      </c>
      <c r="B366" s="6" t="s">
        <v>146</v>
      </c>
      <c r="C366" s="6">
        <v>2</v>
      </c>
      <c r="D366" s="6" t="str">
        <f t="shared" si="5"/>
        <v>May-2</v>
      </c>
      <c r="E366" s="27">
        <v>34683.94</v>
      </c>
      <c r="F366" s="28">
        <v>4639</v>
      </c>
      <c r="G366" s="28"/>
      <c r="H366" s="27"/>
      <c r="K366" s="28"/>
    </row>
    <row r="367" spans="1:11">
      <c r="A367" s="6">
        <v>2024</v>
      </c>
      <c r="B367" s="6" t="s">
        <v>146</v>
      </c>
      <c r="C367" s="6">
        <v>4</v>
      </c>
      <c r="D367" s="6" t="str">
        <f t="shared" si="5"/>
        <v>May-4</v>
      </c>
      <c r="E367" s="27">
        <v>4202.97</v>
      </c>
      <c r="F367" s="28">
        <v>497</v>
      </c>
      <c r="G367" s="28"/>
      <c r="H367" s="27"/>
      <c r="K367" s="28"/>
    </row>
    <row r="368" spans="1:11">
      <c r="A368" s="6">
        <v>2024</v>
      </c>
      <c r="B368" s="6" t="s">
        <v>146</v>
      </c>
      <c r="C368" s="6">
        <v>6</v>
      </c>
      <c r="D368" s="6" t="str">
        <f t="shared" si="5"/>
        <v>May-6</v>
      </c>
      <c r="E368" s="27">
        <v>54338.26</v>
      </c>
      <c r="F368" s="28">
        <v>7369</v>
      </c>
      <c r="G368" s="28"/>
      <c r="H368" s="27"/>
      <c r="K368" s="28"/>
    </row>
    <row r="369" spans="1:11">
      <c r="A369" s="6">
        <v>2024</v>
      </c>
      <c r="B369" s="6" t="s">
        <v>146</v>
      </c>
      <c r="C369" s="6">
        <v>7</v>
      </c>
      <c r="D369" s="6" t="str">
        <f t="shared" si="5"/>
        <v>May-7</v>
      </c>
      <c r="E369" s="27">
        <v>31036.62</v>
      </c>
      <c r="F369" s="28">
        <v>3740</v>
      </c>
      <c r="G369" s="28"/>
      <c r="H369" s="27"/>
      <c r="K369" s="28"/>
    </row>
    <row r="370" spans="1:11">
      <c r="A370" s="6">
        <v>2024</v>
      </c>
      <c r="B370" s="6" t="s">
        <v>146</v>
      </c>
      <c r="C370" s="6">
        <v>8</v>
      </c>
      <c r="D370" s="6" t="str">
        <f t="shared" si="5"/>
        <v>May-8</v>
      </c>
      <c r="E370" s="27">
        <v>20296.88</v>
      </c>
      <c r="F370" s="28">
        <v>3081</v>
      </c>
      <c r="G370" s="28"/>
      <c r="H370" s="27"/>
      <c r="K370" s="28"/>
    </row>
    <row r="371" spans="1:11">
      <c r="A371" s="6">
        <v>2024</v>
      </c>
      <c r="B371" s="6" t="s">
        <v>146</v>
      </c>
      <c r="C371" s="6">
        <v>9</v>
      </c>
      <c r="D371" s="6" t="str">
        <f t="shared" si="5"/>
        <v>May-9</v>
      </c>
      <c r="E371" s="27">
        <v>19831.57</v>
      </c>
      <c r="F371" s="28">
        <v>3194</v>
      </c>
      <c r="G371" s="28"/>
      <c r="H371" s="27"/>
      <c r="K371" s="28"/>
    </row>
    <row r="372" spans="1:11">
      <c r="A372" s="6">
        <v>2024</v>
      </c>
      <c r="B372" s="6" t="s">
        <v>146</v>
      </c>
      <c r="C372" s="6">
        <v>10</v>
      </c>
      <c r="D372" s="6" t="str">
        <f t="shared" si="5"/>
        <v>May-10</v>
      </c>
      <c r="E372" s="27">
        <v>13607.26</v>
      </c>
      <c r="F372" s="28">
        <v>2048</v>
      </c>
      <c r="G372" s="28"/>
      <c r="H372" s="27"/>
      <c r="K372" s="28"/>
    </row>
    <row r="373" spans="1:11">
      <c r="A373" s="6">
        <v>2024</v>
      </c>
      <c r="B373" s="6" t="s">
        <v>146</v>
      </c>
      <c r="C373" s="6">
        <v>13</v>
      </c>
      <c r="D373" s="6" t="str">
        <f t="shared" si="5"/>
        <v>May-13</v>
      </c>
      <c r="E373" s="27">
        <v>32182.54</v>
      </c>
      <c r="F373" s="28">
        <v>4947</v>
      </c>
      <c r="G373" s="28"/>
      <c r="H373" s="27"/>
      <c r="K373" s="28"/>
    </row>
    <row r="374" spans="1:11">
      <c r="A374" s="6">
        <v>2024</v>
      </c>
      <c r="B374" s="6" t="s">
        <v>146</v>
      </c>
      <c r="C374" s="6">
        <v>14</v>
      </c>
      <c r="D374" s="6" t="str">
        <f t="shared" si="5"/>
        <v>May-14</v>
      </c>
      <c r="E374" s="27">
        <v>41163.120000000003</v>
      </c>
      <c r="F374" s="28">
        <v>5902</v>
      </c>
      <c r="G374" s="28"/>
      <c r="H374" s="27"/>
      <c r="K374" s="28"/>
    </row>
    <row r="375" spans="1:11">
      <c r="A375" s="6">
        <v>2024</v>
      </c>
      <c r="B375" s="6" t="s">
        <v>146</v>
      </c>
      <c r="C375" s="6">
        <v>15</v>
      </c>
      <c r="D375" s="6" t="str">
        <f t="shared" si="5"/>
        <v>May-15</v>
      </c>
      <c r="E375" s="27">
        <v>23523.13</v>
      </c>
      <c r="F375" s="28">
        <v>3188</v>
      </c>
      <c r="G375" s="28"/>
      <c r="H375" s="27"/>
      <c r="K375" s="28"/>
    </row>
    <row r="376" spans="1:11">
      <c r="A376" s="6">
        <v>2024</v>
      </c>
      <c r="B376" s="6" t="s">
        <v>146</v>
      </c>
      <c r="C376" s="6">
        <v>16</v>
      </c>
      <c r="D376" s="6" t="str">
        <f t="shared" si="5"/>
        <v>May-16</v>
      </c>
      <c r="E376" s="27">
        <v>22116.02</v>
      </c>
      <c r="F376" s="28">
        <v>2853</v>
      </c>
      <c r="G376" s="28"/>
      <c r="H376" s="27"/>
      <c r="K376" s="28"/>
    </row>
    <row r="377" spans="1:11">
      <c r="A377" s="6">
        <v>2024</v>
      </c>
      <c r="B377" s="6" t="s">
        <v>146</v>
      </c>
      <c r="C377" s="6">
        <v>17</v>
      </c>
      <c r="D377" s="6" t="str">
        <f t="shared" si="5"/>
        <v>May-17</v>
      </c>
      <c r="E377" s="27">
        <v>24567.61</v>
      </c>
      <c r="F377" s="28">
        <v>3453</v>
      </c>
      <c r="G377" s="28"/>
      <c r="H377" s="27"/>
      <c r="K377" s="28"/>
    </row>
    <row r="378" spans="1:11">
      <c r="A378" s="6">
        <v>2024</v>
      </c>
      <c r="B378" s="6" t="s">
        <v>146</v>
      </c>
      <c r="C378" s="6">
        <v>20</v>
      </c>
      <c r="D378" s="6" t="str">
        <f t="shared" si="5"/>
        <v>May-20</v>
      </c>
      <c r="E378" s="27">
        <v>64966.05</v>
      </c>
      <c r="F378" s="28">
        <v>8900</v>
      </c>
      <c r="G378" s="28"/>
      <c r="H378" s="27"/>
      <c r="K378" s="28"/>
    </row>
    <row r="379" spans="1:11">
      <c r="A379" s="6">
        <v>2024</v>
      </c>
      <c r="B379" s="6" t="s">
        <v>146</v>
      </c>
      <c r="C379" s="6">
        <v>21</v>
      </c>
      <c r="D379" s="6" t="str">
        <f t="shared" si="5"/>
        <v>May-21</v>
      </c>
      <c r="E379" s="27">
        <v>35299.43</v>
      </c>
      <c r="F379" s="28">
        <v>5157</v>
      </c>
      <c r="G379" s="28"/>
      <c r="H379" s="27"/>
      <c r="K379" s="28"/>
    </row>
    <row r="380" spans="1:11">
      <c r="A380" s="6">
        <v>2024</v>
      </c>
      <c r="B380" s="6" t="s">
        <v>146</v>
      </c>
      <c r="C380" s="6">
        <v>22</v>
      </c>
      <c r="D380" s="6" t="str">
        <f t="shared" si="5"/>
        <v>May-22</v>
      </c>
      <c r="E380" s="27">
        <v>26036.42</v>
      </c>
      <c r="F380" s="28">
        <v>4223</v>
      </c>
      <c r="G380" s="28"/>
      <c r="H380" s="27"/>
      <c r="K380" s="28"/>
    </row>
    <row r="381" spans="1:11">
      <c r="A381" s="6">
        <v>2024</v>
      </c>
      <c r="B381" s="6" t="s">
        <v>146</v>
      </c>
      <c r="C381" s="6">
        <v>23</v>
      </c>
      <c r="D381" s="6" t="str">
        <f t="shared" si="5"/>
        <v>May-23</v>
      </c>
      <c r="E381" s="27">
        <v>24762.21</v>
      </c>
      <c r="F381" s="28">
        <v>3979</v>
      </c>
      <c r="G381" s="28"/>
      <c r="H381" s="27"/>
      <c r="K381" s="28"/>
    </row>
    <row r="382" spans="1:11">
      <c r="A382" s="6">
        <v>2024</v>
      </c>
      <c r="B382" s="6" t="s">
        <v>146</v>
      </c>
      <c r="C382" s="6">
        <v>24</v>
      </c>
      <c r="D382" s="6" t="str">
        <f t="shared" si="5"/>
        <v>May-24</v>
      </c>
      <c r="E382" s="27">
        <v>21879.71</v>
      </c>
      <c r="F382" s="28">
        <v>3464</v>
      </c>
      <c r="G382" s="28"/>
      <c r="H382" s="27"/>
      <c r="K382" s="28"/>
    </row>
    <row r="383" spans="1:11">
      <c r="A383" s="6">
        <v>2024</v>
      </c>
      <c r="B383" s="6" t="s">
        <v>146</v>
      </c>
      <c r="C383" s="6">
        <v>27</v>
      </c>
      <c r="D383" s="6" t="str">
        <f t="shared" si="5"/>
        <v>May-27</v>
      </c>
      <c r="E383" s="242">
        <v>44896.2</v>
      </c>
      <c r="F383" s="28">
        <v>7014</v>
      </c>
      <c r="G383" s="28"/>
      <c r="H383" s="242"/>
      <c r="K383" s="28"/>
    </row>
    <row r="384" spans="1:11">
      <c r="A384" s="6">
        <v>2024</v>
      </c>
      <c r="B384" s="6" t="s">
        <v>146</v>
      </c>
      <c r="C384" s="6">
        <v>28</v>
      </c>
      <c r="D384" s="6" t="str">
        <f t="shared" si="5"/>
        <v>May-28</v>
      </c>
      <c r="E384" s="27">
        <v>56964.480000000003</v>
      </c>
      <c r="F384" s="28">
        <v>8149</v>
      </c>
      <c r="G384" s="28"/>
      <c r="H384" s="27"/>
      <c r="K384" s="28"/>
    </row>
    <row r="385" spans="1:11">
      <c r="A385" s="6">
        <v>2024</v>
      </c>
      <c r="B385" s="6" t="s">
        <v>146</v>
      </c>
      <c r="C385" s="6">
        <v>29</v>
      </c>
      <c r="D385" s="6" t="str">
        <f t="shared" si="5"/>
        <v>May-29</v>
      </c>
      <c r="E385" s="27">
        <v>40311.379999999997</v>
      </c>
      <c r="F385" s="28">
        <v>5685</v>
      </c>
      <c r="G385" s="28"/>
      <c r="H385" s="27"/>
      <c r="K385" s="28"/>
    </row>
    <row r="386" spans="1:11">
      <c r="A386" s="6">
        <v>2024</v>
      </c>
      <c r="B386" s="6" t="s">
        <v>146</v>
      </c>
      <c r="C386" s="6">
        <v>31</v>
      </c>
      <c r="D386" s="6" t="str">
        <f t="shared" si="5"/>
        <v>May-31</v>
      </c>
      <c r="E386" s="27">
        <v>34425.550000000003</v>
      </c>
      <c r="F386" s="28">
        <v>4751</v>
      </c>
      <c r="G386" s="28"/>
      <c r="H386" s="27"/>
      <c r="K386" s="28"/>
    </row>
    <row r="387" spans="1:11">
      <c r="A387" s="6">
        <v>2024</v>
      </c>
      <c r="B387" s="6" t="s">
        <v>168</v>
      </c>
      <c r="C387" s="6">
        <v>1</v>
      </c>
      <c r="D387" s="6" t="str">
        <f t="shared" ref="D387:D450" si="6">CONCATENATE(B387,"-",C387)</f>
        <v>Jun-1</v>
      </c>
      <c r="E387" s="27">
        <v>15176.51</v>
      </c>
      <c r="F387" s="28">
        <v>2182</v>
      </c>
      <c r="G387" s="28"/>
      <c r="H387" s="27"/>
      <c r="K387" s="28"/>
    </row>
    <row r="388" spans="1:11">
      <c r="A388" s="6">
        <v>2024</v>
      </c>
      <c r="B388" s="6" t="s">
        <v>168</v>
      </c>
      <c r="C388" s="6">
        <v>3</v>
      </c>
      <c r="D388" s="6" t="str">
        <f t="shared" si="6"/>
        <v>Jun-3</v>
      </c>
      <c r="E388" s="27">
        <v>36788.35</v>
      </c>
      <c r="F388" s="28">
        <v>5212</v>
      </c>
      <c r="G388" s="28"/>
      <c r="H388" s="27"/>
      <c r="K388" s="28"/>
    </row>
    <row r="389" spans="1:11">
      <c r="A389" s="6">
        <v>2024</v>
      </c>
      <c r="B389" s="6" t="s">
        <v>168</v>
      </c>
      <c r="C389" s="6">
        <v>4</v>
      </c>
      <c r="D389" s="6" t="str">
        <f t="shared" si="6"/>
        <v>Jun-4</v>
      </c>
      <c r="E389" s="27">
        <v>49212.51</v>
      </c>
      <c r="F389" s="28">
        <v>7032</v>
      </c>
      <c r="G389" s="28"/>
      <c r="H389" s="27"/>
      <c r="K389" s="28"/>
    </row>
    <row r="390" spans="1:11">
      <c r="A390" s="6">
        <v>2024</v>
      </c>
      <c r="B390" s="6" t="s">
        <v>168</v>
      </c>
      <c r="C390" s="6">
        <v>5</v>
      </c>
      <c r="D390" s="6" t="str">
        <f t="shared" si="6"/>
        <v>Jun-5</v>
      </c>
      <c r="E390" s="27">
        <v>30239.43</v>
      </c>
      <c r="F390" s="28">
        <v>3799</v>
      </c>
      <c r="G390" s="28"/>
      <c r="H390" s="27"/>
      <c r="K390" s="28"/>
    </row>
    <row r="391" spans="1:11">
      <c r="A391" s="6">
        <v>2024</v>
      </c>
      <c r="B391" s="6" t="s">
        <v>168</v>
      </c>
      <c r="C391" s="6">
        <v>6</v>
      </c>
      <c r="D391" s="6" t="str">
        <f t="shared" si="6"/>
        <v>Jun-6</v>
      </c>
      <c r="E391" s="27">
        <v>24757.97</v>
      </c>
      <c r="F391" s="28">
        <v>3330</v>
      </c>
      <c r="G391" s="28"/>
      <c r="H391" s="27"/>
      <c r="K391" s="28"/>
    </row>
    <row r="392" spans="1:11">
      <c r="A392" s="6">
        <v>2024</v>
      </c>
      <c r="B392" s="6" t="s">
        <v>168</v>
      </c>
      <c r="C392" s="6">
        <v>7</v>
      </c>
      <c r="D392" s="6" t="str">
        <f t="shared" si="6"/>
        <v>Jun-7</v>
      </c>
      <c r="E392" s="27">
        <v>22615.82</v>
      </c>
      <c r="F392" s="28">
        <v>3075</v>
      </c>
      <c r="G392" s="28"/>
      <c r="H392" s="27"/>
      <c r="K392" s="28"/>
    </row>
    <row r="393" spans="1:11">
      <c r="A393" s="6">
        <v>2024</v>
      </c>
      <c r="B393" s="6" t="s">
        <v>168</v>
      </c>
      <c r="C393" s="6">
        <v>10</v>
      </c>
      <c r="D393" s="6" t="str">
        <f t="shared" si="6"/>
        <v>Jun-10</v>
      </c>
      <c r="E393" s="27">
        <v>52876.05</v>
      </c>
      <c r="F393" s="28">
        <v>7135</v>
      </c>
      <c r="G393" s="28"/>
      <c r="H393" s="27"/>
      <c r="K393" s="28"/>
    </row>
    <row r="394" spans="1:11">
      <c r="A394" s="6">
        <v>2024</v>
      </c>
      <c r="B394" s="6" t="s">
        <v>168</v>
      </c>
      <c r="C394" s="6">
        <v>11</v>
      </c>
      <c r="D394" s="6" t="str">
        <f t="shared" si="6"/>
        <v>Jun-11</v>
      </c>
      <c r="E394" s="27">
        <v>28888.57</v>
      </c>
      <c r="F394" s="28">
        <v>3890</v>
      </c>
      <c r="G394" s="28"/>
      <c r="H394" s="27"/>
      <c r="K394" s="28"/>
    </row>
    <row r="395" spans="1:11">
      <c r="A395" s="6">
        <v>2024</v>
      </c>
      <c r="B395" s="6" t="s">
        <v>168</v>
      </c>
      <c r="C395" s="6">
        <v>12</v>
      </c>
      <c r="D395" s="6" t="str">
        <f t="shared" si="6"/>
        <v>Jun-12</v>
      </c>
      <c r="E395" s="27">
        <v>19938.89</v>
      </c>
      <c r="F395" s="28">
        <v>2699</v>
      </c>
      <c r="G395" s="28"/>
      <c r="H395" s="27"/>
      <c r="K395" s="28"/>
    </row>
    <row r="396" spans="1:11">
      <c r="A396" s="6">
        <v>2024</v>
      </c>
      <c r="B396" s="6" t="s">
        <v>168</v>
      </c>
      <c r="C396" s="6">
        <v>13</v>
      </c>
      <c r="D396" s="6" t="str">
        <f t="shared" si="6"/>
        <v>Jun-13</v>
      </c>
      <c r="E396" s="27">
        <v>23803.64</v>
      </c>
      <c r="F396" s="28">
        <v>3132</v>
      </c>
      <c r="G396" s="28"/>
      <c r="H396" s="27"/>
      <c r="K396" s="28"/>
    </row>
    <row r="397" spans="1:11">
      <c r="A397" s="6">
        <v>2024</v>
      </c>
      <c r="B397" s="6" t="s">
        <v>168</v>
      </c>
      <c r="C397" s="6">
        <v>14</v>
      </c>
      <c r="D397" s="6" t="str">
        <f t="shared" si="6"/>
        <v>Jun-14</v>
      </c>
      <c r="E397" s="27">
        <v>22004.71</v>
      </c>
      <c r="F397" s="28">
        <v>2703</v>
      </c>
      <c r="G397" s="28"/>
      <c r="H397" s="27"/>
      <c r="K397" s="28"/>
    </row>
    <row r="398" spans="1:11">
      <c r="A398" s="6">
        <v>2024</v>
      </c>
      <c r="B398" s="6" t="s">
        <v>168</v>
      </c>
      <c r="C398" s="6">
        <v>15</v>
      </c>
      <c r="D398" s="6" t="str">
        <f t="shared" si="6"/>
        <v>Jun-15</v>
      </c>
      <c r="E398" s="27">
        <v>-832.93</v>
      </c>
      <c r="F398" s="28">
        <v>-84</v>
      </c>
      <c r="G398" s="28"/>
      <c r="H398" s="27"/>
      <c r="K398" s="28"/>
    </row>
    <row r="399" spans="1:11">
      <c r="A399" s="6">
        <v>2024</v>
      </c>
      <c r="B399" s="6" t="s">
        <v>168</v>
      </c>
      <c r="C399" s="6">
        <v>17</v>
      </c>
      <c r="D399" s="6" t="str">
        <f t="shared" si="6"/>
        <v>Jun-17</v>
      </c>
      <c r="E399" s="27">
        <v>54857.66</v>
      </c>
      <c r="F399" s="28">
        <v>6873</v>
      </c>
      <c r="G399" s="28"/>
      <c r="H399" s="27"/>
      <c r="K399" s="28"/>
    </row>
    <row r="400" spans="1:11">
      <c r="A400" s="6">
        <v>2024</v>
      </c>
      <c r="B400" s="6" t="s">
        <v>168</v>
      </c>
      <c r="C400" s="6">
        <v>18</v>
      </c>
      <c r="D400" s="6" t="str">
        <f t="shared" si="6"/>
        <v>Jun-18</v>
      </c>
      <c r="E400" s="27">
        <v>31659.38</v>
      </c>
      <c r="F400" s="28">
        <v>3795</v>
      </c>
      <c r="G400" s="28"/>
      <c r="H400" s="27"/>
      <c r="K400" s="28"/>
    </row>
    <row r="401" spans="1:11">
      <c r="A401" s="6">
        <v>2024</v>
      </c>
      <c r="B401" s="6" t="s">
        <v>168</v>
      </c>
      <c r="C401" s="6">
        <v>19</v>
      </c>
      <c r="D401" s="6" t="str">
        <f t="shared" si="6"/>
        <v>Jun-19</v>
      </c>
      <c r="E401" s="27">
        <v>22716.46</v>
      </c>
      <c r="F401" s="28">
        <v>2820</v>
      </c>
      <c r="G401" s="28"/>
      <c r="H401" s="27"/>
      <c r="K401" s="28"/>
    </row>
    <row r="402" spans="1:11">
      <c r="A402" s="6">
        <v>2024</v>
      </c>
      <c r="B402" s="6" t="s">
        <v>168</v>
      </c>
      <c r="C402" s="6">
        <v>20</v>
      </c>
      <c r="D402" s="6" t="str">
        <f t="shared" si="6"/>
        <v>Jun-20</v>
      </c>
      <c r="E402" s="27">
        <v>21925.87</v>
      </c>
      <c r="F402" s="28">
        <v>3136</v>
      </c>
      <c r="G402" s="28"/>
      <c r="H402" s="27"/>
      <c r="K402" s="28"/>
    </row>
    <row r="403" spans="1:11">
      <c r="A403" s="6">
        <v>2024</v>
      </c>
      <c r="B403" s="6" t="s">
        <v>168</v>
      </c>
      <c r="C403" s="6">
        <v>21</v>
      </c>
      <c r="D403" s="6" t="str">
        <f t="shared" si="6"/>
        <v>Jun-21</v>
      </c>
      <c r="E403" s="27">
        <v>17871.32</v>
      </c>
      <c r="F403" s="28">
        <v>2575</v>
      </c>
      <c r="G403" s="28"/>
      <c r="H403" s="27"/>
      <c r="K403" s="28"/>
    </row>
    <row r="404" spans="1:11">
      <c r="A404" s="6">
        <v>2024</v>
      </c>
      <c r="B404" s="6" t="s">
        <v>168</v>
      </c>
      <c r="C404" s="6">
        <v>23</v>
      </c>
      <c r="D404" s="6" t="str">
        <f t="shared" si="6"/>
        <v>Jun-23</v>
      </c>
      <c r="E404" s="27">
        <v>-9.82</v>
      </c>
      <c r="F404" s="28">
        <v>-1</v>
      </c>
      <c r="G404" s="28"/>
      <c r="H404" s="27"/>
      <c r="K404" s="28"/>
    </row>
    <row r="405" spans="1:11">
      <c r="A405" s="6">
        <v>2024</v>
      </c>
      <c r="B405" s="6" t="s">
        <v>168</v>
      </c>
      <c r="C405" s="6">
        <v>24</v>
      </c>
      <c r="D405" s="6" t="str">
        <f t="shared" si="6"/>
        <v>Jun-24</v>
      </c>
      <c r="E405" s="27">
        <v>53581.38</v>
      </c>
      <c r="F405" s="28">
        <v>7541</v>
      </c>
      <c r="G405" s="28"/>
      <c r="H405" s="27"/>
      <c r="K405" s="28"/>
    </row>
    <row r="406" spans="1:11">
      <c r="A406" s="6">
        <v>2024</v>
      </c>
      <c r="B406" s="6" t="s">
        <v>168</v>
      </c>
      <c r="C406" s="6">
        <v>25</v>
      </c>
      <c r="D406" s="6" t="str">
        <f t="shared" si="6"/>
        <v>Jun-25</v>
      </c>
      <c r="E406" s="27">
        <v>32652.18</v>
      </c>
      <c r="F406" s="28">
        <v>4854</v>
      </c>
      <c r="G406" s="28"/>
      <c r="H406" s="27"/>
      <c r="K406" s="28"/>
    </row>
    <row r="407" spans="1:11">
      <c r="A407" s="6">
        <v>2024</v>
      </c>
      <c r="B407" s="6" t="s">
        <v>168</v>
      </c>
      <c r="C407" s="6">
        <v>26</v>
      </c>
      <c r="D407" s="6" t="str">
        <f t="shared" si="6"/>
        <v>Jun-26</v>
      </c>
      <c r="E407" s="28">
        <v>30354</v>
      </c>
      <c r="F407" s="28">
        <v>4341</v>
      </c>
      <c r="G407" s="28"/>
      <c r="H407" s="28"/>
      <c r="K407" s="28"/>
    </row>
    <row r="408" spans="1:11">
      <c r="A408" s="6">
        <v>2024</v>
      </c>
      <c r="B408" s="6" t="s">
        <v>168</v>
      </c>
      <c r="C408" s="6">
        <v>27</v>
      </c>
      <c r="D408" s="6" t="str">
        <f t="shared" si="6"/>
        <v>Jun-27</v>
      </c>
      <c r="E408" s="27">
        <v>33410.68</v>
      </c>
      <c r="F408" s="28">
        <v>4853</v>
      </c>
      <c r="G408" s="28"/>
      <c r="H408" s="27"/>
      <c r="K408" s="28"/>
    </row>
    <row r="409" spans="1:11">
      <c r="A409" s="6">
        <v>2024</v>
      </c>
      <c r="B409" s="6" t="s">
        <v>168</v>
      </c>
      <c r="C409" s="6">
        <v>28</v>
      </c>
      <c r="D409" s="6" t="str">
        <f t="shared" si="6"/>
        <v>Jun-28</v>
      </c>
      <c r="E409" s="242">
        <v>17729.5</v>
      </c>
      <c r="F409" s="28">
        <v>2160</v>
      </c>
      <c r="G409" s="28"/>
      <c r="H409" s="242"/>
      <c r="K409" s="28"/>
    </row>
    <row r="410" spans="1:11">
      <c r="A410" s="6">
        <v>2024</v>
      </c>
      <c r="B410" s="6" t="s">
        <v>187</v>
      </c>
      <c r="C410" s="6">
        <v>1</v>
      </c>
      <c r="D410" s="6" t="str">
        <f t="shared" si="6"/>
        <v>Jul-1</v>
      </c>
      <c r="E410" s="27">
        <v>66887.37</v>
      </c>
      <c r="F410" s="28">
        <v>8112</v>
      </c>
      <c r="G410" s="28"/>
      <c r="H410" s="27"/>
      <c r="K410" s="28"/>
    </row>
    <row r="411" spans="1:11">
      <c r="A411" s="6">
        <v>2024</v>
      </c>
      <c r="B411" s="6" t="s">
        <v>187</v>
      </c>
      <c r="C411" s="6">
        <v>2</v>
      </c>
      <c r="D411" s="6" t="str">
        <f t="shared" si="6"/>
        <v>Jul-2</v>
      </c>
      <c r="E411" s="27">
        <v>36216.79</v>
      </c>
      <c r="F411" s="28">
        <v>4453</v>
      </c>
      <c r="G411" s="28"/>
      <c r="H411" s="27"/>
      <c r="K411" s="28"/>
    </row>
    <row r="412" spans="1:11">
      <c r="A412" s="6">
        <v>2024</v>
      </c>
      <c r="B412" s="6" t="s">
        <v>187</v>
      </c>
      <c r="C412" s="6">
        <v>3</v>
      </c>
      <c r="D412" s="6" t="str">
        <f t="shared" si="6"/>
        <v>Jul-3</v>
      </c>
      <c r="E412" s="27">
        <v>30371.67</v>
      </c>
      <c r="F412" s="28">
        <v>3717</v>
      </c>
      <c r="G412" s="28"/>
      <c r="H412" s="27"/>
      <c r="K412" s="28"/>
    </row>
    <row r="413" spans="1:11">
      <c r="A413" s="6">
        <v>2024</v>
      </c>
      <c r="B413" s="6" t="s">
        <v>187</v>
      </c>
      <c r="C413" s="6">
        <v>4</v>
      </c>
      <c r="D413" s="6" t="str">
        <f t="shared" si="6"/>
        <v>Jul-4</v>
      </c>
      <c r="E413" s="27">
        <v>30697.06</v>
      </c>
      <c r="F413" s="28">
        <v>3725</v>
      </c>
      <c r="G413" s="28"/>
      <c r="H413" s="27"/>
      <c r="K413" s="28"/>
    </row>
    <row r="414" spans="1:11">
      <c r="A414" s="6">
        <v>2024</v>
      </c>
      <c r="B414" s="6" t="s">
        <v>187</v>
      </c>
      <c r="C414" s="6">
        <v>5</v>
      </c>
      <c r="D414" s="6" t="str">
        <f t="shared" si="6"/>
        <v>Jul-5</v>
      </c>
      <c r="E414" s="242">
        <v>22457.3</v>
      </c>
      <c r="F414" s="28">
        <v>3213</v>
      </c>
      <c r="G414" s="28"/>
      <c r="H414" s="242"/>
      <c r="K414" s="28"/>
    </row>
    <row r="415" spans="1:11">
      <c r="A415" s="6">
        <v>2024</v>
      </c>
      <c r="B415" s="6" t="s">
        <v>187</v>
      </c>
      <c r="C415" s="6">
        <v>8</v>
      </c>
      <c r="D415" s="6" t="str">
        <f t="shared" si="6"/>
        <v>Jul-8</v>
      </c>
      <c r="E415" s="27">
        <v>25521.57</v>
      </c>
      <c r="F415" s="28">
        <v>3861</v>
      </c>
      <c r="G415" s="28"/>
      <c r="H415" s="27"/>
      <c r="K415" s="28"/>
    </row>
    <row r="416" spans="1:11">
      <c r="A416" s="6">
        <v>2024</v>
      </c>
      <c r="B416" s="6" t="s">
        <v>187</v>
      </c>
      <c r="C416" s="6">
        <v>9</v>
      </c>
      <c r="D416" s="6" t="str">
        <f t="shared" si="6"/>
        <v>Jul-9</v>
      </c>
      <c r="E416" s="27">
        <v>54884.97</v>
      </c>
      <c r="F416" s="28">
        <v>8108</v>
      </c>
      <c r="G416" s="28"/>
      <c r="H416" s="27"/>
      <c r="K416" s="28"/>
    </row>
    <row r="417" spans="1:11">
      <c r="A417" s="6">
        <v>2024</v>
      </c>
      <c r="B417" s="6" t="s">
        <v>187</v>
      </c>
      <c r="C417" s="6">
        <v>10</v>
      </c>
      <c r="D417" s="6" t="str">
        <f t="shared" si="6"/>
        <v>Jul-10</v>
      </c>
      <c r="E417" s="27">
        <v>28408.54</v>
      </c>
      <c r="F417" s="28">
        <v>4069</v>
      </c>
      <c r="G417" s="28"/>
      <c r="H417" s="27"/>
      <c r="K417" s="28"/>
    </row>
    <row r="418" spans="1:11">
      <c r="A418" s="6">
        <v>2024</v>
      </c>
      <c r="B418" s="6" t="s">
        <v>187</v>
      </c>
      <c r="C418" s="6">
        <v>11</v>
      </c>
      <c r="D418" s="6" t="str">
        <f t="shared" si="6"/>
        <v>Jul-11</v>
      </c>
      <c r="E418" s="27">
        <v>24068.01</v>
      </c>
      <c r="F418" s="28">
        <v>3339</v>
      </c>
      <c r="G418" s="28"/>
      <c r="H418" s="27"/>
      <c r="K418" s="28"/>
    </row>
    <row r="419" spans="1:11">
      <c r="A419" s="6">
        <v>2024</v>
      </c>
      <c r="B419" s="6" t="s">
        <v>187</v>
      </c>
      <c r="C419" s="6">
        <v>12</v>
      </c>
      <c r="D419" s="6" t="str">
        <f t="shared" si="6"/>
        <v>Jul-12</v>
      </c>
      <c r="E419" s="242">
        <v>37600.699999999997</v>
      </c>
      <c r="F419" s="28">
        <v>7461</v>
      </c>
      <c r="G419" s="28"/>
      <c r="H419" s="242"/>
      <c r="K419" s="28"/>
    </row>
    <row r="420" spans="1:11">
      <c r="A420" s="6">
        <v>2024</v>
      </c>
      <c r="B420" s="6" t="s">
        <v>187</v>
      </c>
      <c r="C420" s="6">
        <v>14</v>
      </c>
      <c r="D420" s="6" t="str">
        <f t="shared" si="6"/>
        <v>Jul-14</v>
      </c>
      <c r="E420" s="27">
        <v>17277.919999999998</v>
      </c>
      <c r="F420" s="28">
        <v>3468</v>
      </c>
      <c r="G420" s="28"/>
      <c r="H420" s="27"/>
      <c r="K420" s="28"/>
    </row>
    <row r="421" spans="1:11">
      <c r="A421" s="6">
        <v>2024</v>
      </c>
      <c r="B421" s="6" t="s">
        <v>187</v>
      </c>
      <c r="C421" s="6">
        <v>15</v>
      </c>
      <c r="D421" s="6" t="str">
        <f t="shared" si="6"/>
        <v>Jul-15</v>
      </c>
      <c r="E421" s="27">
        <v>60869.31</v>
      </c>
      <c r="F421" s="28">
        <v>13581</v>
      </c>
      <c r="G421" s="28"/>
      <c r="H421" s="27"/>
      <c r="K421" s="28"/>
    </row>
    <row r="422" spans="1:11">
      <c r="A422" s="6">
        <v>2024</v>
      </c>
      <c r="B422" s="6" t="s">
        <v>187</v>
      </c>
      <c r="C422" s="6">
        <v>16</v>
      </c>
      <c r="D422" s="6" t="str">
        <f t="shared" si="6"/>
        <v>Jul-16</v>
      </c>
      <c r="E422" s="27">
        <v>57270.13</v>
      </c>
      <c r="F422" s="28">
        <v>13086</v>
      </c>
      <c r="G422" s="28"/>
      <c r="H422" s="27"/>
      <c r="K422" s="28"/>
    </row>
    <row r="423" spans="1:11">
      <c r="A423" s="6">
        <v>2024</v>
      </c>
      <c r="B423" s="6" t="s">
        <v>187</v>
      </c>
      <c r="C423" s="6">
        <v>17</v>
      </c>
      <c r="D423" s="6" t="str">
        <f t="shared" si="6"/>
        <v>Jul-17</v>
      </c>
      <c r="E423" s="27">
        <v>90066.47</v>
      </c>
      <c r="F423" s="28">
        <v>19875</v>
      </c>
      <c r="G423" s="28"/>
      <c r="H423" s="27"/>
      <c r="K423" s="28"/>
    </row>
    <row r="424" spans="1:11">
      <c r="A424" s="6">
        <v>2024</v>
      </c>
      <c r="B424" s="6" t="s">
        <v>187</v>
      </c>
      <c r="C424" s="6">
        <v>18</v>
      </c>
      <c r="D424" s="6" t="str">
        <f t="shared" si="6"/>
        <v>Jul-18</v>
      </c>
      <c r="E424" s="27">
        <v>15951.39</v>
      </c>
      <c r="F424" s="28">
        <v>3455</v>
      </c>
      <c r="G424" s="28"/>
      <c r="H424" s="27"/>
      <c r="K424" s="28"/>
    </row>
    <row r="425" spans="1:11">
      <c r="A425" s="6">
        <v>2024</v>
      </c>
      <c r="B425" s="6" t="s">
        <v>187</v>
      </c>
      <c r="C425" s="6">
        <v>19</v>
      </c>
      <c r="D425" s="6" t="str">
        <f t="shared" si="6"/>
        <v>Jul-19</v>
      </c>
      <c r="E425" s="27">
        <v>40651.050000000003</v>
      </c>
      <c r="F425" s="28">
        <v>5900</v>
      </c>
      <c r="G425" s="28"/>
      <c r="H425" s="27"/>
      <c r="K425" s="28"/>
    </row>
    <row r="426" spans="1:11">
      <c r="A426" s="6">
        <v>2024</v>
      </c>
      <c r="B426" s="6" t="s">
        <v>187</v>
      </c>
      <c r="C426" s="6">
        <v>20</v>
      </c>
      <c r="D426" s="6" t="str">
        <f t="shared" si="6"/>
        <v>Jul-20</v>
      </c>
      <c r="E426" s="27">
        <v>11111.24</v>
      </c>
      <c r="F426" s="28">
        <v>1283</v>
      </c>
      <c r="G426" s="28"/>
      <c r="H426" s="27"/>
      <c r="K426" s="28"/>
    </row>
    <row r="427" spans="1:11">
      <c r="A427" s="6">
        <v>2024</v>
      </c>
      <c r="B427" s="6" t="s">
        <v>187</v>
      </c>
      <c r="C427" s="6">
        <v>22</v>
      </c>
      <c r="D427" s="6" t="str">
        <f t="shared" si="6"/>
        <v>Jul-22</v>
      </c>
      <c r="E427" s="27">
        <v>42207.79</v>
      </c>
      <c r="F427" s="28">
        <v>5711</v>
      </c>
      <c r="G427" s="28"/>
      <c r="H427" s="27"/>
      <c r="K427" s="28"/>
    </row>
    <row r="428" spans="1:11">
      <c r="A428" s="6">
        <v>2024</v>
      </c>
      <c r="B428" s="6" t="s">
        <v>187</v>
      </c>
      <c r="C428" s="6">
        <v>23</v>
      </c>
      <c r="D428" s="6" t="str">
        <f t="shared" si="6"/>
        <v>Jul-23</v>
      </c>
      <c r="E428" s="242">
        <v>37772.800000000003</v>
      </c>
      <c r="F428" s="28">
        <v>5257</v>
      </c>
      <c r="G428" s="28"/>
      <c r="H428" s="242"/>
      <c r="K428" s="28"/>
    </row>
    <row r="429" spans="1:11">
      <c r="A429" s="6">
        <v>2024</v>
      </c>
      <c r="B429" s="6" t="s">
        <v>187</v>
      </c>
      <c r="C429" s="6">
        <v>24</v>
      </c>
      <c r="D429" s="6" t="str">
        <f t="shared" si="6"/>
        <v>Jul-24</v>
      </c>
      <c r="E429" s="27">
        <v>19600.330000000002</v>
      </c>
      <c r="F429" s="28">
        <v>2854</v>
      </c>
      <c r="G429" s="28"/>
      <c r="H429" s="27"/>
      <c r="K429" s="28"/>
    </row>
    <row r="430" spans="1:11">
      <c r="A430" s="6">
        <v>2024</v>
      </c>
      <c r="B430" s="6" t="s">
        <v>187</v>
      </c>
      <c r="C430" s="6">
        <v>25</v>
      </c>
      <c r="D430" s="6" t="str">
        <f t="shared" si="6"/>
        <v>Jul-25</v>
      </c>
      <c r="E430" s="27">
        <v>17573.43</v>
      </c>
      <c r="F430" s="28">
        <v>2550</v>
      </c>
      <c r="G430" s="28"/>
      <c r="H430" s="27"/>
      <c r="K430" s="28"/>
    </row>
    <row r="431" spans="1:11">
      <c r="A431" s="6">
        <v>2024</v>
      </c>
      <c r="B431" s="6" t="s">
        <v>187</v>
      </c>
      <c r="C431" s="6">
        <v>26</v>
      </c>
      <c r="D431" s="6" t="str">
        <f t="shared" si="6"/>
        <v>Jul-26</v>
      </c>
      <c r="E431" s="27">
        <v>11348.84</v>
      </c>
      <c r="F431" s="28">
        <v>1721</v>
      </c>
      <c r="G431" s="28"/>
      <c r="H431" s="27"/>
      <c r="K431" s="28"/>
    </row>
    <row r="432" spans="1:11">
      <c r="A432" s="6">
        <v>2024</v>
      </c>
      <c r="B432" s="6" t="s">
        <v>187</v>
      </c>
      <c r="C432" s="6">
        <v>29</v>
      </c>
      <c r="D432" s="6" t="str">
        <f t="shared" si="6"/>
        <v>Jul-29</v>
      </c>
      <c r="E432" s="27">
        <v>31528.68</v>
      </c>
      <c r="F432" s="28">
        <v>4369</v>
      </c>
      <c r="G432" s="28"/>
      <c r="H432" s="27"/>
      <c r="K432" s="28"/>
    </row>
    <row r="433" spans="1:11">
      <c r="A433" s="6">
        <v>2024</v>
      </c>
      <c r="B433" s="6" t="s">
        <v>187</v>
      </c>
      <c r="C433" s="6">
        <v>30</v>
      </c>
      <c r="D433" s="6" t="str">
        <f t="shared" si="6"/>
        <v>Jul-30</v>
      </c>
      <c r="E433" s="242">
        <v>35404.800000000003</v>
      </c>
      <c r="F433" s="28">
        <v>5053</v>
      </c>
      <c r="G433" s="28"/>
      <c r="H433" s="242"/>
      <c r="K433" s="28"/>
    </row>
    <row r="434" spans="1:11">
      <c r="A434" s="6">
        <v>2024</v>
      </c>
      <c r="B434" s="6" t="s">
        <v>187</v>
      </c>
      <c r="C434" s="6">
        <v>31</v>
      </c>
      <c r="D434" s="6" t="str">
        <f t="shared" si="6"/>
        <v>Jul-31</v>
      </c>
      <c r="E434" s="27">
        <v>23689.88</v>
      </c>
      <c r="F434" s="28">
        <v>3457</v>
      </c>
      <c r="G434" s="28"/>
      <c r="H434" s="27"/>
      <c r="K434" s="28"/>
    </row>
    <row r="435" spans="1:11">
      <c r="A435" s="6">
        <v>2024</v>
      </c>
      <c r="B435" s="6" t="s">
        <v>210</v>
      </c>
      <c r="C435" s="6">
        <v>1</v>
      </c>
      <c r="D435" s="6" t="str">
        <f t="shared" si="6"/>
        <v>Aug-1</v>
      </c>
      <c r="E435" s="27">
        <v>25221.38</v>
      </c>
      <c r="F435" s="28">
        <v>3522</v>
      </c>
      <c r="G435" s="28"/>
      <c r="H435" s="27"/>
      <c r="K435" s="28"/>
    </row>
    <row r="436" spans="1:11">
      <c r="A436" s="6">
        <v>2024</v>
      </c>
      <c r="B436" s="6" t="s">
        <v>210</v>
      </c>
      <c r="C436" s="6">
        <v>2</v>
      </c>
      <c r="D436" s="6" t="str">
        <f t="shared" si="6"/>
        <v>Aug-2</v>
      </c>
      <c r="E436" s="27">
        <v>25424.38</v>
      </c>
      <c r="F436" s="28">
        <v>3635</v>
      </c>
      <c r="G436" s="28"/>
      <c r="H436" s="27"/>
      <c r="K436" s="28"/>
    </row>
    <row r="437" spans="1:11">
      <c r="A437" s="6">
        <v>2024</v>
      </c>
      <c r="B437" s="6" t="s">
        <v>210</v>
      </c>
      <c r="C437" s="6">
        <v>5</v>
      </c>
      <c r="D437" s="6" t="str">
        <f t="shared" si="6"/>
        <v>Aug-5</v>
      </c>
      <c r="E437" s="242">
        <v>36701.800000000003</v>
      </c>
      <c r="F437" s="28">
        <v>5197</v>
      </c>
      <c r="G437" s="28"/>
      <c r="H437" s="242"/>
      <c r="K437" s="28"/>
    </row>
    <row r="438" spans="1:11">
      <c r="A438" s="6">
        <v>2024</v>
      </c>
      <c r="B438" s="6" t="s">
        <v>210</v>
      </c>
      <c r="C438" s="6">
        <v>6</v>
      </c>
      <c r="D438" s="6" t="str">
        <f t="shared" si="6"/>
        <v>Aug-6</v>
      </c>
      <c r="E438" s="27">
        <v>55358.71</v>
      </c>
      <c r="F438" s="28">
        <v>8335</v>
      </c>
      <c r="G438" s="28"/>
      <c r="H438" s="27"/>
      <c r="K438" s="28"/>
    </row>
    <row r="439" spans="1:11">
      <c r="A439" s="6">
        <v>2024</v>
      </c>
      <c r="B439" s="6" t="s">
        <v>210</v>
      </c>
      <c r="C439" s="6">
        <v>7</v>
      </c>
      <c r="D439" s="6" t="str">
        <f t="shared" si="6"/>
        <v>Aug-7</v>
      </c>
      <c r="E439" s="27">
        <v>27317.73</v>
      </c>
      <c r="F439" s="28">
        <v>4455</v>
      </c>
      <c r="G439" s="28"/>
      <c r="H439" s="27"/>
      <c r="K439" s="28"/>
    </row>
    <row r="440" spans="1:11">
      <c r="A440" s="6">
        <v>2024</v>
      </c>
      <c r="B440" s="6" t="s">
        <v>210</v>
      </c>
      <c r="C440" s="6">
        <v>8</v>
      </c>
      <c r="D440" s="6" t="str">
        <f t="shared" si="6"/>
        <v>Aug-8</v>
      </c>
      <c r="E440" s="27">
        <v>28030.44</v>
      </c>
      <c r="F440" s="28">
        <v>4772</v>
      </c>
      <c r="G440" s="28"/>
      <c r="H440" s="27"/>
      <c r="K440" s="28"/>
    </row>
    <row r="441" spans="1:11">
      <c r="A441" s="6">
        <v>2024</v>
      </c>
      <c r="B441" s="6" t="s">
        <v>210</v>
      </c>
      <c r="C441" s="6">
        <v>9</v>
      </c>
      <c r="D441" s="6" t="str">
        <f t="shared" si="6"/>
        <v>Aug-9</v>
      </c>
      <c r="E441" s="27">
        <v>15650.18</v>
      </c>
      <c r="F441" s="28">
        <v>2589</v>
      </c>
      <c r="G441" s="28"/>
      <c r="H441" s="27"/>
      <c r="K441" s="28"/>
    </row>
    <row r="442" spans="1:11">
      <c r="A442" s="6">
        <v>2024</v>
      </c>
      <c r="B442" s="6" t="s">
        <v>210</v>
      </c>
      <c r="C442" s="6">
        <v>10</v>
      </c>
      <c r="D442" s="6" t="str">
        <f t="shared" si="6"/>
        <v>Aug-10</v>
      </c>
      <c r="E442" s="27">
        <v>6888.23</v>
      </c>
      <c r="F442" s="28">
        <v>1145</v>
      </c>
      <c r="G442" s="28"/>
      <c r="H442" s="27"/>
      <c r="K442" s="28"/>
    </row>
    <row r="443" spans="1:11">
      <c r="A443" s="6">
        <v>2024</v>
      </c>
      <c r="B443" s="6" t="s">
        <v>210</v>
      </c>
      <c r="C443" s="6">
        <v>12</v>
      </c>
      <c r="D443" s="6" t="str">
        <f t="shared" si="6"/>
        <v>Aug-12</v>
      </c>
      <c r="E443" s="27">
        <v>26477.39</v>
      </c>
      <c r="F443" s="28">
        <v>4341</v>
      </c>
      <c r="G443" s="28"/>
      <c r="H443" s="27"/>
      <c r="K443" s="28"/>
    </row>
    <row r="444" spans="1:11">
      <c r="A444" s="6">
        <v>2024</v>
      </c>
      <c r="B444" s="6" t="s">
        <v>210</v>
      </c>
      <c r="C444" s="6">
        <v>13</v>
      </c>
      <c r="D444" s="6" t="str">
        <f t="shared" si="6"/>
        <v>Aug-13</v>
      </c>
      <c r="E444" s="27">
        <v>26668.880000000001</v>
      </c>
      <c r="F444" s="28">
        <v>3974</v>
      </c>
      <c r="G444" s="28"/>
      <c r="H444" s="27"/>
      <c r="K444" s="28"/>
    </row>
    <row r="445" spans="1:11">
      <c r="A445" s="6">
        <v>2024</v>
      </c>
      <c r="B445" s="6" t="s">
        <v>210</v>
      </c>
      <c r="C445" s="6">
        <v>14</v>
      </c>
      <c r="D445" s="6" t="str">
        <f t="shared" si="6"/>
        <v>Aug-14</v>
      </c>
      <c r="E445" s="27">
        <v>28877.83</v>
      </c>
      <c r="F445" s="28">
        <v>4113</v>
      </c>
      <c r="G445" s="28"/>
      <c r="H445" s="27"/>
      <c r="K445" s="28"/>
    </row>
    <row r="446" spans="1:11">
      <c r="A446" s="6">
        <v>2024</v>
      </c>
      <c r="B446" s="6" t="s">
        <v>210</v>
      </c>
      <c r="C446" s="6">
        <v>16</v>
      </c>
      <c r="D446" s="6" t="str">
        <f t="shared" si="6"/>
        <v>Aug-16</v>
      </c>
      <c r="E446" s="27">
        <v>26624.55</v>
      </c>
      <c r="F446" s="28">
        <v>3785</v>
      </c>
      <c r="G446" s="28"/>
      <c r="H446" s="27"/>
      <c r="K446" s="28"/>
    </row>
    <row r="447" spans="1:11">
      <c r="A447" s="6">
        <v>2024</v>
      </c>
      <c r="B447" s="6" t="s">
        <v>210</v>
      </c>
      <c r="C447" s="6">
        <v>19</v>
      </c>
      <c r="D447" s="6" t="str">
        <f t="shared" si="6"/>
        <v>Aug-19</v>
      </c>
      <c r="E447" s="27">
        <v>58876.46</v>
      </c>
      <c r="F447" s="28">
        <v>7717</v>
      </c>
      <c r="G447" s="28"/>
      <c r="H447" s="27"/>
      <c r="K447" s="28"/>
    </row>
    <row r="448" spans="1:11">
      <c r="A448" s="6">
        <v>2024</v>
      </c>
      <c r="B448" s="6" t="s">
        <v>210</v>
      </c>
      <c r="C448" s="6">
        <v>20</v>
      </c>
      <c r="D448" s="6" t="str">
        <f t="shared" si="6"/>
        <v>Aug-20</v>
      </c>
      <c r="E448" s="27">
        <v>32646.48</v>
      </c>
      <c r="F448" s="28">
        <v>4031</v>
      </c>
      <c r="G448" s="28"/>
      <c r="H448" s="27"/>
      <c r="K448" s="28"/>
    </row>
    <row r="449" spans="1:11">
      <c r="A449" s="6">
        <v>2024</v>
      </c>
      <c r="B449" s="6" t="s">
        <v>210</v>
      </c>
      <c r="C449" s="6">
        <v>21</v>
      </c>
      <c r="D449" s="6" t="str">
        <f t="shared" si="6"/>
        <v>Aug-21</v>
      </c>
      <c r="E449" s="27">
        <v>17982.52</v>
      </c>
      <c r="F449" s="28">
        <v>2390</v>
      </c>
      <c r="G449" s="28"/>
      <c r="H449" s="27"/>
      <c r="K449" s="28"/>
    </row>
    <row r="450" spans="1:11">
      <c r="A450" s="6">
        <v>2024</v>
      </c>
      <c r="B450" s="6" t="s">
        <v>210</v>
      </c>
      <c r="C450" s="6">
        <v>22</v>
      </c>
      <c r="D450" s="6" t="str">
        <f t="shared" si="6"/>
        <v>Aug-22</v>
      </c>
      <c r="E450" s="27">
        <v>16085.87</v>
      </c>
      <c r="F450" s="28">
        <v>2146</v>
      </c>
      <c r="G450" s="28"/>
      <c r="H450" s="27"/>
      <c r="K450" s="28"/>
    </row>
    <row r="451" spans="1:11">
      <c r="A451" s="6">
        <v>2024</v>
      </c>
      <c r="B451" s="6" t="s">
        <v>210</v>
      </c>
      <c r="C451" s="6">
        <v>23</v>
      </c>
      <c r="D451" s="6" t="str">
        <f t="shared" ref="D451:D514" si="7">CONCATENATE(B451,"-",C451)</f>
        <v>Aug-23</v>
      </c>
      <c r="E451" s="242">
        <v>11380.2</v>
      </c>
      <c r="F451" s="28">
        <v>1480</v>
      </c>
      <c r="G451" s="28"/>
      <c r="H451" s="242"/>
      <c r="K451" s="28"/>
    </row>
    <row r="452" spans="1:11">
      <c r="A452" s="6">
        <v>2024</v>
      </c>
      <c r="B452" s="6" t="s">
        <v>210</v>
      </c>
      <c r="C452" s="6">
        <v>26</v>
      </c>
      <c r="D452" s="6" t="str">
        <f t="shared" si="7"/>
        <v>Aug-26</v>
      </c>
      <c r="E452" s="27">
        <v>39128.660000000003</v>
      </c>
      <c r="F452" s="28">
        <v>4974</v>
      </c>
      <c r="G452" s="28"/>
      <c r="H452" s="27"/>
      <c r="K452" s="28"/>
    </row>
    <row r="453" spans="1:11">
      <c r="A453" s="6">
        <v>2024</v>
      </c>
      <c r="B453" s="6" t="s">
        <v>210</v>
      </c>
      <c r="C453" s="6">
        <v>27</v>
      </c>
      <c r="D453" s="6" t="str">
        <f t="shared" si="7"/>
        <v>Aug-27</v>
      </c>
      <c r="E453" s="242">
        <v>19442.900000000001</v>
      </c>
      <c r="F453" s="28">
        <v>2701</v>
      </c>
      <c r="G453" s="28"/>
      <c r="H453" s="242"/>
      <c r="K453" s="28"/>
    </row>
    <row r="454" spans="1:11">
      <c r="A454" s="6">
        <v>2024</v>
      </c>
      <c r="B454" s="6" t="s">
        <v>210</v>
      </c>
      <c r="C454" s="6">
        <v>28</v>
      </c>
      <c r="D454" s="6" t="str">
        <f t="shared" si="7"/>
        <v>Aug-28</v>
      </c>
      <c r="E454" s="27">
        <v>16444.66</v>
      </c>
      <c r="F454" s="28">
        <v>2146</v>
      </c>
      <c r="G454" s="28"/>
      <c r="H454" s="27"/>
      <c r="K454" s="28"/>
    </row>
    <row r="455" spans="1:11">
      <c r="A455" s="6">
        <v>2024</v>
      </c>
      <c r="B455" s="6" t="s">
        <v>210</v>
      </c>
      <c r="C455" s="6">
        <v>29</v>
      </c>
      <c r="D455" s="6" t="str">
        <f t="shared" si="7"/>
        <v>Aug-29</v>
      </c>
      <c r="E455" s="27">
        <v>18103.68</v>
      </c>
      <c r="F455" s="28">
        <v>2217</v>
      </c>
      <c r="G455" s="28"/>
      <c r="H455" s="27"/>
      <c r="K455" s="28"/>
    </row>
    <row r="456" spans="1:11">
      <c r="A456" s="6">
        <v>2024</v>
      </c>
      <c r="B456" s="6" t="s">
        <v>210</v>
      </c>
      <c r="C456" s="6">
        <v>30</v>
      </c>
      <c r="D456" s="6" t="str">
        <f t="shared" si="7"/>
        <v>Aug-30</v>
      </c>
      <c r="E456" s="27">
        <v>12845.81</v>
      </c>
      <c r="F456" s="28">
        <v>1642</v>
      </c>
      <c r="G456" s="28"/>
      <c r="H456" s="27"/>
      <c r="K456" s="28"/>
    </row>
    <row r="457" spans="1:11">
      <c r="A457" s="6">
        <v>2024</v>
      </c>
      <c r="B457" s="6" t="s">
        <v>236</v>
      </c>
      <c r="C457" s="6">
        <v>2</v>
      </c>
      <c r="D457" s="6" t="str">
        <f t="shared" si="7"/>
        <v>Sep-2</v>
      </c>
      <c r="E457" s="27">
        <v>58535.56</v>
      </c>
      <c r="F457" s="28">
        <v>5536</v>
      </c>
      <c r="G457" s="28"/>
      <c r="H457" s="27"/>
      <c r="K457" s="28"/>
    </row>
    <row r="458" spans="1:11">
      <c r="A458" s="6">
        <v>2024</v>
      </c>
      <c r="B458" s="6" t="s">
        <v>236</v>
      </c>
      <c r="C458" s="6">
        <v>3</v>
      </c>
      <c r="D458" s="6" t="str">
        <f t="shared" si="7"/>
        <v>Sep-3</v>
      </c>
      <c r="E458" s="27">
        <v>63621.279999999999</v>
      </c>
      <c r="F458" s="28">
        <v>3696</v>
      </c>
      <c r="G458" s="28"/>
      <c r="H458" s="27"/>
      <c r="K458" s="28"/>
    </row>
    <row r="459" spans="1:11">
      <c r="A459" s="6">
        <v>2024</v>
      </c>
      <c r="B459" s="6" t="s">
        <v>236</v>
      </c>
      <c r="C459" s="6">
        <v>4</v>
      </c>
      <c r="D459" s="6" t="str">
        <f t="shared" si="7"/>
        <v>Sep-4</v>
      </c>
      <c r="E459" s="27">
        <v>23172.33</v>
      </c>
      <c r="F459" s="28">
        <v>3052</v>
      </c>
      <c r="G459" s="28"/>
      <c r="H459" s="27"/>
      <c r="K459" s="28"/>
    </row>
    <row r="460" spans="1:11">
      <c r="A460" s="6">
        <v>2024</v>
      </c>
      <c r="B460" s="6" t="s">
        <v>236</v>
      </c>
      <c r="C460" s="6">
        <v>5</v>
      </c>
      <c r="D460" s="6" t="str">
        <f t="shared" si="7"/>
        <v>Sep-5</v>
      </c>
      <c r="E460" s="27">
        <v>22461.08</v>
      </c>
      <c r="F460" s="28">
        <v>2871</v>
      </c>
      <c r="G460" s="28"/>
      <c r="H460" s="27"/>
      <c r="K460" s="28"/>
    </row>
    <row r="461" spans="1:11">
      <c r="A461" s="6">
        <v>2024</v>
      </c>
      <c r="B461" s="6" t="s">
        <v>236</v>
      </c>
      <c r="C461" s="6">
        <v>6</v>
      </c>
      <c r="D461" s="6" t="str">
        <f t="shared" si="7"/>
        <v>Sep-6</v>
      </c>
      <c r="E461" s="27">
        <v>13380.01</v>
      </c>
      <c r="F461" s="28">
        <v>1703</v>
      </c>
      <c r="G461" s="28"/>
      <c r="H461" s="27"/>
      <c r="K461" s="28"/>
    </row>
    <row r="462" spans="1:11">
      <c r="A462" s="6">
        <v>2024</v>
      </c>
      <c r="B462" s="6" t="s">
        <v>236</v>
      </c>
      <c r="C462" s="6">
        <v>9</v>
      </c>
      <c r="D462" s="6" t="str">
        <f t="shared" si="7"/>
        <v>Sep-9</v>
      </c>
      <c r="E462" s="27">
        <v>45762.05</v>
      </c>
      <c r="F462" s="28">
        <v>6152</v>
      </c>
      <c r="G462" s="28"/>
      <c r="H462" s="27"/>
      <c r="K462" s="28"/>
    </row>
    <row r="463" spans="1:11">
      <c r="A463" s="6">
        <v>2024</v>
      </c>
      <c r="B463" s="6" t="s">
        <v>236</v>
      </c>
      <c r="C463" s="6">
        <v>10</v>
      </c>
      <c r="D463" s="6" t="str">
        <f t="shared" si="7"/>
        <v>Sep-10</v>
      </c>
      <c r="E463" s="27">
        <v>21441.24</v>
      </c>
      <c r="F463" s="28">
        <v>2898</v>
      </c>
      <c r="G463" s="28"/>
      <c r="H463" s="27"/>
      <c r="K463" s="28"/>
    </row>
    <row r="464" spans="1:11">
      <c r="A464" s="6">
        <v>2024</v>
      </c>
      <c r="B464" s="6" t="s">
        <v>236</v>
      </c>
      <c r="C464" s="6">
        <v>11</v>
      </c>
      <c r="D464" s="6" t="str">
        <f t="shared" si="7"/>
        <v>Sep-11</v>
      </c>
      <c r="E464" s="27">
        <v>28560.62</v>
      </c>
      <c r="F464" s="28">
        <v>3904</v>
      </c>
      <c r="G464" s="28"/>
      <c r="H464" s="27"/>
      <c r="K464" s="28"/>
    </row>
    <row r="465" spans="1:11">
      <c r="A465" s="6">
        <v>2024</v>
      </c>
      <c r="B465" s="6" t="s">
        <v>236</v>
      </c>
      <c r="C465" s="6">
        <v>12</v>
      </c>
      <c r="D465" s="6" t="str">
        <f t="shared" si="7"/>
        <v>Sep-12</v>
      </c>
      <c r="E465" s="27">
        <v>24426.34</v>
      </c>
      <c r="F465" s="28">
        <v>3475</v>
      </c>
      <c r="G465" s="28"/>
      <c r="H465" s="27"/>
      <c r="K465" s="28"/>
    </row>
    <row r="466" spans="1:11">
      <c r="A466" s="6">
        <v>2024</v>
      </c>
      <c r="B466" s="6" t="s">
        <v>236</v>
      </c>
      <c r="C466" s="6">
        <v>13</v>
      </c>
      <c r="D466" s="6" t="str">
        <f t="shared" si="7"/>
        <v>Sep-13</v>
      </c>
      <c r="E466" s="27">
        <v>14629.46</v>
      </c>
      <c r="F466" s="28">
        <v>2022</v>
      </c>
      <c r="G466" s="28"/>
      <c r="H466" s="27"/>
      <c r="K466" s="28"/>
    </row>
    <row r="467" spans="1:11">
      <c r="A467" s="6">
        <v>2024</v>
      </c>
      <c r="B467" s="6" t="s">
        <v>236</v>
      </c>
      <c r="C467" s="6">
        <v>16</v>
      </c>
      <c r="D467" s="6" t="str">
        <f t="shared" si="7"/>
        <v>Sep-16</v>
      </c>
      <c r="E467" s="27">
        <v>42706.75</v>
      </c>
      <c r="F467" s="28">
        <v>5689</v>
      </c>
      <c r="G467" s="28"/>
      <c r="H467" s="27"/>
      <c r="K467" s="28"/>
    </row>
    <row r="468" spans="1:11">
      <c r="A468" s="6">
        <v>2024</v>
      </c>
      <c r="B468" s="6" t="s">
        <v>236</v>
      </c>
      <c r="C468" s="6">
        <v>17</v>
      </c>
      <c r="D468" s="6" t="str">
        <f t="shared" si="7"/>
        <v>Sep-17</v>
      </c>
      <c r="E468" s="27">
        <v>15844.27</v>
      </c>
      <c r="F468" s="28">
        <v>2095</v>
      </c>
      <c r="G468" s="28"/>
      <c r="H468" s="27"/>
      <c r="K468" s="28"/>
    </row>
    <row r="469" spans="1:11">
      <c r="A469" s="6">
        <v>2024</v>
      </c>
      <c r="B469" s="6" t="s">
        <v>236</v>
      </c>
      <c r="C469" s="6">
        <v>18</v>
      </c>
      <c r="D469" s="6" t="str">
        <f t="shared" si="7"/>
        <v>Sep-18</v>
      </c>
      <c r="E469" s="27">
        <v>16347.89</v>
      </c>
      <c r="F469" s="28">
        <v>2057</v>
      </c>
      <c r="G469" s="28"/>
      <c r="H469" s="27"/>
      <c r="K469" s="28"/>
    </row>
    <row r="470" spans="1:11">
      <c r="A470" s="6">
        <v>2024</v>
      </c>
      <c r="B470" s="6" t="s">
        <v>236</v>
      </c>
      <c r="C470" s="6">
        <v>19</v>
      </c>
      <c r="D470" s="6" t="str">
        <f t="shared" si="7"/>
        <v>Sep-19</v>
      </c>
      <c r="E470" s="27">
        <v>19228.43</v>
      </c>
      <c r="F470" s="28">
        <v>2270</v>
      </c>
      <c r="G470" s="28"/>
      <c r="H470" s="27"/>
      <c r="K470" s="28"/>
    </row>
    <row r="471" spans="1:11">
      <c r="A471" s="6">
        <v>2024</v>
      </c>
      <c r="B471" s="6" t="s">
        <v>236</v>
      </c>
      <c r="C471" s="6">
        <v>20</v>
      </c>
      <c r="D471" s="6" t="str">
        <f t="shared" si="7"/>
        <v>Sep-20</v>
      </c>
      <c r="E471" s="27">
        <v>13199.68</v>
      </c>
      <c r="F471" s="28">
        <v>1546</v>
      </c>
      <c r="G471" s="28"/>
      <c r="H471" s="27"/>
      <c r="K471" s="28"/>
    </row>
    <row r="472" spans="1:11">
      <c r="A472" s="6">
        <v>2024</v>
      </c>
      <c r="B472" s="6" t="s">
        <v>236</v>
      </c>
      <c r="C472" s="6">
        <v>23</v>
      </c>
      <c r="D472" s="6" t="str">
        <f t="shared" si="7"/>
        <v>Sep-23</v>
      </c>
      <c r="E472" s="27">
        <v>25450.59</v>
      </c>
      <c r="F472" s="28">
        <v>3143</v>
      </c>
      <c r="G472" s="28"/>
      <c r="H472" s="27"/>
      <c r="K472" s="28"/>
    </row>
    <row r="473" spans="1:11">
      <c r="A473" s="6">
        <v>2024</v>
      </c>
      <c r="B473" s="6" t="s">
        <v>236</v>
      </c>
      <c r="C473" s="6">
        <v>24</v>
      </c>
      <c r="D473" s="6" t="str">
        <f t="shared" si="7"/>
        <v>Sep-24</v>
      </c>
      <c r="E473" s="27">
        <v>39447.879999999997</v>
      </c>
      <c r="F473" s="28">
        <v>4730</v>
      </c>
      <c r="G473" s="28"/>
      <c r="H473" s="27"/>
      <c r="K473" s="28"/>
    </row>
    <row r="474" spans="1:11">
      <c r="A474" s="6">
        <v>2024</v>
      </c>
      <c r="B474" s="6" t="s">
        <v>236</v>
      </c>
      <c r="C474" s="6">
        <v>25</v>
      </c>
      <c r="D474" s="6" t="str">
        <f t="shared" si="7"/>
        <v>Sep-25</v>
      </c>
      <c r="E474" s="27">
        <v>31851.15</v>
      </c>
      <c r="F474" s="28">
        <v>3550</v>
      </c>
      <c r="G474" s="28"/>
      <c r="H474" s="27"/>
      <c r="K474" s="28"/>
    </row>
    <row r="475" spans="1:11">
      <c r="A475" s="6">
        <v>2024</v>
      </c>
      <c r="B475" s="6" t="s">
        <v>236</v>
      </c>
      <c r="C475" s="6">
        <v>26</v>
      </c>
      <c r="D475" s="6" t="str">
        <f t="shared" si="7"/>
        <v>Sep-26</v>
      </c>
      <c r="E475" s="27">
        <v>25149.05</v>
      </c>
      <c r="F475" s="28">
        <v>2786</v>
      </c>
      <c r="G475" s="28"/>
      <c r="H475" s="27"/>
      <c r="K475" s="28"/>
    </row>
    <row r="476" spans="1:11">
      <c r="A476" s="6">
        <v>2024</v>
      </c>
      <c r="B476" s="6" t="s">
        <v>236</v>
      </c>
      <c r="C476" s="6">
        <v>27</v>
      </c>
      <c r="D476" s="6" t="str">
        <f t="shared" si="7"/>
        <v>Sep-27</v>
      </c>
      <c r="E476" s="27">
        <v>25390.75</v>
      </c>
      <c r="F476" s="28">
        <v>3014</v>
      </c>
      <c r="G476" s="28"/>
      <c r="H476" s="27"/>
      <c r="K476" s="28"/>
    </row>
    <row r="477" spans="1:11">
      <c r="A477" s="6">
        <v>2024</v>
      </c>
      <c r="B477" s="6" t="s">
        <v>236</v>
      </c>
      <c r="C477" s="6">
        <v>30</v>
      </c>
      <c r="D477" s="6" t="str">
        <f t="shared" si="7"/>
        <v>Sep-30</v>
      </c>
      <c r="E477" s="27">
        <v>50478.39</v>
      </c>
      <c r="F477" s="28">
        <v>6335</v>
      </c>
      <c r="G477" s="28"/>
      <c r="H477" s="27"/>
      <c r="K477" s="28"/>
    </row>
    <row r="478" spans="1:11">
      <c r="A478" s="6">
        <v>2024</v>
      </c>
      <c r="B478" s="6" t="s">
        <v>260</v>
      </c>
      <c r="C478" s="6">
        <v>1</v>
      </c>
      <c r="D478" s="6" t="str">
        <f t="shared" si="7"/>
        <v>Oct-1</v>
      </c>
      <c r="E478" s="27">
        <v>44283.96</v>
      </c>
      <c r="F478" s="28">
        <v>5686</v>
      </c>
      <c r="G478" s="28"/>
      <c r="H478" s="27"/>
      <c r="K478" s="28"/>
    </row>
    <row r="479" spans="1:11">
      <c r="A479" s="6">
        <v>2024</v>
      </c>
      <c r="B479" s="6" t="s">
        <v>260</v>
      </c>
      <c r="C479" s="6">
        <v>2</v>
      </c>
      <c r="D479" s="6" t="str">
        <f t="shared" si="7"/>
        <v>Oct-2</v>
      </c>
      <c r="E479" s="27">
        <v>20424.939999999999</v>
      </c>
      <c r="F479" s="28">
        <v>2420</v>
      </c>
      <c r="G479" s="28"/>
      <c r="H479" s="27"/>
      <c r="K479" s="28"/>
    </row>
    <row r="480" spans="1:11">
      <c r="A480" s="6">
        <v>2024</v>
      </c>
      <c r="B480" s="6" t="s">
        <v>260</v>
      </c>
      <c r="C480" s="6">
        <v>3</v>
      </c>
      <c r="D480" s="6" t="str">
        <f t="shared" si="7"/>
        <v>Oct-3</v>
      </c>
      <c r="E480" s="27">
        <v>19018.080000000002</v>
      </c>
      <c r="F480" s="28">
        <v>2144</v>
      </c>
      <c r="G480" s="28"/>
      <c r="H480" s="27"/>
      <c r="K480" s="28"/>
    </row>
    <row r="481" spans="1:11">
      <c r="A481" s="6">
        <v>2024</v>
      </c>
      <c r="B481" s="6" t="s">
        <v>260</v>
      </c>
      <c r="C481" s="6">
        <v>4</v>
      </c>
      <c r="D481" s="6" t="str">
        <f t="shared" si="7"/>
        <v>Oct-4</v>
      </c>
      <c r="E481" s="27">
        <v>20151.13</v>
      </c>
      <c r="F481" s="28">
        <v>2394</v>
      </c>
      <c r="G481" s="28"/>
      <c r="H481" s="27"/>
      <c r="K481" s="28"/>
    </row>
    <row r="482" spans="1:11">
      <c r="A482" s="6">
        <v>2024</v>
      </c>
      <c r="B482" s="6" t="s">
        <v>260</v>
      </c>
      <c r="C482" s="6">
        <v>7</v>
      </c>
      <c r="D482" s="6" t="str">
        <f t="shared" si="7"/>
        <v>Oct-7</v>
      </c>
      <c r="E482" s="27">
        <v>51748.47</v>
      </c>
      <c r="F482" s="28">
        <v>6020</v>
      </c>
      <c r="G482" s="28"/>
      <c r="H482" s="27"/>
      <c r="K482" s="28"/>
    </row>
    <row r="483" spans="1:11">
      <c r="A483" s="6">
        <v>2024</v>
      </c>
      <c r="B483" s="6" t="s">
        <v>260</v>
      </c>
      <c r="C483" s="6">
        <v>8</v>
      </c>
      <c r="D483" s="6" t="str">
        <f t="shared" si="7"/>
        <v>Oct-8</v>
      </c>
      <c r="E483" s="27">
        <v>23471.040000000001</v>
      </c>
      <c r="F483" s="28">
        <v>2429</v>
      </c>
      <c r="G483" s="28"/>
      <c r="H483" s="27"/>
      <c r="K483" s="28"/>
    </row>
    <row r="484" spans="1:11">
      <c r="A484" s="6">
        <v>2024</v>
      </c>
      <c r="B484" s="6" t="s">
        <v>260</v>
      </c>
      <c r="C484" s="6">
        <v>9</v>
      </c>
      <c r="D484" s="6" t="str">
        <f t="shared" si="7"/>
        <v>Oct-9</v>
      </c>
      <c r="E484" s="27">
        <v>12740.64</v>
      </c>
      <c r="F484" s="28">
        <v>1379</v>
      </c>
      <c r="G484" s="28"/>
      <c r="H484" s="27"/>
      <c r="K484" s="28"/>
    </row>
    <row r="485" spans="1:11">
      <c r="A485" s="6">
        <v>2024</v>
      </c>
      <c r="B485" s="6" t="s">
        <v>260</v>
      </c>
      <c r="C485" s="6">
        <v>10</v>
      </c>
      <c r="D485" s="6" t="str">
        <f t="shared" si="7"/>
        <v>Oct-10</v>
      </c>
      <c r="E485" s="27">
        <v>16195.77</v>
      </c>
      <c r="F485" s="28">
        <v>1781</v>
      </c>
      <c r="G485" s="28"/>
      <c r="H485" s="27"/>
      <c r="K485" s="28"/>
    </row>
    <row r="486" spans="1:11">
      <c r="A486" s="6">
        <v>2024</v>
      </c>
      <c r="B486" s="6" t="s">
        <v>260</v>
      </c>
      <c r="C486" s="6">
        <v>11</v>
      </c>
      <c r="D486" s="6" t="str">
        <f t="shared" si="7"/>
        <v>Oct-11</v>
      </c>
      <c r="E486" s="242">
        <v>16198.9</v>
      </c>
      <c r="F486" s="28">
        <v>1709</v>
      </c>
      <c r="G486" s="28"/>
      <c r="H486" s="242"/>
      <c r="K486" s="28"/>
    </row>
    <row r="487" spans="1:11">
      <c r="A487" s="6">
        <v>2024</v>
      </c>
      <c r="B487" s="6" t="s">
        <v>260</v>
      </c>
      <c r="C487" s="6">
        <v>14</v>
      </c>
      <c r="D487" s="6" t="str">
        <f t="shared" si="7"/>
        <v>Oct-14</v>
      </c>
      <c r="E487" s="27">
        <v>49502.17</v>
      </c>
      <c r="F487" s="28">
        <v>5529</v>
      </c>
      <c r="G487" s="28"/>
      <c r="H487" s="27"/>
      <c r="K487" s="28"/>
    </row>
    <row r="488" spans="1:11">
      <c r="A488" s="6">
        <v>2024</v>
      </c>
      <c r="B488" s="6" t="s">
        <v>260</v>
      </c>
      <c r="C488" s="6">
        <v>15</v>
      </c>
      <c r="D488" s="6" t="str">
        <f t="shared" si="7"/>
        <v>Oct-15</v>
      </c>
      <c r="E488" s="27">
        <v>19594.46</v>
      </c>
      <c r="F488" s="28">
        <v>2333</v>
      </c>
      <c r="G488" s="28"/>
      <c r="H488" s="27"/>
      <c r="K488" s="28"/>
    </row>
    <row r="489" spans="1:11">
      <c r="A489" s="6">
        <v>2024</v>
      </c>
      <c r="B489" s="6" t="s">
        <v>260</v>
      </c>
      <c r="C489" s="6">
        <v>16</v>
      </c>
      <c r="D489" s="6" t="str">
        <f t="shared" si="7"/>
        <v>Oct-16</v>
      </c>
      <c r="E489" s="242">
        <v>18354.599999999999</v>
      </c>
      <c r="F489" s="28">
        <v>2034</v>
      </c>
      <c r="G489" s="28"/>
      <c r="H489" s="242"/>
      <c r="K489" s="28"/>
    </row>
    <row r="490" spans="1:11">
      <c r="A490" s="6">
        <v>2024</v>
      </c>
      <c r="B490" s="6" t="s">
        <v>260</v>
      </c>
      <c r="C490" s="6">
        <v>17</v>
      </c>
      <c r="D490" s="6" t="str">
        <f t="shared" si="7"/>
        <v>Oct-17</v>
      </c>
      <c r="E490" s="27">
        <v>15088.66</v>
      </c>
      <c r="F490" s="28">
        <v>1695</v>
      </c>
      <c r="G490" s="28"/>
      <c r="H490" s="27"/>
      <c r="K490" s="28"/>
    </row>
    <row r="491" spans="1:11">
      <c r="A491" s="6">
        <v>2024</v>
      </c>
      <c r="B491" s="6" t="s">
        <v>260</v>
      </c>
      <c r="C491" s="6">
        <v>18</v>
      </c>
      <c r="D491" s="6" t="str">
        <f t="shared" si="7"/>
        <v>Oct-18</v>
      </c>
      <c r="E491" s="27">
        <v>11997.98</v>
      </c>
      <c r="F491" s="28">
        <v>1348</v>
      </c>
      <c r="G491" s="28"/>
      <c r="H491" s="27"/>
      <c r="K491" s="28"/>
    </row>
    <row r="492" spans="1:11">
      <c r="A492" s="6">
        <v>2024</v>
      </c>
      <c r="B492" s="6" t="s">
        <v>260</v>
      </c>
      <c r="C492" s="6">
        <v>21</v>
      </c>
      <c r="D492" s="6" t="str">
        <f t="shared" si="7"/>
        <v>Oct-21</v>
      </c>
      <c r="E492" s="27">
        <v>40573.65</v>
      </c>
      <c r="F492" s="28">
        <v>4483</v>
      </c>
      <c r="G492" s="28"/>
      <c r="H492" s="27"/>
      <c r="K492" s="28"/>
    </row>
    <row r="493" spans="1:11">
      <c r="A493" s="6">
        <v>2024</v>
      </c>
      <c r="B493" s="6" t="s">
        <v>260</v>
      </c>
      <c r="C493" s="6">
        <v>22</v>
      </c>
      <c r="D493" s="6" t="str">
        <f t="shared" si="7"/>
        <v>Oct-22</v>
      </c>
      <c r="E493" s="27">
        <v>24621.62</v>
      </c>
      <c r="F493" s="28">
        <v>2880</v>
      </c>
      <c r="G493" s="28"/>
      <c r="H493" s="27"/>
      <c r="K493" s="28"/>
    </row>
    <row r="494" spans="1:11">
      <c r="A494" s="6">
        <v>2024</v>
      </c>
      <c r="B494" s="6" t="s">
        <v>260</v>
      </c>
      <c r="C494" s="6">
        <v>23</v>
      </c>
      <c r="D494" s="6" t="str">
        <f t="shared" si="7"/>
        <v>Oct-23</v>
      </c>
      <c r="E494" s="27">
        <v>16066.68</v>
      </c>
      <c r="F494" s="28">
        <v>1808</v>
      </c>
      <c r="G494" s="28"/>
      <c r="H494" s="27"/>
      <c r="K494" s="28"/>
    </row>
    <row r="495" spans="1:11">
      <c r="A495" s="6">
        <v>2024</v>
      </c>
      <c r="B495" s="6" t="s">
        <v>260</v>
      </c>
      <c r="C495" s="6">
        <v>24</v>
      </c>
      <c r="D495" s="6" t="str">
        <f t="shared" si="7"/>
        <v>Oct-24</v>
      </c>
      <c r="E495" s="27">
        <v>15847.67</v>
      </c>
      <c r="F495" s="28">
        <v>1668</v>
      </c>
      <c r="G495" s="28"/>
      <c r="H495" s="27"/>
      <c r="K495" s="28"/>
    </row>
    <row r="496" spans="1:11">
      <c r="A496" s="6">
        <v>2024</v>
      </c>
      <c r="B496" s="6" t="s">
        <v>260</v>
      </c>
      <c r="C496" s="6">
        <v>25</v>
      </c>
      <c r="D496" s="6" t="str">
        <f t="shared" si="7"/>
        <v>Oct-25</v>
      </c>
      <c r="E496" s="27">
        <v>20079.07</v>
      </c>
      <c r="F496" s="28">
        <v>2297</v>
      </c>
      <c r="G496" s="28"/>
      <c r="H496" s="27"/>
      <c r="K496" s="28"/>
    </row>
    <row r="497" spans="1:11">
      <c r="A497" s="6">
        <v>2024</v>
      </c>
      <c r="B497" s="6" t="s">
        <v>260</v>
      </c>
      <c r="C497" s="6">
        <v>28</v>
      </c>
      <c r="D497" s="6" t="str">
        <f t="shared" si="7"/>
        <v>Oct-28</v>
      </c>
      <c r="E497" s="27">
        <v>60283.69</v>
      </c>
      <c r="F497" s="28">
        <v>6593</v>
      </c>
      <c r="G497" s="28"/>
      <c r="H497" s="27"/>
      <c r="K497" s="28"/>
    </row>
    <row r="498" spans="1:11">
      <c r="A498" s="6">
        <v>2024</v>
      </c>
      <c r="B498" s="6" t="s">
        <v>260</v>
      </c>
      <c r="C498" s="6">
        <v>29</v>
      </c>
      <c r="D498" s="6" t="str">
        <f t="shared" si="7"/>
        <v>Oct-29</v>
      </c>
      <c r="E498" s="27">
        <v>25085.17</v>
      </c>
      <c r="F498" s="28">
        <v>2526</v>
      </c>
      <c r="G498" s="28"/>
      <c r="H498" s="27"/>
      <c r="K498" s="28"/>
    </row>
    <row r="499" spans="1:11">
      <c r="A499" s="6">
        <v>2024</v>
      </c>
      <c r="B499" s="6" t="s">
        <v>260</v>
      </c>
      <c r="C499" s="6">
        <v>30</v>
      </c>
      <c r="D499" s="6" t="str">
        <f t="shared" si="7"/>
        <v>Oct-30</v>
      </c>
      <c r="E499" s="27">
        <v>15893.01</v>
      </c>
      <c r="F499" s="28">
        <v>1610</v>
      </c>
      <c r="G499" s="28"/>
      <c r="H499" s="27"/>
      <c r="K499" s="28"/>
    </row>
    <row r="500" spans="1:11">
      <c r="A500" s="6">
        <v>2024</v>
      </c>
      <c r="B500" s="6" t="s">
        <v>260</v>
      </c>
      <c r="C500" s="6">
        <v>31</v>
      </c>
      <c r="D500" s="6" t="str">
        <f t="shared" si="7"/>
        <v>Oct-31</v>
      </c>
      <c r="E500" s="27">
        <v>17281.73</v>
      </c>
      <c r="F500" s="28">
        <v>1884</v>
      </c>
      <c r="G500" s="28"/>
      <c r="H500" s="27"/>
      <c r="K500" s="28"/>
    </row>
    <row r="501" spans="1:11">
      <c r="A501" s="6">
        <v>2024</v>
      </c>
      <c r="B501" s="6" t="s">
        <v>284</v>
      </c>
      <c r="C501" s="6">
        <v>4</v>
      </c>
      <c r="D501" s="6" t="str">
        <f t="shared" si="7"/>
        <v>Nov-4</v>
      </c>
      <c r="E501" s="27">
        <v>55592.35</v>
      </c>
      <c r="F501" s="28">
        <v>6247</v>
      </c>
      <c r="G501" s="28"/>
      <c r="H501" s="27"/>
      <c r="K501" s="28"/>
    </row>
    <row r="502" spans="1:11">
      <c r="A502" s="6">
        <v>2024</v>
      </c>
      <c r="B502" s="6" t="s">
        <v>284</v>
      </c>
      <c r="C502" s="6">
        <v>5</v>
      </c>
      <c r="D502" s="6" t="str">
        <f t="shared" si="7"/>
        <v>Nov-5</v>
      </c>
      <c r="E502" s="27">
        <v>65048.01</v>
      </c>
      <c r="F502" s="28">
        <v>7944</v>
      </c>
      <c r="G502" s="28"/>
      <c r="H502" s="27"/>
      <c r="K502" s="28"/>
    </row>
    <row r="503" spans="1:11">
      <c r="A503" s="6">
        <v>2024</v>
      </c>
      <c r="B503" s="6" t="s">
        <v>284</v>
      </c>
      <c r="C503" s="6">
        <v>6</v>
      </c>
      <c r="D503" s="6" t="str">
        <f t="shared" si="7"/>
        <v>Nov-6</v>
      </c>
      <c r="E503" s="27">
        <v>53263.32</v>
      </c>
      <c r="F503" s="28">
        <v>6706</v>
      </c>
      <c r="G503" s="28"/>
      <c r="H503" s="27"/>
      <c r="K503" s="28"/>
    </row>
    <row r="504" spans="1:11">
      <c r="A504" s="6">
        <v>2024</v>
      </c>
      <c r="B504" s="6" t="s">
        <v>284</v>
      </c>
      <c r="C504" s="6">
        <v>7</v>
      </c>
      <c r="D504" s="6" t="str">
        <f t="shared" si="7"/>
        <v>Nov-7</v>
      </c>
      <c r="E504" s="27">
        <v>19507.57</v>
      </c>
      <c r="F504" s="28">
        <v>2282</v>
      </c>
      <c r="G504" s="28"/>
      <c r="H504" s="27"/>
      <c r="K504" s="28"/>
    </row>
    <row r="505" spans="1:11">
      <c r="A505" s="6">
        <v>2024</v>
      </c>
      <c r="B505" s="6" t="s">
        <v>284</v>
      </c>
      <c r="C505" s="6">
        <v>8</v>
      </c>
      <c r="D505" s="6" t="str">
        <f t="shared" si="7"/>
        <v>Nov-8</v>
      </c>
      <c r="E505" s="27">
        <v>26190.74</v>
      </c>
      <c r="F505" s="28">
        <v>3171</v>
      </c>
      <c r="G505" s="28"/>
      <c r="H505" s="27"/>
      <c r="K505" s="28"/>
    </row>
    <row r="506" spans="1:11">
      <c r="A506" s="6">
        <v>2024</v>
      </c>
      <c r="B506" s="6" t="s">
        <v>284</v>
      </c>
      <c r="C506" s="6">
        <v>10</v>
      </c>
      <c r="D506" s="6" t="str">
        <f t="shared" si="7"/>
        <v>Nov-10</v>
      </c>
      <c r="E506" s="27">
        <v>-622.87</v>
      </c>
      <c r="F506" s="28">
        <v>-46</v>
      </c>
      <c r="G506" s="28"/>
      <c r="H506" s="27"/>
      <c r="K506" s="28"/>
    </row>
    <row r="507" spans="1:11">
      <c r="A507" s="6">
        <v>2024</v>
      </c>
      <c r="B507" s="6" t="s">
        <v>284</v>
      </c>
      <c r="C507" s="6">
        <v>11</v>
      </c>
      <c r="D507" s="6" t="str">
        <f t="shared" si="7"/>
        <v>Nov-11</v>
      </c>
      <c r="E507" s="27">
        <v>-457.61</v>
      </c>
      <c r="F507" s="28">
        <v>-48</v>
      </c>
      <c r="G507" s="28"/>
      <c r="H507" s="27"/>
      <c r="K507" s="28"/>
    </row>
    <row r="508" spans="1:11">
      <c r="A508" s="6">
        <v>2024</v>
      </c>
      <c r="B508" s="6" t="s">
        <v>284</v>
      </c>
      <c r="C508" s="6">
        <v>12</v>
      </c>
      <c r="D508" s="6" t="str">
        <f t="shared" si="7"/>
        <v>Nov-12</v>
      </c>
      <c r="E508" s="27">
        <v>73543.259999999995</v>
      </c>
      <c r="F508" s="28">
        <v>9074</v>
      </c>
      <c r="G508" s="28"/>
      <c r="H508" s="27"/>
      <c r="K508" s="28"/>
    </row>
    <row r="509" spans="1:11">
      <c r="A509" s="6">
        <v>2024</v>
      </c>
      <c r="B509" s="6" t="s">
        <v>284</v>
      </c>
      <c r="C509" s="6">
        <v>13</v>
      </c>
      <c r="D509" s="6" t="str">
        <f t="shared" si="7"/>
        <v>Nov-13</v>
      </c>
      <c r="E509" s="27">
        <v>72219.56</v>
      </c>
      <c r="F509" s="28">
        <v>8370</v>
      </c>
      <c r="G509" s="28"/>
      <c r="H509" s="27"/>
      <c r="K509" s="28"/>
    </row>
    <row r="510" spans="1:11">
      <c r="A510" s="6">
        <v>2024</v>
      </c>
      <c r="B510" s="6" t="s">
        <v>284</v>
      </c>
      <c r="C510" s="6">
        <v>14</v>
      </c>
      <c r="D510" s="6" t="str">
        <f t="shared" si="7"/>
        <v>Nov-14</v>
      </c>
      <c r="E510" s="27">
        <v>40578.85</v>
      </c>
      <c r="F510" s="28">
        <v>5013</v>
      </c>
      <c r="G510" s="28"/>
      <c r="H510" s="27"/>
      <c r="K510" s="28"/>
    </row>
    <row r="511" spans="1:11">
      <c r="A511" s="6">
        <v>2024</v>
      </c>
      <c r="B511" s="6" t="s">
        <v>284</v>
      </c>
      <c r="C511" s="6">
        <v>15</v>
      </c>
      <c r="D511" s="6" t="str">
        <f t="shared" si="7"/>
        <v>Nov-15</v>
      </c>
      <c r="E511" s="27">
        <v>32453.22</v>
      </c>
      <c r="F511" s="28">
        <v>3824</v>
      </c>
      <c r="G511" s="28"/>
      <c r="H511" s="27"/>
      <c r="K511" s="28"/>
    </row>
    <row r="512" spans="1:11">
      <c r="A512" s="6">
        <v>2024</v>
      </c>
      <c r="B512" s="6" t="s">
        <v>284</v>
      </c>
      <c r="C512" s="6">
        <v>18</v>
      </c>
      <c r="D512" s="6" t="str">
        <f t="shared" si="7"/>
        <v>Nov-18</v>
      </c>
      <c r="E512" s="27">
        <v>85061.53</v>
      </c>
      <c r="F512" s="28">
        <v>10385</v>
      </c>
      <c r="G512" s="28"/>
      <c r="H512" s="27"/>
      <c r="K512" s="28"/>
    </row>
    <row r="513" spans="1:11">
      <c r="A513" s="6">
        <v>2024</v>
      </c>
      <c r="B513" s="6" t="s">
        <v>284</v>
      </c>
      <c r="C513" s="6">
        <v>19</v>
      </c>
      <c r="D513" s="6" t="str">
        <f t="shared" si="7"/>
        <v>Nov-19</v>
      </c>
      <c r="E513" s="27">
        <v>44604.05</v>
      </c>
      <c r="F513" s="28">
        <v>5849</v>
      </c>
      <c r="G513" s="28"/>
      <c r="H513" s="27"/>
      <c r="K513" s="28"/>
    </row>
    <row r="514" spans="1:11">
      <c r="A514" s="6">
        <v>2024</v>
      </c>
      <c r="B514" s="6" t="s">
        <v>284</v>
      </c>
      <c r="C514" s="6">
        <v>20</v>
      </c>
      <c r="D514" s="6" t="str">
        <f t="shared" si="7"/>
        <v>Nov-20</v>
      </c>
      <c r="E514" s="27">
        <v>44156.03</v>
      </c>
      <c r="F514" s="28">
        <v>6472</v>
      </c>
      <c r="G514" s="28"/>
      <c r="H514" s="27"/>
      <c r="K514" s="28"/>
    </row>
    <row r="515" spans="1:11">
      <c r="A515" s="6">
        <v>2024</v>
      </c>
      <c r="B515" s="6" t="s">
        <v>284</v>
      </c>
      <c r="C515" s="6">
        <v>21</v>
      </c>
      <c r="D515" s="6" t="str">
        <f t="shared" ref="D515:D547" si="8">CONCATENATE(B515,"-",C515)</f>
        <v>Nov-21</v>
      </c>
      <c r="E515" s="27">
        <v>50278.36</v>
      </c>
      <c r="F515" s="28">
        <v>6713</v>
      </c>
      <c r="G515" s="28"/>
      <c r="H515" s="27"/>
      <c r="K515" s="28"/>
    </row>
    <row r="516" spans="1:11">
      <c r="A516" s="6">
        <v>2024</v>
      </c>
      <c r="B516" s="6" t="s">
        <v>284</v>
      </c>
      <c r="C516" s="6">
        <v>22</v>
      </c>
      <c r="D516" s="6" t="str">
        <f t="shared" si="8"/>
        <v>Nov-22</v>
      </c>
      <c r="E516" s="27">
        <v>46426.68</v>
      </c>
      <c r="F516" s="28">
        <v>6549</v>
      </c>
      <c r="G516" s="28"/>
      <c r="H516" s="27"/>
      <c r="K516" s="28"/>
    </row>
    <row r="517" spans="1:11">
      <c r="A517" s="6">
        <v>2024</v>
      </c>
      <c r="B517" s="6" t="s">
        <v>284</v>
      </c>
      <c r="C517" s="6">
        <v>24</v>
      </c>
      <c r="D517" s="6" t="str">
        <f t="shared" si="8"/>
        <v>Nov-24</v>
      </c>
      <c r="E517" s="27">
        <v>22722.78</v>
      </c>
      <c r="F517" s="28">
        <v>3534</v>
      </c>
      <c r="G517" s="28"/>
      <c r="H517" s="27"/>
      <c r="K517" s="28"/>
    </row>
    <row r="518" spans="1:11">
      <c r="A518" s="6">
        <v>2024</v>
      </c>
      <c r="B518" s="6" t="s">
        <v>284</v>
      </c>
      <c r="C518" s="6">
        <v>25</v>
      </c>
      <c r="D518" s="6" t="str">
        <f t="shared" si="8"/>
        <v>Nov-25</v>
      </c>
      <c r="E518" s="27">
        <v>39416.81</v>
      </c>
      <c r="F518" s="28">
        <v>5493</v>
      </c>
      <c r="G518" s="28"/>
      <c r="H518" s="27"/>
      <c r="K518" s="28"/>
    </row>
    <row r="519" spans="1:11">
      <c r="A519" s="6">
        <v>2024</v>
      </c>
      <c r="B519" s="6" t="s">
        <v>284</v>
      </c>
      <c r="C519" s="6">
        <v>26</v>
      </c>
      <c r="D519" s="6" t="str">
        <f t="shared" si="8"/>
        <v>Nov-26</v>
      </c>
      <c r="E519" s="27">
        <v>49987.12</v>
      </c>
      <c r="F519" s="28">
        <v>6926</v>
      </c>
      <c r="G519" s="28"/>
      <c r="H519" s="27"/>
      <c r="K519" s="28"/>
    </row>
    <row r="520" spans="1:11">
      <c r="A520" s="6">
        <v>2024</v>
      </c>
      <c r="B520" s="6" t="s">
        <v>284</v>
      </c>
      <c r="C520" s="6">
        <v>27</v>
      </c>
      <c r="D520" s="6" t="str">
        <f t="shared" si="8"/>
        <v>Nov-27</v>
      </c>
      <c r="E520" s="27">
        <v>85451.73</v>
      </c>
      <c r="F520" s="28">
        <v>12098</v>
      </c>
      <c r="G520" s="28"/>
      <c r="H520" s="27"/>
      <c r="K520" s="28"/>
    </row>
    <row r="521" spans="1:11">
      <c r="A521" s="6">
        <v>2024</v>
      </c>
      <c r="B521" s="6" t="s">
        <v>284</v>
      </c>
      <c r="C521" s="6">
        <v>28</v>
      </c>
      <c r="D521" s="6" t="str">
        <f t="shared" si="8"/>
        <v>Nov-28</v>
      </c>
      <c r="E521" s="27">
        <v>71232.289999999994</v>
      </c>
      <c r="F521" s="28">
        <v>10733</v>
      </c>
      <c r="G521" s="28"/>
      <c r="H521" s="27"/>
      <c r="K521" s="28"/>
    </row>
    <row r="522" spans="1:11">
      <c r="A522" s="6">
        <v>2024</v>
      </c>
      <c r="B522" s="6" t="s">
        <v>284</v>
      </c>
      <c r="C522" s="6">
        <v>29</v>
      </c>
      <c r="D522" s="6" t="str">
        <f t="shared" si="8"/>
        <v>Nov-29</v>
      </c>
      <c r="E522" s="27">
        <v>97671.12</v>
      </c>
      <c r="F522" s="28">
        <v>15344</v>
      </c>
      <c r="G522" s="28"/>
      <c r="H522" s="27"/>
      <c r="K522" s="28"/>
    </row>
    <row r="523" spans="1:11">
      <c r="A523" s="6">
        <v>2024</v>
      </c>
      <c r="B523" s="6" t="s">
        <v>284</v>
      </c>
      <c r="C523" s="6">
        <v>30</v>
      </c>
      <c r="D523" s="6" t="str">
        <f t="shared" si="8"/>
        <v>Nov-30</v>
      </c>
      <c r="E523" s="27">
        <v>204026.69</v>
      </c>
      <c r="F523" s="28">
        <v>36853</v>
      </c>
      <c r="G523" s="28"/>
      <c r="H523" s="27"/>
      <c r="K523" s="28"/>
    </row>
    <row r="524" spans="1:11">
      <c r="A524" s="6">
        <v>2024</v>
      </c>
      <c r="B524" s="6" t="s">
        <v>309</v>
      </c>
      <c r="C524" s="6">
        <v>1</v>
      </c>
      <c r="D524" s="6" t="str">
        <f t="shared" si="8"/>
        <v>Dec-1</v>
      </c>
      <c r="E524" s="27">
        <v>21447.29</v>
      </c>
      <c r="F524" s="28">
        <v>4259</v>
      </c>
      <c r="G524" s="28"/>
      <c r="H524" s="27"/>
      <c r="K524" s="28"/>
    </row>
    <row r="525" spans="1:11">
      <c r="A525" s="6">
        <v>2024</v>
      </c>
      <c r="B525" s="6" t="s">
        <v>309</v>
      </c>
      <c r="C525" s="6">
        <v>2</v>
      </c>
      <c r="D525" s="6" t="str">
        <f t="shared" si="8"/>
        <v>Dec-2</v>
      </c>
      <c r="E525" s="242">
        <v>81468.600000000006</v>
      </c>
      <c r="F525" s="28">
        <v>15036</v>
      </c>
      <c r="G525" s="28"/>
      <c r="H525" s="242"/>
      <c r="K525" s="28"/>
    </row>
    <row r="526" spans="1:11">
      <c r="A526" s="6">
        <v>2024</v>
      </c>
      <c r="B526" s="6" t="s">
        <v>309</v>
      </c>
      <c r="C526" s="6">
        <v>3</v>
      </c>
      <c r="D526" s="6" t="str">
        <f t="shared" si="8"/>
        <v>Dec-3</v>
      </c>
      <c r="E526" s="27">
        <v>77754.64</v>
      </c>
      <c r="F526" s="28">
        <v>13947</v>
      </c>
      <c r="G526" s="28"/>
      <c r="H526" s="27"/>
      <c r="K526" s="28"/>
    </row>
    <row r="527" spans="1:11">
      <c r="A527" s="6">
        <v>2024</v>
      </c>
      <c r="B527" s="6" t="s">
        <v>309</v>
      </c>
      <c r="C527" s="6">
        <v>4</v>
      </c>
      <c r="D527" s="6" t="str">
        <f t="shared" si="8"/>
        <v>Dec-4</v>
      </c>
      <c r="E527" s="27">
        <v>282834.32</v>
      </c>
      <c r="F527" s="28">
        <v>37767</v>
      </c>
      <c r="G527" s="28"/>
      <c r="H527" s="27"/>
      <c r="K527" s="28"/>
    </row>
    <row r="528" spans="1:11">
      <c r="A528" s="6">
        <v>2024</v>
      </c>
      <c r="B528" s="6" t="s">
        <v>309</v>
      </c>
      <c r="C528" s="6">
        <v>5</v>
      </c>
      <c r="D528" s="6" t="str">
        <f t="shared" si="8"/>
        <v>Dec-5</v>
      </c>
      <c r="E528" s="27">
        <v>42611.35</v>
      </c>
      <c r="F528" s="28">
        <v>6997</v>
      </c>
      <c r="G528" s="28"/>
      <c r="H528" s="27"/>
      <c r="K528" s="28"/>
    </row>
    <row r="529" spans="1:8">
      <c r="A529" s="6">
        <v>2024</v>
      </c>
      <c r="B529" s="6" t="s">
        <v>309</v>
      </c>
      <c r="C529" s="6">
        <v>6</v>
      </c>
      <c r="D529" s="6" t="str">
        <f t="shared" si="8"/>
        <v>Dec-6</v>
      </c>
      <c r="E529" s="27">
        <v>50559.19</v>
      </c>
      <c r="F529" s="28">
        <v>8195</v>
      </c>
      <c r="G529" s="28"/>
      <c r="H529" s="27"/>
    </row>
    <row r="530" spans="1:8">
      <c r="A530" s="6">
        <v>2024</v>
      </c>
      <c r="B530" s="6" t="s">
        <v>309</v>
      </c>
      <c r="C530" s="6">
        <v>7</v>
      </c>
      <c r="D530" s="6" t="str">
        <f t="shared" si="8"/>
        <v>Dec-7</v>
      </c>
      <c r="E530" s="27">
        <v>77104.479999999996</v>
      </c>
      <c r="F530" s="28">
        <v>10956</v>
      </c>
      <c r="G530" s="28"/>
      <c r="H530" s="27"/>
    </row>
    <row r="531" spans="1:8">
      <c r="A531" s="6">
        <v>2024</v>
      </c>
      <c r="B531" s="6" t="s">
        <v>309</v>
      </c>
      <c r="C531" s="6">
        <v>8</v>
      </c>
      <c r="D531" s="6" t="str">
        <f t="shared" si="8"/>
        <v>Dec-8</v>
      </c>
      <c r="E531" s="27">
        <v>-684.67</v>
      </c>
      <c r="F531" s="28">
        <v>-85</v>
      </c>
      <c r="G531" s="28"/>
      <c r="H531" s="27"/>
    </row>
    <row r="532" spans="1:8">
      <c r="A532" s="6">
        <v>2024</v>
      </c>
      <c r="B532" s="6" t="s">
        <v>309</v>
      </c>
      <c r="C532" s="6">
        <v>9</v>
      </c>
      <c r="D532" s="6" t="str">
        <f t="shared" si="8"/>
        <v>Dec-9</v>
      </c>
      <c r="E532" s="27">
        <v>68886.89</v>
      </c>
      <c r="F532" s="28">
        <v>7811</v>
      </c>
      <c r="G532" s="28"/>
      <c r="H532" s="27"/>
    </row>
    <row r="533" spans="1:8">
      <c r="A533" s="6">
        <v>2024</v>
      </c>
      <c r="B533" s="6" t="s">
        <v>309</v>
      </c>
      <c r="C533" s="6">
        <v>10</v>
      </c>
      <c r="D533" s="6" t="str">
        <f t="shared" si="8"/>
        <v>Dec-10</v>
      </c>
      <c r="E533" s="27">
        <v>70032.08</v>
      </c>
      <c r="F533" s="28">
        <v>8303</v>
      </c>
      <c r="G533" s="28"/>
      <c r="H533" s="27"/>
    </row>
    <row r="534" spans="1:8">
      <c r="A534" s="6">
        <v>2024</v>
      </c>
      <c r="B534" s="6" t="s">
        <v>309</v>
      </c>
      <c r="C534" s="6">
        <v>11</v>
      </c>
      <c r="D534" s="6" t="str">
        <f t="shared" si="8"/>
        <v>Dec-11</v>
      </c>
      <c r="E534" s="242">
        <v>43831.8</v>
      </c>
      <c r="F534" s="28">
        <v>5312</v>
      </c>
      <c r="G534" s="28"/>
      <c r="H534" s="242"/>
    </row>
    <row r="535" spans="1:8">
      <c r="A535" s="6">
        <v>2024</v>
      </c>
      <c r="B535" s="6" t="s">
        <v>309</v>
      </c>
      <c r="C535" s="6">
        <v>12</v>
      </c>
      <c r="D535" s="6" t="str">
        <f t="shared" si="8"/>
        <v>Dec-12</v>
      </c>
      <c r="E535" s="27">
        <v>31977.17</v>
      </c>
      <c r="F535" s="28">
        <v>3896</v>
      </c>
      <c r="G535" s="28"/>
      <c r="H535" s="27"/>
    </row>
    <row r="536" spans="1:8">
      <c r="A536" s="6">
        <v>2024</v>
      </c>
      <c r="B536" s="6" t="s">
        <v>309</v>
      </c>
      <c r="C536" s="6">
        <v>13</v>
      </c>
      <c r="D536" s="6" t="str">
        <f t="shared" si="8"/>
        <v>Dec-13</v>
      </c>
      <c r="E536" s="27">
        <v>23159.99</v>
      </c>
      <c r="F536" s="28">
        <v>2719</v>
      </c>
      <c r="G536" s="28"/>
      <c r="H536" s="27"/>
    </row>
    <row r="537" spans="1:8">
      <c r="A537" s="6">
        <v>2024</v>
      </c>
      <c r="B537" s="6" t="s">
        <v>309</v>
      </c>
      <c r="C537" s="6">
        <v>16</v>
      </c>
      <c r="D537" s="6" t="str">
        <f t="shared" si="8"/>
        <v>Dec-16</v>
      </c>
      <c r="E537" s="27">
        <v>37823.64</v>
      </c>
      <c r="F537" s="28">
        <v>4723</v>
      </c>
      <c r="G537" s="28"/>
      <c r="H537" s="27"/>
    </row>
    <row r="538" spans="1:8">
      <c r="A538" s="6">
        <v>2024</v>
      </c>
      <c r="B538" s="6" t="s">
        <v>309</v>
      </c>
      <c r="C538" s="6">
        <v>17</v>
      </c>
      <c r="D538" s="6" t="str">
        <f t="shared" si="8"/>
        <v>Dec-17</v>
      </c>
      <c r="E538" s="27">
        <v>50720.02</v>
      </c>
      <c r="F538" s="28">
        <v>6275</v>
      </c>
      <c r="G538" s="28"/>
      <c r="H538" s="27"/>
    </row>
    <row r="539" spans="1:8">
      <c r="A539" s="6">
        <v>2024</v>
      </c>
      <c r="B539" s="6" t="s">
        <v>309</v>
      </c>
      <c r="C539" s="6">
        <v>18</v>
      </c>
      <c r="D539" s="6" t="str">
        <f t="shared" si="8"/>
        <v>Dec-18</v>
      </c>
      <c r="E539" s="27">
        <v>46317.95</v>
      </c>
      <c r="F539" s="28">
        <v>5713</v>
      </c>
      <c r="G539" s="28"/>
      <c r="H539" s="27"/>
    </row>
    <row r="540" spans="1:8">
      <c r="A540" s="6">
        <v>2024</v>
      </c>
      <c r="B540" s="6" t="s">
        <v>309</v>
      </c>
      <c r="C540" s="6">
        <v>19</v>
      </c>
      <c r="D540" s="6" t="str">
        <f t="shared" si="8"/>
        <v>Dec-19</v>
      </c>
      <c r="E540" s="28">
        <v>18209</v>
      </c>
      <c r="F540" s="28">
        <v>2297</v>
      </c>
      <c r="G540" s="28"/>
      <c r="H540" s="28"/>
    </row>
    <row r="541" spans="1:8">
      <c r="A541" s="6">
        <v>2024</v>
      </c>
      <c r="B541" s="6" t="s">
        <v>309</v>
      </c>
      <c r="C541" s="6">
        <v>20</v>
      </c>
      <c r="D541" s="6" t="str">
        <f t="shared" si="8"/>
        <v>Dec-20</v>
      </c>
      <c r="E541" s="27">
        <v>13709.05</v>
      </c>
      <c r="F541" s="28">
        <v>1803</v>
      </c>
      <c r="G541" s="28"/>
      <c r="H541" s="27"/>
    </row>
    <row r="542" spans="1:8">
      <c r="A542" s="6">
        <v>2024</v>
      </c>
      <c r="B542" s="6" t="s">
        <v>309</v>
      </c>
      <c r="C542" s="6">
        <v>23</v>
      </c>
      <c r="D542" s="6" t="str">
        <f t="shared" si="8"/>
        <v>Dec-23</v>
      </c>
      <c r="E542" s="27">
        <v>35583.17</v>
      </c>
      <c r="F542" s="28">
        <v>4888</v>
      </c>
      <c r="G542" s="28"/>
      <c r="H542" s="27"/>
    </row>
    <row r="543" spans="1:8">
      <c r="A543" s="6">
        <v>2024</v>
      </c>
      <c r="B543" s="6" t="s">
        <v>309</v>
      </c>
      <c r="C543" s="6">
        <v>24</v>
      </c>
      <c r="D543" s="6" t="str">
        <f t="shared" si="8"/>
        <v>Dec-24</v>
      </c>
      <c r="E543" s="27">
        <v>13767.36</v>
      </c>
      <c r="F543" s="28">
        <v>1938</v>
      </c>
      <c r="G543" s="28"/>
      <c r="H543" s="27"/>
    </row>
    <row r="544" spans="1:8">
      <c r="A544" s="6">
        <v>2024</v>
      </c>
      <c r="B544" s="6" t="s">
        <v>309</v>
      </c>
      <c r="C544" s="6">
        <v>27</v>
      </c>
      <c r="D544" s="6" t="str">
        <f t="shared" si="8"/>
        <v>Dec-27</v>
      </c>
      <c r="E544" s="27">
        <v>15211.36</v>
      </c>
      <c r="F544" s="28">
        <v>2087</v>
      </c>
      <c r="G544" s="28"/>
      <c r="H544" s="27"/>
    </row>
    <row r="545" spans="1:8">
      <c r="A545" s="6">
        <v>2024</v>
      </c>
      <c r="B545" s="6" t="s">
        <v>309</v>
      </c>
      <c r="C545" s="6">
        <v>28</v>
      </c>
      <c r="D545" s="6" t="str">
        <f t="shared" si="8"/>
        <v>Dec-28</v>
      </c>
      <c r="E545" s="27">
        <v>24980.45</v>
      </c>
      <c r="F545" s="28">
        <v>3724</v>
      </c>
      <c r="G545" s="28"/>
      <c r="H545" s="27"/>
    </row>
    <row r="546" spans="1:8">
      <c r="A546" s="6">
        <v>2024</v>
      </c>
      <c r="B546" s="6" t="s">
        <v>309</v>
      </c>
      <c r="C546" s="6">
        <v>30</v>
      </c>
      <c r="D546" s="6" t="str">
        <f t="shared" si="8"/>
        <v>Dec-30</v>
      </c>
      <c r="E546" s="27">
        <v>35608.949999999997</v>
      </c>
      <c r="F546" s="28">
        <v>5120</v>
      </c>
      <c r="G546" s="28"/>
      <c r="H546" s="27"/>
    </row>
    <row r="547" spans="1:8">
      <c r="A547" s="6">
        <v>2024</v>
      </c>
      <c r="B547" s="6" t="s">
        <v>309</v>
      </c>
      <c r="C547" s="6">
        <v>31</v>
      </c>
      <c r="D547" s="6" t="str">
        <f t="shared" si="8"/>
        <v>Dec-31</v>
      </c>
      <c r="E547" s="27">
        <v>25996.11</v>
      </c>
      <c r="F547" s="28">
        <v>3754</v>
      </c>
      <c r="G547" s="28"/>
      <c r="H547" s="27"/>
    </row>
  </sheetData>
  <mergeCells count="1">
    <mergeCell ref="N248:O24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EFCF2-FEF2-48CD-B86A-F2A171960D54}">
  <dimension ref="A1:J256"/>
  <sheetViews>
    <sheetView topLeftCell="F1" workbookViewId="0">
      <selection activeCell="I1" sqref="G1:I1048576"/>
    </sheetView>
  </sheetViews>
  <sheetFormatPr defaultColWidth="23.28515625" defaultRowHeight="15.6"/>
  <cols>
    <col min="1" max="1" width="5.42578125" style="6" hidden="1" customWidth="1"/>
    <col min="2" max="2" width="7.28515625" style="6" hidden="1" customWidth="1"/>
    <col min="3" max="3" width="4.42578125" style="6" hidden="1" customWidth="1"/>
    <col min="4" max="4" width="11.7109375" style="6" hidden="1" customWidth="1"/>
    <col min="5" max="5" width="9.140625" style="6" hidden="1" customWidth="1"/>
    <col min="6" max="6" width="23.28515625" style="6"/>
    <col min="7" max="7" width="9.140625" style="6" customWidth="1"/>
    <col min="8" max="8" width="11.7109375" style="6" bestFit="1" customWidth="1"/>
    <col min="9" max="9" width="11.7109375" style="6" customWidth="1"/>
    <col min="10" max="10" width="9.140625" style="6" bestFit="1" customWidth="1"/>
    <col min="11" max="16384" width="23.28515625" style="6"/>
  </cols>
  <sheetData>
    <row r="1" spans="1:10">
      <c r="A1" s="6" t="s">
        <v>20</v>
      </c>
      <c r="B1" s="6" t="s">
        <v>21</v>
      </c>
      <c r="C1" s="6" t="s">
        <v>22</v>
      </c>
      <c r="D1" s="6" t="s">
        <v>339</v>
      </c>
      <c r="E1" s="6" t="s">
        <v>23</v>
      </c>
      <c r="G1" s="6" t="s">
        <v>24</v>
      </c>
      <c r="H1" s="6" t="s">
        <v>341</v>
      </c>
      <c r="I1" s="6" t="s">
        <v>339</v>
      </c>
      <c r="J1" s="6" t="s">
        <v>23</v>
      </c>
    </row>
    <row r="2" spans="1:10">
      <c r="A2" s="271">
        <v>2023</v>
      </c>
      <c r="B2" s="271" t="s">
        <v>28</v>
      </c>
      <c r="C2" s="271">
        <v>2</v>
      </c>
      <c r="D2" s="27">
        <v>546532.18000000005</v>
      </c>
      <c r="E2" s="28">
        <v>123509</v>
      </c>
      <c r="G2" s="271" t="s">
        <v>30</v>
      </c>
      <c r="H2" s="27">
        <v>736985.81</v>
      </c>
      <c r="I2" s="27">
        <v>546532.18000000005</v>
      </c>
      <c r="J2" s="28">
        <v>167363</v>
      </c>
    </row>
    <row r="3" spans="1:10">
      <c r="A3" s="271">
        <v>2023</v>
      </c>
      <c r="B3" s="271" t="s">
        <v>28</v>
      </c>
      <c r="C3" s="271">
        <v>3</v>
      </c>
      <c r="D3" s="27">
        <v>-2078.25</v>
      </c>
      <c r="E3" s="28">
        <v>-301</v>
      </c>
      <c r="G3" s="271" t="s">
        <v>32</v>
      </c>
      <c r="H3" s="27">
        <v>81097.81</v>
      </c>
      <c r="I3" s="27">
        <v>-2078.25</v>
      </c>
      <c r="J3" s="28">
        <v>12431</v>
      </c>
    </row>
    <row r="4" spans="1:10">
      <c r="A4" s="271">
        <v>2023</v>
      </c>
      <c r="B4" s="271" t="s">
        <v>28</v>
      </c>
      <c r="C4" s="271">
        <v>4</v>
      </c>
      <c r="D4" s="27">
        <v>-1769.85</v>
      </c>
      <c r="E4" s="28">
        <v>-318</v>
      </c>
      <c r="G4" s="271" t="s">
        <v>34</v>
      </c>
      <c r="H4" s="27">
        <v>3042.12</v>
      </c>
      <c r="I4" s="27">
        <v>-1769.85</v>
      </c>
      <c r="J4" s="28">
        <v>425</v>
      </c>
    </row>
    <row r="5" spans="1:10">
      <c r="A5" s="271">
        <v>2023</v>
      </c>
      <c r="B5" s="271" t="s">
        <v>28</v>
      </c>
      <c r="C5" s="271">
        <v>5</v>
      </c>
      <c r="D5" s="27">
        <v>533774.62</v>
      </c>
      <c r="E5" s="28">
        <v>127023</v>
      </c>
      <c r="G5" s="271" t="s">
        <v>40</v>
      </c>
      <c r="H5" s="27">
        <v>224963.92</v>
      </c>
      <c r="I5" s="27">
        <v>533774.62</v>
      </c>
      <c r="J5" s="28">
        <v>44443</v>
      </c>
    </row>
    <row r="6" spans="1:10">
      <c r="A6" s="271">
        <v>2023</v>
      </c>
      <c r="B6" s="271" t="s">
        <v>28</v>
      </c>
      <c r="C6" s="271">
        <v>7</v>
      </c>
      <c r="D6" s="242">
        <v>9008.5</v>
      </c>
      <c r="E6" s="28">
        <v>2195</v>
      </c>
      <c r="G6" s="271" t="s">
        <v>42</v>
      </c>
      <c r="H6" s="27">
        <v>2423.9699999999998</v>
      </c>
      <c r="I6" s="242">
        <v>9008.5</v>
      </c>
      <c r="J6" s="28">
        <v>7464</v>
      </c>
    </row>
    <row r="7" spans="1:10">
      <c r="A7" s="271">
        <v>2023</v>
      </c>
      <c r="B7" s="271" t="s">
        <v>28</v>
      </c>
      <c r="C7" s="271">
        <v>9</v>
      </c>
      <c r="D7" s="27">
        <v>91105.58</v>
      </c>
      <c r="E7" s="28">
        <v>17679</v>
      </c>
      <c r="G7" s="271" t="s">
        <v>44</v>
      </c>
      <c r="H7" s="27">
        <v>3507.28</v>
      </c>
      <c r="I7" s="27">
        <v>91105.58</v>
      </c>
      <c r="J7" s="28">
        <v>715</v>
      </c>
    </row>
    <row r="8" spans="1:10">
      <c r="A8" s="271">
        <v>2023</v>
      </c>
      <c r="B8" s="271" t="s">
        <v>28</v>
      </c>
      <c r="C8" s="271">
        <v>10</v>
      </c>
      <c r="D8" s="27">
        <v>29449.14</v>
      </c>
      <c r="E8" s="28">
        <v>5477</v>
      </c>
      <c r="G8" s="271" t="s">
        <v>46</v>
      </c>
      <c r="H8" s="27">
        <v>138410.47</v>
      </c>
      <c r="I8" s="27">
        <v>29449.14</v>
      </c>
      <c r="J8" s="28">
        <v>24400</v>
      </c>
    </row>
    <row r="9" spans="1:10">
      <c r="A9" s="271">
        <v>2023</v>
      </c>
      <c r="B9" s="271" t="s">
        <v>28</v>
      </c>
      <c r="C9" s="271">
        <v>11</v>
      </c>
      <c r="D9" s="27">
        <v>6385.92</v>
      </c>
      <c r="E9" s="28">
        <v>2607</v>
      </c>
      <c r="G9" s="271" t="s">
        <v>52</v>
      </c>
      <c r="H9" s="242">
        <v>6153.7</v>
      </c>
      <c r="I9" s="27">
        <v>6385.92</v>
      </c>
      <c r="J9" s="28">
        <v>1470</v>
      </c>
    </row>
    <row r="10" spans="1:10">
      <c r="A10" s="271">
        <v>2023</v>
      </c>
      <c r="B10" s="271" t="s">
        <v>28</v>
      </c>
      <c r="C10" s="271">
        <v>12</v>
      </c>
      <c r="D10" s="27">
        <v>3875.37</v>
      </c>
      <c r="E10" s="28">
        <v>908</v>
      </c>
      <c r="G10" s="271" t="s">
        <v>54</v>
      </c>
      <c r="H10" s="27">
        <v>299102.26</v>
      </c>
      <c r="I10" s="27">
        <v>3875.37</v>
      </c>
      <c r="J10" s="28">
        <v>80949</v>
      </c>
    </row>
    <row r="11" spans="1:10">
      <c r="A11" s="271">
        <v>2023</v>
      </c>
      <c r="B11" s="271" t="s">
        <v>28</v>
      </c>
      <c r="C11" s="271">
        <v>13</v>
      </c>
      <c r="D11" s="27">
        <v>87773.29</v>
      </c>
      <c r="E11" s="28">
        <v>14341</v>
      </c>
      <c r="G11" s="271" t="s">
        <v>56</v>
      </c>
      <c r="H11" s="242">
        <v>122047.2</v>
      </c>
      <c r="I11" s="27">
        <v>87773.29</v>
      </c>
      <c r="J11" s="28">
        <v>25334</v>
      </c>
    </row>
    <row r="12" spans="1:10">
      <c r="A12" s="271">
        <v>2023</v>
      </c>
      <c r="B12" s="271" t="s">
        <v>28</v>
      </c>
      <c r="C12" s="271">
        <v>16</v>
      </c>
      <c r="D12" s="27">
        <v>95875.19</v>
      </c>
      <c r="E12" s="28">
        <v>42560</v>
      </c>
      <c r="G12" s="271" t="s">
        <v>60</v>
      </c>
      <c r="H12" s="27">
        <v>12166.58</v>
      </c>
      <c r="I12" s="27">
        <v>95875.19</v>
      </c>
      <c r="J12" s="28">
        <v>2637</v>
      </c>
    </row>
    <row r="13" spans="1:10">
      <c r="A13" s="271">
        <v>2023</v>
      </c>
      <c r="B13" s="271" t="s">
        <v>28</v>
      </c>
      <c r="C13" s="271">
        <v>17</v>
      </c>
      <c r="D13" s="27">
        <v>2662.55</v>
      </c>
      <c r="E13" s="28">
        <v>405</v>
      </c>
      <c r="G13" s="271" t="s">
        <v>64</v>
      </c>
      <c r="H13" s="27">
        <v>6545.85</v>
      </c>
      <c r="I13" s="27">
        <v>2662.55</v>
      </c>
      <c r="J13" s="28">
        <v>1411</v>
      </c>
    </row>
    <row r="14" spans="1:10">
      <c r="A14" s="271">
        <v>2023</v>
      </c>
      <c r="B14" s="271" t="s">
        <v>28</v>
      </c>
      <c r="C14" s="271">
        <v>18</v>
      </c>
      <c r="D14" s="27">
        <v>14777.78</v>
      </c>
      <c r="E14" s="28">
        <v>2976</v>
      </c>
      <c r="G14" s="271" t="s">
        <v>66</v>
      </c>
      <c r="H14" s="27">
        <v>442051.19</v>
      </c>
      <c r="I14" s="27">
        <v>14777.78</v>
      </c>
      <c r="J14" s="28">
        <v>107435</v>
      </c>
    </row>
    <row r="15" spans="1:10">
      <c r="A15" s="271">
        <v>2023</v>
      </c>
      <c r="B15" s="271" t="s">
        <v>28</v>
      </c>
      <c r="C15" s="271">
        <v>19</v>
      </c>
      <c r="D15" s="27">
        <v>744150.26</v>
      </c>
      <c r="E15" s="28">
        <v>173872</v>
      </c>
      <c r="G15" s="271" t="s">
        <v>68</v>
      </c>
      <c r="H15" s="27">
        <v>771.43</v>
      </c>
      <c r="I15" s="27">
        <v>744150.26</v>
      </c>
      <c r="J15" s="28">
        <v>154</v>
      </c>
    </row>
    <row r="16" spans="1:10">
      <c r="A16" s="271">
        <v>2023</v>
      </c>
      <c r="B16" s="271" t="s">
        <v>28</v>
      </c>
      <c r="C16" s="271">
        <v>20</v>
      </c>
      <c r="D16" s="27">
        <v>20547.57</v>
      </c>
      <c r="E16" s="28">
        <v>4186</v>
      </c>
      <c r="G16" s="271" t="s">
        <v>70</v>
      </c>
      <c r="H16" s="27">
        <v>91432.76</v>
      </c>
      <c r="I16" s="27">
        <v>20547.57</v>
      </c>
      <c r="J16" s="28">
        <v>17006</v>
      </c>
    </row>
    <row r="17" spans="1:10">
      <c r="A17" s="271">
        <v>2023</v>
      </c>
      <c r="B17" s="271" t="s">
        <v>28</v>
      </c>
      <c r="C17" s="271">
        <v>21</v>
      </c>
      <c r="D17" s="27">
        <v>486224.42</v>
      </c>
      <c r="E17" s="28">
        <v>94948</v>
      </c>
      <c r="G17" s="271" t="s">
        <v>72</v>
      </c>
      <c r="H17" s="27">
        <v>6933.06</v>
      </c>
      <c r="I17" s="27">
        <v>486224.42</v>
      </c>
      <c r="J17" s="28">
        <v>1493</v>
      </c>
    </row>
    <row r="18" spans="1:10">
      <c r="A18" s="271">
        <v>2023</v>
      </c>
      <c r="B18" s="271" t="s">
        <v>28</v>
      </c>
      <c r="C18" s="271">
        <v>23</v>
      </c>
      <c r="D18" s="242">
        <v>108170.2</v>
      </c>
      <c r="E18" s="28">
        <v>17556</v>
      </c>
      <c r="G18" s="271" t="s">
        <v>75</v>
      </c>
      <c r="H18" s="242">
        <v>827.5</v>
      </c>
      <c r="I18" s="242">
        <v>108170.2</v>
      </c>
      <c r="J18" s="28">
        <v>351</v>
      </c>
    </row>
    <row r="19" spans="1:10">
      <c r="A19" s="271">
        <v>2023</v>
      </c>
      <c r="B19" s="271" t="s">
        <v>28</v>
      </c>
      <c r="C19" s="271">
        <v>24</v>
      </c>
      <c r="D19" s="27">
        <v>56002.98</v>
      </c>
      <c r="E19" s="28">
        <v>12435</v>
      </c>
      <c r="G19" s="271" t="s">
        <v>76</v>
      </c>
      <c r="H19" s="28">
        <v>245990</v>
      </c>
      <c r="I19" s="27">
        <v>56002.98</v>
      </c>
      <c r="J19" s="28">
        <v>63435</v>
      </c>
    </row>
    <row r="20" spans="1:10">
      <c r="A20" s="271">
        <v>2023</v>
      </c>
      <c r="B20" s="271" t="s">
        <v>28</v>
      </c>
      <c r="C20" s="271">
        <v>25</v>
      </c>
      <c r="D20" s="27">
        <v>-1268.67</v>
      </c>
      <c r="E20" s="28">
        <v>-222</v>
      </c>
      <c r="G20" s="271" t="s">
        <v>79</v>
      </c>
      <c r="H20" s="27">
        <v>79289.39</v>
      </c>
      <c r="I20" s="27">
        <v>-1268.67</v>
      </c>
      <c r="J20" s="28">
        <v>15128</v>
      </c>
    </row>
    <row r="21" spans="1:10">
      <c r="A21" s="271">
        <v>2023</v>
      </c>
      <c r="B21" s="271" t="s">
        <v>28</v>
      </c>
      <c r="C21" s="271">
        <v>26</v>
      </c>
      <c r="D21" s="27">
        <v>4807.1499999999996</v>
      </c>
      <c r="E21" s="28">
        <v>1022</v>
      </c>
      <c r="G21" s="271" t="s">
        <v>81</v>
      </c>
      <c r="H21" s="27">
        <v>4552.37</v>
      </c>
      <c r="I21" s="27">
        <v>4807.1499999999996</v>
      </c>
      <c r="J21" s="28">
        <v>1112</v>
      </c>
    </row>
    <row r="22" spans="1:10">
      <c r="A22" s="271">
        <v>2023</v>
      </c>
      <c r="B22" s="271" t="s">
        <v>28</v>
      </c>
      <c r="C22" s="271">
        <v>27</v>
      </c>
      <c r="D22" s="27">
        <v>328956.19</v>
      </c>
      <c r="E22" s="28">
        <v>77062</v>
      </c>
      <c r="G22" s="271" t="s">
        <v>82</v>
      </c>
      <c r="H22" s="27">
        <v>12405.87</v>
      </c>
      <c r="I22" s="27">
        <v>328956.19</v>
      </c>
      <c r="J22" s="28">
        <v>2902</v>
      </c>
    </row>
    <row r="23" spans="1:10">
      <c r="A23" s="271">
        <v>2023</v>
      </c>
      <c r="B23" s="271" t="s">
        <v>28</v>
      </c>
      <c r="C23" s="271">
        <v>30</v>
      </c>
      <c r="D23" s="27">
        <v>69925.45</v>
      </c>
      <c r="E23" s="28">
        <v>18218</v>
      </c>
      <c r="G23" s="271" t="s">
        <v>83</v>
      </c>
      <c r="H23" s="27">
        <v>232715.13</v>
      </c>
      <c r="I23" s="27">
        <v>69925.45</v>
      </c>
      <c r="J23" s="28">
        <v>60996</v>
      </c>
    </row>
    <row r="24" spans="1:10">
      <c r="A24" s="271">
        <v>2023</v>
      </c>
      <c r="B24" s="271" t="s">
        <v>28</v>
      </c>
      <c r="C24" s="271">
        <v>31</v>
      </c>
      <c r="D24" s="27">
        <v>9408.11</v>
      </c>
      <c r="E24" s="28">
        <v>2384</v>
      </c>
      <c r="G24" s="271" t="s">
        <v>84</v>
      </c>
      <c r="H24" s="27">
        <v>11247.52</v>
      </c>
      <c r="I24" s="27">
        <v>9408.11</v>
      </c>
      <c r="J24" s="28">
        <v>3595</v>
      </c>
    </row>
    <row r="25" spans="1:10">
      <c r="A25" s="271">
        <v>2023</v>
      </c>
      <c r="B25" s="271" t="s">
        <v>73</v>
      </c>
      <c r="C25" s="271">
        <v>1</v>
      </c>
      <c r="D25" s="27">
        <v>77480.679999999993</v>
      </c>
      <c r="E25" s="28">
        <v>16599</v>
      </c>
      <c r="G25" s="271" t="s">
        <v>85</v>
      </c>
      <c r="H25" s="27">
        <v>109265.57</v>
      </c>
      <c r="I25" s="27">
        <v>77480.679999999993</v>
      </c>
      <c r="J25" s="28">
        <v>21002</v>
      </c>
    </row>
    <row r="26" spans="1:10">
      <c r="A26" s="271">
        <v>2023</v>
      </c>
      <c r="B26" s="271" t="s">
        <v>73</v>
      </c>
      <c r="C26" s="271">
        <v>2</v>
      </c>
      <c r="D26" s="27">
        <v>1591.44</v>
      </c>
      <c r="E26" s="28">
        <v>373</v>
      </c>
      <c r="G26" s="271" t="s">
        <v>87</v>
      </c>
      <c r="H26" s="242">
        <v>6951.3</v>
      </c>
      <c r="I26" s="27">
        <v>1591.44</v>
      </c>
      <c r="J26" s="28">
        <v>1496</v>
      </c>
    </row>
    <row r="27" spans="1:10">
      <c r="A27" s="271">
        <v>2023</v>
      </c>
      <c r="B27" s="271" t="s">
        <v>73</v>
      </c>
      <c r="C27" s="271">
        <v>3</v>
      </c>
      <c r="D27" s="27">
        <v>186976.85</v>
      </c>
      <c r="E27" s="28">
        <v>41217</v>
      </c>
      <c r="G27" s="271" t="s">
        <v>89</v>
      </c>
      <c r="H27" s="27">
        <v>241.71</v>
      </c>
      <c r="I27" s="27">
        <v>186976.85</v>
      </c>
      <c r="J27" s="28">
        <v>43</v>
      </c>
    </row>
    <row r="28" spans="1:10">
      <c r="A28" s="271">
        <v>2023</v>
      </c>
      <c r="B28" s="271" t="s">
        <v>73</v>
      </c>
      <c r="C28" s="271">
        <v>4</v>
      </c>
      <c r="D28" s="27">
        <v>8616.16</v>
      </c>
      <c r="E28" s="28">
        <v>686</v>
      </c>
      <c r="G28" s="271" t="s">
        <v>90</v>
      </c>
      <c r="H28" s="27">
        <v>33193.43</v>
      </c>
      <c r="I28" s="27">
        <v>8616.16</v>
      </c>
      <c r="J28" s="28">
        <v>10664</v>
      </c>
    </row>
    <row r="29" spans="1:10">
      <c r="A29" s="271">
        <v>2023</v>
      </c>
      <c r="B29" s="271" t="s">
        <v>73</v>
      </c>
      <c r="C29" s="271">
        <v>6</v>
      </c>
      <c r="D29" s="28">
        <v>92162</v>
      </c>
      <c r="E29" s="28">
        <v>20233</v>
      </c>
      <c r="G29" s="271" t="s">
        <v>91</v>
      </c>
      <c r="H29" s="27">
        <v>465283.79</v>
      </c>
      <c r="I29" s="28">
        <v>92162</v>
      </c>
      <c r="J29" s="28">
        <v>110321</v>
      </c>
    </row>
    <row r="30" spans="1:10">
      <c r="A30" s="271">
        <v>2023</v>
      </c>
      <c r="B30" s="271" t="s">
        <v>73</v>
      </c>
      <c r="C30" s="271">
        <v>7</v>
      </c>
      <c r="D30" s="242">
        <v>47649.7</v>
      </c>
      <c r="E30" s="28">
        <v>10944</v>
      </c>
      <c r="G30" s="271" t="s">
        <v>92</v>
      </c>
      <c r="H30" s="27">
        <v>175.15</v>
      </c>
      <c r="I30" s="242">
        <v>47649.7</v>
      </c>
      <c r="J30" s="28">
        <v>60</v>
      </c>
    </row>
    <row r="31" spans="1:10">
      <c r="A31" s="271">
        <v>2023</v>
      </c>
      <c r="B31" s="271" t="s">
        <v>73</v>
      </c>
      <c r="C31" s="271">
        <v>8</v>
      </c>
      <c r="D31" s="27">
        <v>-180.26</v>
      </c>
      <c r="E31" s="28">
        <v>-31</v>
      </c>
      <c r="G31" s="271" t="s">
        <v>94</v>
      </c>
      <c r="H31" s="27">
        <v>7782.76</v>
      </c>
      <c r="I31" s="27">
        <v>-180.26</v>
      </c>
      <c r="J31" s="28">
        <v>1828</v>
      </c>
    </row>
    <row r="32" spans="1:10">
      <c r="A32" s="271">
        <v>2023</v>
      </c>
      <c r="B32" s="271" t="s">
        <v>73</v>
      </c>
      <c r="C32" s="271">
        <v>9</v>
      </c>
      <c r="D32" s="27">
        <v>3421.49</v>
      </c>
      <c r="E32" s="28">
        <v>720</v>
      </c>
      <c r="G32" s="271" t="s">
        <v>95</v>
      </c>
      <c r="H32" s="27">
        <v>18966.25</v>
      </c>
      <c r="I32" s="27">
        <v>3421.49</v>
      </c>
      <c r="J32" s="28">
        <v>4530</v>
      </c>
    </row>
    <row r="33" spans="1:10">
      <c r="A33" s="271">
        <v>2023</v>
      </c>
      <c r="B33" s="271" t="s">
        <v>73</v>
      </c>
      <c r="C33" s="271">
        <v>10</v>
      </c>
      <c r="D33" s="27">
        <v>583296.51</v>
      </c>
      <c r="E33" s="28">
        <v>128139</v>
      </c>
      <c r="G33" s="271" t="s">
        <v>96</v>
      </c>
      <c r="H33" s="27">
        <v>531735.96</v>
      </c>
      <c r="I33" s="27">
        <v>583296.51</v>
      </c>
      <c r="J33" s="28">
        <v>119712</v>
      </c>
    </row>
    <row r="34" spans="1:10">
      <c r="A34" s="271">
        <v>2023</v>
      </c>
      <c r="B34" s="271" t="s">
        <v>73</v>
      </c>
      <c r="C34" s="271">
        <v>13</v>
      </c>
      <c r="D34" s="27">
        <v>91924.52</v>
      </c>
      <c r="E34" s="28">
        <v>18495</v>
      </c>
      <c r="G34" s="271" t="s">
        <v>97</v>
      </c>
      <c r="H34" s="27">
        <v>145573.57999999999</v>
      </c>
      <c r="I34" s="27">
        <v>91924.52</v>
      </c>
      <c r="J34" s="28">
        <v>31649</v>
      </c>
    </row>
    <row r="35" spans="1:10">
      <c r="A35" s="271">
        <v>2023</v>
      </c>
      <c r="B35" s="271" t="s">
        <v>73</v>
      </c>
      <c r="C35" s="271">
        <v>14</v>
      </c>
      <c r="D35" s="242">
        <v>253203.9</v>
      </c>
      <c r="E35" s="28">
        <v>54599</v>
      </c>
      <c r="G35" s="271" t="s">
        <v>99</v>
      </c>
      <c r="H35" s="27">
        <v>419380.52</v>
      </c>
      <c r="I35" s="242">
        <v>253203.9</v>
      </c>
      <c r="J35" s="28">
        <v>105165</v>
      </c>
    </row>
    <row r="36" spans="1:10">
      <c r="A36" s="271">
        <v>2023</v>
      </c>
      <c r="B36" s="271" t="s">
        <v>73</v>
      </c>
      <c r="C36" s="271">
        <v>15</v>
      </c>
      <c r="D36" s="27">
        <v>3142.47</v>
      </c>
      <c r="E36" s="28">
        <v>670</v>
      </c>
      <c r="G36" s="271" t="s">
        <v>102</v>
      </c>
      <c r="H36" s="27">
        <v>2148.2399999999998</v>
      </c>
      <c r="I36" s="27">
        <v>3142.47</v>
      </c>
      <c r="J36" s="28">
        <v>630</v>
      </c>
    </row>
    <row r="37" spans="1:10">
      <c r="A37" s="271">
        <v>2023</v>
      </c>
      <c r="B37" s="271" t="s">
        <v>73</v>
      </c>
      <c r="C37" s="271">
        <v>16</v>
      </c>
      <c r="D37" s="27">
        <v>10244.01</v>
      </c>
      <c r="E37" s="28">
        <v>2260</v>
      </c>
      <c r="G37" s="271" t="s">
        <v>103</v>
      </c>
      <c r="H37" s="27">
        <v>82671.27</v>
      </c>
      <c r="I37" s="27">
        <v>10244.01</v>
      </c>
      <c r="J37" s="28">
        <v>22494</v>
      </c>
    </row>
    <row r="38" spans="1:10">
      <c r="A38" s="271">
        <v>2023</v>
      </c>
      <c r="B38" s="271" t="s">
        <v>73</v>
      </c>
      <c r="C38" s="271">
        <v>17</v>
      </c>
      <c r="D38" s="27">
        <v>221.54</v>
      </c>
      <c r="E38" s="28">
        <v>154</v>
      </c>
      <c r="G38" s="271" t="s">
        <v>104</v>
      </c>
      <c r="H38" s="27">
        <v>91405.46</v>
      </c>
      <c r="I38" s="27">
        <v>221.54</v>
      </c>
      <c r="J38" s="28">
        <v>17585</v>
      </c>
    </row>
    <row r="39" spans="1:10">
      <c r="A39" s="271">
        <v>2023</v>
      </c>
      <c r="B39" s="271" t="s">
        <v>73</v>
      </c>
      <c r="C39" s="271">
        <v>20</v>
      </c>
      <c r="D39" s="27">
        <v>608932.79</v>
      </c>
      <c r="E39" s="28">
        <v>143300</v>
      </c>
      <c r="G39" s="271" t="s">
        <v>105</v>
      </c>
      <c r="H39" s="27">
        <v>37870.839999999997</v>
      </c>
      <c r="I39" s="27">
        <v>608932.79</v>
      </c>
      <c r="J39" s="28">
        <v>7939</v>
      </c>
    </row>
    <row r="40" spans="1:10">
      <c r="A40" s="271">
        <v>2023</v>
      </c>
      <c r="B40" s="271" t="s">
        <v>73</v>
      </c>
      <c r="C40" s="271">
        <v>21</v>
      </c>
      <c r="D40" s="27">
        <v>43669.16</v>
      </c>
      <c r="E40" s="28">
        <v>9319</v>
      </c>
      <c r="G40" s="271" t="s">
        <v>106</v>
      </c>
      <c r="H40" s="27">
        <v>8197.51</v>
      </c>
      <c r="I40" s="27">
        <v>43669.16</v>
      </c>
      <c r="J40" s="28">
        <v>2317</v>
      </c>
    </row>
    <row r="41" spans="1:10">
      <c r="A41" s="271">
        <v>2023</v>
      </c>
      <c r="B41" s="271" t="s">
        <v>73</v>
      </c>
      <c r="C41" s="271">
        <v>22</v>
      </c>
      <c r="D41" s="242">
        <v>-1107.4000000000001</v>
      </c>
      <c r="E41" s="28">
        <v>-294</v>
      </c>
      <c r="G41" s="271" t="s">
        <v>107</v>
      </c>
      <c r="H41" s="27">
        <v>14229.67</v>
      </c>
      <c r="I41" s="242">
        <v>-1107.4000000000001</v>
      </c>
      <c r="J41" s="28">
        <v>3124</v>
      </c>
    </row>
    <row r="42" spans="1:10">
      <c r="A42" s="271">
        <v>2023</v>
      </c>
      <c r="B42" s="271" t="s">
        <v>73</v>
      </c>
      <c r="C42" s="271">
        <v>23</v>
      </c>
      <c r="D42" s="27">
        <v>4463.66</v>
      </c>
      <c r="E42" s="28">
        <v>927</v>
      </c>
      <c r="G42" s="271" t="s">
        <v>108</v>
      </c>
      <c r="H42" s="242">
        <v>176.4</v>
      </c>
      <c r="I42" s="27">
        <v>4463.66</v>
      </c>
      <c r="J42" s="28">
        <v>7</v>
      </c>
    </row>
    <row r="43" spans="1:10">
      <c r="A43" s="271">
        <v>2023</v>
      </c>
      <c r="B43" s="271" t="s">
        <v>73</v>
      </c>
      <c r="C43" s="271">
        <v>24</v>
      </c>
      <c r="D43" s="27">
        <v>245.98</v>
      </c>
      <c r="E43" s="28">
        <v>135</v>
      </c>
      <c r="G43" s="271" t="s">
        <v>109</v>
      </c>
      <c r="H43" s="27">
        <v>360281.08</v>
      </c>
      <c r="I43" s="27">
        <v>245.98</v>
      </c>
      <c r="J43" s="28">
        <v>84966</v>
      </c>
    </row>
    <row r="44" spans="1:10">
      <c r="A44" s="271">
        <v>2023</v>
      </c>
      <c r="B44" s="271" t="s">
        <v>73</v>
      </c>
      <c r="C44" s="271">
        <v>27</v>
      </c>
      <c r="D44" s="27">
        <v>175090.41</v>
      </c>
      <c r="E44" s="28">
        <v>34971</v>
      </c>
      <c r="G44" s="271" t="s">
        <v>110</v>
      </c>
      <c r="H44" s="27">
        <v>285992.75</v>
      </c>
      <c r="I44" s="27">
        <v>175090.41</v>
      </c>
      <c r="J44" s="28">
        <v>43821</v>
      </c>
    </row>
    <row r="45" spans="1:10">
      <c r="A45" s="271">
        <v>2023</v>
      </c>
      <c r="B45" s="271" t="s">
        <v>73</v>
      </c>
      <c r="C45" s="271">
        <v>28</v>
      </c>
      <c r="D45" s="242">
        <v>8003.3</v>
      </c>
      <c r="E45" s="28">
        <v>2312</v>
      </c>
      <c r="G45" s="271" t="s">
        <v>111</v>
      </c>
      <c r="H45" s="27">
        <v>5285.91</v>
      </c>
      <c r="I45" s="242">
        <v>8003.3</v>
      </c>
      <c r="J45" s="28">
        <v>904</v>
      </c>
    </row>
    <row r="46" spans="1:10">
      <c r="A46" s="271">
        <v>2023</v>
      </c>
      <c r="B46" s="271" t="s">
        <v>100</v>
      </c>
      <c r="C46" s="271">
        <v>1</v>
      </c>
      <c r="D46" s="27">
        <v>10085.91</v>
      </c>
      <c r="E46" s="28">
        <v>2408</v>
      </c>
      <c r="G46" s="271" t="s">
        <v>112</v>
      </c>
      <c r="H46" s="242">
        <v>20460.900000000001</v>
      </c>
      <c r="I46" s="27">
        <v>10085.91</v>
      </c>
      <c r="J46" s="28">
        <v>5170</v>
      </c>
    </row>
    <row r="47" spans="1:10">
      <c r="A47" s="271">
        <v>2023</v>
      </c>
      <c r="B47" s="271" t="s">
        <v>100</v>
      </c>
      <c r="C47" s="271">
        <v>2</v>
      </c>
      <c r="D47" s="27">
        <v>4172.3500000000004</v>
      </c>
      <c r="E47" s="28">
        <v>1040</v>
      </c>
      <c r="G47" s="271" t="s">
        <v>114</v>
      </c>
      <c r="H47" s="27">
        <v>355164.24</v>
      </c>
      <c r="I47" s="27">
        <v>4172.3500000000004</v>
      </c>
      <c r="J47" s="28">
        <v>80388</v>
      </c>
    </row>
    <row r="48" spans="1:10">
      <c r="A48" s="271">
        <v>2023</v>
      </c>
      <c r="B48" s="271" t="s">
        <v>100</v>
      </c>
      <c r="C48" s="271">
        <v>3</v>
      </c>
      <c r="D48" s="27">
        <v>18163.009999999998</v>
      </c>
      <c r="E48" s="28">
        <v>3855</v>
      </c>
      <c r="G48" s="271" t="s">
        <v>117</v>
      </c>
      <c r="H48" s="27">
        <v>28787.35</v>
      </c>
      <c r="I48" s="27">
        <v>18163.009999999998</v>
      </c>
      <c r="J48" s="28">
        <v>12045</v>
      </c>
    </row>
    <row r="49" spans="1:10">
      <c r="A49" s="271">
        <v>2023</v>
      </c>
      <c r="B49" s="271" t="s">
        <v>100</v>
      </c>
      <c r="C49" s="271">
        <v>6</v>
      </c>
      <c r="D49" s="27">
        <v>222643.54</v>
      </c>
      <c r="E49" s="28">
        <v>51799</v>
      </c>
      <c r="G49" s="271" t="s">
        <v>118</v>
      </c>
      <c r="H49" s="27">
        <v>-14255.07</v>
      </c>
      <c r="I49" s="27">
        <v>222643.54</v>
      </c>
      <c r="J49" s="28">
        <v>-2297</v>
      </c>
    </row>
    <row r="50" spans="1:10">
      <c r="A50" s="271">
        <v>2023</v>
      </c>
      <c r="B50" s="271" t="s">
        <v>100</v>
      </c>
      <c r="C50" s="271">
        <v>7</v>
      </c>
      <c r="D50" s="27">
        <v>4039.31</v>
      </c>
      <c r="E50" s="28">
        <v>997</v>
      </c>
      <c r="G50" s="271" t="s">
        <v>119</v>
      </c>
      <c r="H50" s="27">
        <v>382970.54</v>
      </c>
      <c r="I50" s="27">
        <v>4039.31</v>
      </c>
      <c r="J50" s="28">
        <v>86964</v>
      </c>
    </row>
    <row r="51" spans="1:10">
      <c r="A51" s="271">
        <v>2023</v>
      </c>
      <c r="B51" s="271" t="s">
        <v>100</v>
      </c>
      <c r="C51" s="271">
        <v>8</v>
      </c>
      <c r="D51" s="27">
        <v>-546.14</v>
      </c>
      <c r="E51" s="28">
        <v>-78</v>
      </c>
      <c r="G51" s="271" t="s">
        <v>120</v>
      </c>
      <c r="H51" s="27">
        <v>86973.27</v>
      </c>
      <c r="I51" s="27">
        <v>-546.14</v>
      </c>
      <c r="J51" s="28">
        <v>16553</v>
      </c>
    </row>
    <row r="52" spans="1:10">
      <c r="A52" s="271">
        <v>2023</v>
      </c>
      <c r="B52" s="271" t="s">
        <v>100</v>
      </c>
      <c r="C52" s="271">
        <v>9</v>
      </c>
      <c r="D52" s="27">
        <v>-3746.82</v>
      </c>
      <c r="E52" s="28">
        <v>-610</v>
      </c>
      <c r="G52" s="271" t="s">
        <v>123</v>
      </c>
      <c r="H52" s="27">
        <v>-6172.81</v>
      </c>
      <c r="I52" s="27">
        <v>-3746.82</v>
      </c>
      <c r="J52" s="28">
        <v>-1305</v>
      </c>
    </row>
    <row r="53" spans="1:10">
      <c r="A53" s="271">
        <v>2023</v>
      </c>
      <c r="B53" s="271" t="s">
        <v>100</v>
      </c>
      <c r="C53" s="271">
        <v>10</v>
      </c>
      <c r="D53" s="27">
        <v>-2412.4499999999998</v>
      </c>
      <c r="E53" s="28">
        <v>-488</v>
      </c>
      <c r="G53" s="271" t="s">
        <v>125</v>
      </c>
      <c r="H53" s="27">
        <v>20812.43</v>
      </c>
      <c r="I53" s="27">
        <v>-2412.4499999999998</v>
      </c>
      <c r="J53" s="28">
        <v>5297</v>
      </c>
    </row>
    <row r="54" spans="1:10">
      <c r="A54" s="271">
        <v>2023</v>
      </c>
      <c r="B54" s="271" t="s">
        <v>100</v>
      </c>
      <c r="C54" s="271">
        <v>13</v>
      </c>
      <c r="D54" s="27">
        <v>383744.65</v>
      </c>
      <c r="E54" s="28">
        <v>85410</v>
      </c>
      <c r="G54" s="271" t="s">
        <v>127</v>
      </c>
      <c r="H54" s="27">
        <v>67092.23</v>
      </c>
      <c r="I54" s="27">
        <v>383744.65</v>
      </c>
      <c r="J54" s="28">
        <v>13767</v>
      </c>
    </row>
    <row r="55" spans="1:10">
      <c r="A55" s="271">
        <v>2023</v>
      </c>
      <c r="B55" s="271" t="s">
        <v>100</v>
      </c>
      <c r="C55" s="271">
        <v>14</v>
      </c>
      <c r="D55" s="27">
        <v>3788.27</v>
      </c>
      <c r="E55" s="28">
        <v>1170</v>
      </c>
      <c r="G55" s="271" t="s">
        <v>128</v>
      </c>
      <c r="H55" s="27">
        <v>804712.68</v>
      </c>
      <c r="I55" s="27">
        <v>3788.27</v>
      </c>
      <c r="J55" s="28">
        <v>182924</v>
      </c>
    </row>
    <row r="56" spans="1:10">
      <c r="A56" s="271">
        <v>2023</v>
      </c>
      <c r="B56" s="271" t="s">
        <v>100</v>
      </c>
      <c r="C56" s="271">
        <v>15</v>
      </c>
      <c r="D56" s="27">
        <v>-781.01</v>
      </c>
      <c r="E56" s="28">
        <v>-93</v>
      </c>
      <c r="G56" s="271" t="s">
        <v>129</v>
      </c>
      <c r="H56" s="27">
        <v>-46652.160000000003</v>
      </c>
      <c r="I56" s="27">
        <v>-781.01</v>
      </c>
      <c r="J56" s="28">
        <v>-6276</v>
      </c>
    </row>
    <row r="57" spans="1:10">
      <c r="A57" s="271">
        <v>2023</v>
      </c>
      <c r="B57" s="271" t="s">
        <v>100</v>
      </c>
      <c r="C57" s="271">
        <v>16</v>
      </c>
      <c r="D57" s="27">
        <v>12130.93</v>
      </c>
      <c r="E57" s="28">
        <v>2691</v>
      </c>
      <c r="G57" s="271" t="s">
        <v>130</v>
      </c>
      <c r="H57" s="27">
        <v>-273953.32</v>
      </c>
      <c r="I57" s="27">
        <v>12130.93</v>
      </c>
      <c r="J57" s="28">
        <v>-57533</v>
      </c>
    </row>
    <row r="58" spans="1:10">
      <c r="A58" s="271">
        <v>2023</v>
      </c>
      <c r="B58" s="271" t="s">
        <v>100</v>
      </c>
      <c r="C58" s="271">
        <v>17</v>
      </c>
      <c r="D58" s="27">
        <v>5117.01</v>
      </c>
      <c r="E58" s="28">
        <v>1166</v>
      </c>
      <c r="G58" s="271" t="s">
        <v>131</v>
      </c>
      <c r="H58" s="27">
        <v>15022.29</v>
      </c>
      <c r="I58" s="27">
        <v>5117.01</v>
      </c>
      <c r="J58" s="28">
        <v>3605</v>
      </c>
    </row>
    <row r="59" spans="1:10">
      <c r="A59" s="271">
        <v>2023</v>
      </c>
      <c r="B59" s="271" t="s">
        <v>100</v>
      </c>
      <c r="C59" s="271">
        <v>20</v>
      </c>
      <c r="D59" s="27">
        <v>439881.84</v>
      </c>
      <c r="E59" s="28">
        <v>103706</v>
      </c>
      <c r="G59" s="271" t="s">
        <v>132</v>
      </c>
      <c r="H59" s="27">
        <v>63726.99</v>
      </c>
      <c r="I59" s="27">
        <v>439881.84</v>
      </c>
      <c r="J59" s="28">
        <v>11176</v>
      </c>
    </row>
    <row r="60" spans="1:10">
      <c r="A60" s="271">
        <v>2023</v>
      </c>
      <c r="B60" s="271" t="s">
        <v>100</v>
      </c>
      <c r="C60" s="271">
        <v>21</v>
      </c>
      <c r="D60" s="27">
        <v>4603.3500000000004</v>
      </c>
      <c r="E60" s="28">
        <v>1335</v>
      </c>
      <c r="G60" s="271" t="s">
        <v>133</v>
      </c>
      <c r="H60" s="27">
        <v>28974.68</v>
      </c>
      <c r="I60" s="27">
        <v>4603.3500000000004</v>
      </c>
      <c r="J60" s="28">
        <v>6884</v>
      </c>
    </row>
    <row r="61" spans="1:10">
      <c r="A61" s="271">
        <v>2023</v>
      </c>
      <c r="B61" s="271" t="s">
        <v>100</v>
      </c>
      <c r="C61" s="271">
        <v>22</v>
      </c>
      <c r="D61" s="27">
        <v>-15.98</v>
      </c>
      <c r="E61" s="28">
        <v>-4</v>
      </c>
      <c r="G61" s="271" t="s">
        <v>134</v>
      </c>
      <c r="H61" s="242">
        <v>483015.9</v>
      </c>
      <c r="I61" s="27">
        <v>-15.98</v>
      </c>
      <c r="J61" s="28">
        <v>106454</v>
      </c>
    </row>
    <row r="62" spans="1:10">
      <c r="A62" s="271">
        <v>2023</v>
      </c>
      <c r="B62" s="271" t="s">
        <v>100</v>
      </c>
      <c r="C62" s="271">
        <v>23</v>
      </c>
      <c r="D62" s="27">
        <v>2280.16</v>
      </c>
      <c r="E62" s="28">
        <v>511</v>
      </c>
      <c r="G62" s="271" t="s">
        <v>135</v>
      </c>
      <c r="H62" s="27">
        <v>49407.77</v>
      </c>
      <c r="I62" s="27">
        <v>2280.16</v>
      </c>
      <c r="J62" s="28">
        <v>6025</v>
      </c>
    </row>
    <row r="63" spans="1:10">
      <c r="A63" s="271">
        <v>2023</v>
      </c>
      <c r="B63" s="271" t="s">
        <v>100</v>
      </c>
      <c r="C63" s="271">
        <v>24</v>
      </c>
      <c r="D63" s="27">
        <v>13.97</v>
      </c>
      <c r="E63" s="28">
        <v>-28</v>
      </c>
      <c r="G63" s="271" t="s">
        <v>136</v>
      </c>
      <c r="H63" s="27">
        <v>6311.04</v>
      </c>
      <c r="I63" s="27">
        <v>13.97</v>
      </c>
      <c r="J63" s="28">
        <v>969</v>
      </c>
    </row>
    <row r="64" spans="1:10">
      <c r="A64" s="271">
        <v>2023</v>
      </c>
      <c r="B64" s="271" t="s">
        <v>100</v>
      </c>
      <c r="C64" s="271">
        <v>27</v>
      </c>
      <c r="D64" s="27">
        <v>349145.34</v>
      </c>
      <c r="E64" s="28">
        <v>81702</v>
      </c>
      <c r="G64" s="271" t="s">
        <v>137</v>
      </c>
      <c r="H64" s="27">
        <v>104280.88</v>
      </c>
      <c r="I64" s="27">
        <v>349145.34</v>
      </c>
      <c r="J64" s="28">
        <v>20060</v>
      </c>
    </row>
    <row r="65" spans="1:10">
      <c r="A65" s="271">
        <v>2023</v>
      </c>
      <c r="B65" s="271" t="s">
        <v>100</v>
      </c>
      <c r="C65" s="271">
        <v>28</v>
      </c>
      <c r="D65" s="27">
        <v>2776.54</v>
      </c>
      <c r="E65" s="28">
        <v>1076</v>
      </c>
      <c r="G65" s="271" t="s">
        <v>138</v>
      </c>
      <c r="H65" s="27">
        <v>250.36</v>
      </c>
      <c r="I65" s="27">
        <v>2776.54</v>
      </c>
      <c r="J65" s="28">
        <v>197</v>
      </c>
    </row>
    <row r="66" spans="1:10">
      <c r="A66" s="271">
        <v>2023</v>
      </c>
      <c r="B66" s="271" t="s">
        <v>100</v>
      </c>
      <c r="C66" s="271">
        <v>29</v>
      </c>
      <c r="D66" s="27">
        <v>-8991.42</v>
      </c>
      <c r="E66" s="28">
        <v>-503</v>
      </c>
      <c r="G66" s="271" t="s">
        <v>139</v>
      </c>
      <c r="H66" s="27">
        <v>335257.32</v>
      </c>
      <c r="I66" s="27">
        <v>-8991.42</v>
      </c>
      <c r="J66" s="28">
        <v>74158</v>
      </c>
    </row>
    <row r="67" spans="1:10">
      <c r="A67" s="271">
        <v>2023</v>
      </c>
      <c r="B67" s="271" t="s">
        <v>100</v>
      </c>
      <c r="C67" s="271">
        <v>30</v>
      </c>
      <c r="D67" s="27">
        <v>5985.23</v>
      </c>
      <c r="E67" s="28">
        <v>513</v>
      </c>
      <c r="G67" s="271" t="s">
        <v>140</v>
      </c>
      <c r="H67" s="27">
        <v>7591.85</v>
      </c>
      <c r="I67" s="27">
        <v>5985.23</v>
      </c>
      <c r="J67" s="28">
        <v>2840</v>
      </c>
    </row>
    <row r="68" spans="1:10">
      <c r="A68" s="271">
        <v>2023</v>
      </c>
      <c r="B68" s="271" t="s">
        <v>100</v>
      </c>
      <c r="C68" s="271">
        <v>31</v>
      </c>
      <c r="D68" s="27">
        <v>-8068.13</v>
      </c>
      <c r="E68" s="28">
        <v>-1303</v>
      </c>
      <c r="G68" s="271" t="s">
        <v>141</v>
      </c>
      <c r="H68" s="27">
        <v>95422.34</v>
      </c>
      <c r="I68" s="27">
        <v>-8068.13</v>
      </c>
      <c r="J68" s="28">
        <v>15889</v>
      </c>
    </row>
    <row r="69" spans="1:10">
      <c r="A69" s="271">
        <v>2023</v>
      </c>
      <c r="B69" s="271" t="s">
        <v>126</v>
      </c>
      <c r="C69" s="271">
        <v>3</v>
      </c>
      <c r="D69" s="27">
        <v>505155.55</v>
      </c>
      <c r="E69" s="28">
        <v>119483</v>
      </c>
      <c r="G69" s="271" t="s">
        <v>142</v>
      </c>
      <c r="H69" s="27">
        <v>-11833.49</v>
      </c>
      <c r="I69" s="27">
        <v>505155.55</v>
      </c>
      <c r="J69" s="28">
        <v>-4520</v>
      </c>
    </row>
    <row r="70" spans="1:10">
      <c r="A70" s="271">
        <v>2023</v>
      </c>
      <c r="B70" s="271" t="s">
        <v>126</v>
      </c>
      <c r="C70" s="271">
        <v>4</v>
      </c>
      <c r="D70" s="27">
        <v>3933.46</v>
      </c>
      <c r="E70" s="28">
        <v>1733</v>
      </c>
      <c r="G70" s="271" t="s">
        <v>143</v>
      </c>
      <c r="H70" s="27">
        <v>243627.22</v>
      </c>
      <c r="I70" s="27">
        <v>3933.46</v>
      </c>
      <c r="J70" s="28">
        <v>44833</v>
      </c>
    </row>
    <row r="71" spans="1:10">
      <c r="A71" s="271">
        <v>2023</v>
      </c>
      <c r="B71" s="271" t="s">
        <v>126</v>
      </c>
      <c r="C71" s="271">
        <v>5</v>
      </c>
      <c r="D71" s="27">
        <v>-41.97</v>
      </c>
      <c r="E71" s="28">
        <v>-5</v>
      </c>
      <c r="G71" s="271" t="s">
        <v>144</v>
      </c>
      <c r="H71" s="242">
        <v>-5181.8999999999996</v>
      </c>
      <c r="I71" s="27">
        <v>-41.97</v>
      </c>
      <c r="J71" s="28">
        <v>-1502</v>
      </c>
    </row>
    <row r="72" spans="1:10">
      <c r="A72" s="271">
        <v>2023</v>
      </c>
      <c r="B72" s="271" t="s">
        <v>126</v>
      </c>
      <c r="C72" s="271">
        <v>6</v>
      </c>
      <c r="D72" s="27">
        <v>-472.74</v>
      </c>
      <c r="E72" s="28">
        <v>-103</v>
      </c>
      <c r="G72" s="271" t="s">
        <v>145</v>
      </c>
      <c r="H72" s="27">
        <v>6737.17</v>
      </c>
      <c r="I72" s="27">
        <v>-472.74</v>
      </c>
      <c r="J72" s="28">
        <v>1469</v>
      </c>
    </row>
    <row r="73" spans="1:10">
      <c r="A73" s="271">
        <v>2023</v>
      </c>
      <c r="B73" s="271" t="s">
        <v>126</v>
      </c>
      <c r="C73" s="271">
        <v>7</v>
      </c>
      <c r="D73" s="27">
        <v>-413.66</v>
      </c>
      <c r="E73" s="28">
        <v>-85</v>
      </c>
      <c r="G73" s="271" t="s">
        <v>147</v>
      </c>
      <c r="H73" s="28">
        <v>62378</v>
      </c>
      <c r="I73" s="27">
        <v>-413.66</v>
      </c>
      <c r="J73" s="28">
        <v>18327</v>
      </c>
    </row>
    <row r="74" spans="1:10">
      <c r="A74" s="271">
        <v>2023</v>
      </c>
      <c r="B74" s="271" t="s">
        <v>126</v>
      </c>
      <c r="C74" s="271">
        <v>11</v>
      </c>
      <c r="D74" s="27">
        <v>581057.15</v>
      </c>
      <c r="E74" s="28">
        <v>112294</v>
      </c>
      <c r="G74" s="271" t="s">
        <v>148</v>
      </c>
      <c r="H74" s="27">
        <v>-1933.77</v>
      </c>
      <c r="I74" s="27">
        <v>581057.15</v>
      </c>
      <c r="J74" s="28">
        <v>-383</v>
      </c>
    </row>
    <row r="75" spans="1:10">
      <c r="A75" s="271">
        <v>2023</v>
      </c>
      <c r="B75" s="271" t="s">
        <v>126</v>
      </c>
      <c r="C75" s="271">
        <v>12</v>
      </c>
      <c r="D75" s="27">
        <v>174076.71</v>
      </c>
      <c r="E75" s="28">
        <v>34751</v>
      </c>
      <c r="G75" s="271" t="s">
        <v>149</v>
      </c>
      <c r="H75" s="27">
        <v>25401.88</v>
      </c>
      <c r="I75" s="27">
        <v>174076.71</v>
      </c>
      <c r="J75" s="28">
        <v>9374</v>
      </c>
    </row>
    <row r="76" spans="1:10">
      <c r="A76" s="271">
        <v>2023</v>
      </c>
      <c r="B76" s="271" t="s">
        <v>126</v>
      </c>
      <c r="C76" s="271">
        <v>13</v>
      </c>
      <c r="D76" s="27">
        <v>-764.14</v>
      </c>
      <c r="E76" s="28">
        <v>-154</v>
      </c>
      <c r="G76" s="271" t="s">
        <v>150</v>
      </c>
      <c r="H76" s="27">
        <v>424764.73</v>
      </c>
      <c r="I76" s="27">
        <v>-764.14</v>
      </c>
      <c r="J76" s="28">
        <v>104242</v>
      </c>
    </row>
    <row r="77" spans="1:10">
      <c r="A77" s="271">
        <v>2023</v>
      </c>
      <c r="B77" s="271" t="s">
        <v>126</v>
      </c>
      <c r="C77" s="271">
        <v>14</v>
      </c>
      <c r="D77" s="27">
        <v>-304.33999999999997</v>
      </c>
      <c r="E77" s="28">
        <v>-64</v>
      </c>
      <c r="G77" s="271" t="s">
        <v>151</v>
      </c>
      <c r="H77" s="242">
        <v>-16408.8</v>
      </c>
      <c r="I77" s="27">
        <v>-304.33999999999997</v>
      </c>
      <c r="J77" s="28">
        <v>-7606</v>
      </c>
    </row>
    <row r="78" spans="1:10">
      <c r="A78" s="271">
        <v>2023</v>
      </c>
      <c r="B78" s="271" t="s">
        <v>126</v>
      </c>
      <c r="C78" s="271">
        <v>17</v>
      </c>
      <c r="D78" s="27">
        <v>184810.99</v>
      </c>
      <c r="E78" s="28">
        <v>35757</v>
      </c>
      <c r="G78" s="271" t="s">
        <v>152</v>
      </c>
      <c r="H78" s="242">
        <v>-8296.9</v>
      </c>
      <c r="I78" s="27">
        <v>184810.99</v>
      </c>
      <c r="J78" s="28">
        <v>-1783</v>
      </c>
    </row>
    <row r="79" spans="1:10">
      <c r="A79" s="271">
        <v>2023</v>
      </c>
      <c r="B79" s="271" t="s">
        <v>126</v>
      </c>
      <c r="C79" s="271">
        <v>18</v>
      </c>
      <c r="D79" s="27">
        <v>31906.240000000002</v>
      </c>
      <c r="E79" s="28">
        <v>5606</v>
      </c>
      <c r="G79" s="271" t="s">
        <v>153</v>
      </c>
      <c r="H79" s="27">
        <v>-294.77999999999997</v>
      </c>
      <c r="I79" s="27">
        <v>31906.240000000002</v>
      </c>
      <c r="J79" s="28">
        <v>-209</v>
      </c>
    </row>
    <row r="80" spans="1:10">
      <c r="A80" s="271">
        <v>2023</v>
      </c>
      <c r="B80" s="271" t="s">
        <v>126</v>
      </c>
      <c r="C80" s="271">
        <v>19</v>
      </c>
      <c r="D80" s="27">
        <v>628348.02</v>
      </c>
      <c r="E80" s="28">
        <v>140274</v>
      </c>
      <c r="G80" s="271" t="s">
        <v>155</v>
      </c>
      <c r="H80" s="27">
        <v>357251.62</v>
      </c>
      <c r="I80" s="27">
        <v>628348.02</v>
      </c>
      <c r="J80" s="28">
        <v>90040</v>
      </c>
    </row>
    <row r="81" spans="1:10">
      <c r="A81" s="271">
        <v>2023</v>
      </c>
      <c r="B81" s="271" t="s">
        <v>126</v>
      </c>
      <c r="C81" s="271">
        <v>20</v>
      </c>
      <c r="D81" s="27">
        <v>-488.04</v>
      </c>
      <c r="E81" s="28">
        <v>-56</v>
      </c>
      <c r="G81" s="271" t="s">
        <v>156</v>
      </c>
      <c r="H81" s="27">
        <v>7169.01</v>
      </c>
      <c r="I81" s="27">
        <v>-488.04</v>
      </c>
      <c r="J81" s="28">
        <v>2501</v>
      </c>
    </row>
    <row r="82" spans="1:10">
      <c r="A82" s="271">
        <v>2023</v>
      </c>
      <c r="B82" s="271" t="s">
        <v>126</v>
      </c>
      <c r="C82" s="271">
        <v>21</v>
      </c>
      <c r="D82" s="242">
        <v>74965.8</v>
      </c>
      <c r="E82" s="28">
        <v>16080</v>
      </c>
      <c r="G82" s="271" t="s">
        <v>157</v>
      </c>
      <c r="H82" s="27">
        <v>3733.37</v>
      </c>
      <c r="I82" s="242">
        <v>74965.8</v>
      </c>
      <c r="J82" s="28">
        <v>688</v>
      </c>
    </row>
    <row r="83" spans="1:10">
      <c r="A83" s="271">
        <v>2023</v>
      </c>
      <c r="B83" s="271" t="s">
        <v>126</v>
      </c>
      <c r="C83" s="271">
        <v>24</v>
      </c>
      <c r="D83" s="27">
        <v>239192.33</v>
      </c>
      <c r="E83" s="28">
        <v>49940</v>
      </c>
      <c r="G83" s="271" t="s">
        <v>158</v>
      </c>
      <c r="H83" s="27">
        <v>373837.93</v>
      </c>
      <c r="I83" s="27">
        <v>239192.33</v>
      </c>
      <c r="J83" s="28">
        <v>79975</v>
      </c>
    </row>
    <row r="84" spans="1:10">
      <c r="A84" s="271">
        <v>2023</v>
      </c>
      <c r="B84" s="271" t="s">
        <v>126</v>
      </c>
      <c r="C84" s="271">
        <v>25</v>
      </c>
      <c r="D84" s="27">
        <v>240488.46</v>
      </c>
      <c r="E84" s="28">
        <v>78510</v>
      </c>
      <c r="G84" s="271" t="s">
        <v>159</v>
      </c>
      <c r="H84" s="27">
        <v>12812.08</v>
      </c>
      <c r="I84" s="27">
        <v>240488.46</v>
      </c>
      <c r="J84" s="28">
        <v>3170</v>
      </c>
    </row>
    <row r="85" spans="1:10">
      <c r="A85" s="271">
        <v>2023</v>
      </c>
      <c r="B85" s="271" t="s">
        <v>126</v>
      </c>
      <c r="C85" s="271">
        <v>26</v>
      </c>
      <c r="D85" s="27">
        <v>249926.82</v>
      </c>
      <c r="E85" s="28">
        <v>45418</v>
      </c>
      <c r="G85" s="271" t="s">
        <v>354</v>
      </c>
      <c r="H85" s="27">
        <v>-521.41999999999996</v>
      </c>
      <c r="I85" s="27">
        <v>249926.82</v>
      </c>
      <c r="J85" s="28">
        <v>-112</v>
      </c>
    </row>
    <row r="86" spans="1:10">
      <c r="A86" s="271">
        <v>2023</v>
      </c>
      <c r="B86" s="271" t="s">
        <v>126</v>
      </c>
      <c r="C86" s="271">
        <v>27</v>
      </c>
      <c r="D86" s="27">
        <v>8029.94</v>
      </c>
      <c r="E86" s="28">
        <v>1765</v>
      </c>
      <c r="G86" s="271" t="s">
        <v>160</v>
      </c>
      <c r="H86" s="27">
        <v>62979.94</v>
      </c>
      <c r="I86" s="27">
        <v>8029.94</v>
      </c>
      <c r="J86" s="28">
        <v>14234</v>
      </c>
    </row>
    <row r="87" spans="1:10">
      <c r="A87" s="271">
        <v>2023</v>
      </c>
      <c r="B87" s="271" t="s">
        <v>126</v>
      </c>
      <c r="C87" s="271">
        <v>28</v>
      </c>
      <c r="D87" s="242">
        <v>380.8</v>
      </c>
      <c r="E87" s="28">
        <v>80</v>
      </c>
      <c r="G87" s="271" t="s">
        <v>161</v>
      </c>
      <c r="H87" s="27">
        <v>484117.43</v>
      </c>
      <c r="I87" s="242">
        <v>380.8</v>
      </c>
      <c r="J87" s="28">
        <v>108110</v>
      </c>
    </row>
    <row r="88" spans="1:10">
      <c r="A88" s="271">
        <v>2023</v>
      </c>
      <c r="B88" s="271" t="s">
        <v>146</v>
      </c>
      <c r="C88" s="271">
        <v>4</v>
      </c>
      <c r="D88" s="27">
        <v>603538.71</v>
      </c>
      <c r="E88" s="28">
        <v>124460</v>
      </c>
      <c r="G88" s="271" t="s">
        <v>162</v>
      </c>
      <c r="H88" s="27">
        <v>61535.12</v>
      </c>
      <c r="I88" s="27">
        <v>603538.71</v>
      </c>
      <c r="J88" s="28">
        <v>13153</v>
      </c>
    </row>
    <row r="89" spans="1:10">
      <c r="A89" s="271">
        <v>2023</v>
      </c>
      <c r="B89" s="271" t="s">
        <v>146</v>
      </c>
      <c r="C89" s="271">
        <v>5</v>
      </c>
      <c r="D89" s="27">
        <v>93537.91</v>
      </c>
      <c r="E89" s="28">
        <v>20082</v>
      </c>
      <c r="G89" s="271" t="s">
        <v>163</v>
      </c>
      <c r="H89" s="27">
        <v>-3378.19</v>
      </c>
      <c r="I89" s="27">
        <v>93537.91</v>
      </c>
      <c r="J89" s="28">
        <v>-710</v>
      </c>
    </row>
    <row r="90" spans="1:10">
      <c r="A90" s="271">
        <v>2023</v>
      </c>
      <c r="B90" s="271" t="s">
        <v>146</v>
      </c>
      <c r="C90" s="271">
        <v>8</v>
      </c>
      <c r="D90" s="27">
        <v>50975.94</v>
      </c>
      <c r="E90" s="28">
        <v>9302</v>
      </c>
      <c r="G90" s="271" t="s">
        <v>164</v>
      </c>
      <c r="H90" s="27">
        <v>3614.32</v>
      </c>
      <c r="I90" s="27">
        <v>50975.94</v>
      </c>
      <c r="J90" s="28">
        <v>816</v>
      </c>
    </row>
    <row r="91" spans="1:10">
      <c r="A91" s="271">
        <v>2023</v>
      </c>
      <c r="B91" s="271" t="s">
        <v>146</v>
      </c>
      <c r="C91" s="271">
        <v>9</v>
      </c>
      <c r="D91" s="27">
        <v>220623.56</v>
      </c>
      <c r="E91" s="28">
        <v>47281</v>
      </c>
      <c r="G91" s="271" t="s">
        <v>165</v>
      </c>
      <c r="H91" s="27">
        <v>-5227.7299999999996</v>
      </c>
      <c r="I91" s="27">
        <v>220623.56</v>
      </c>
      <c r="J91" s="28">
        <v>-914</v>
      </c>
    </row>
    <row r="92" spans="1:10">
      <c r="A92" s="271">
        <v>2023</v>
      </c>
      <c r="B92" s="271" t="s">
        <v>146</v>
      </c>
      <c r="C92" s="271">
        <v>10</v>
      </c>
      <c r="D92" s="27">
        <v>87756.56</v>
      </c>
      <c r="E92" s="28">
        <v>18919</v>
      </c>
      <c r="G92" s="271" t="s">
        <v>166</v>
      </c>
      <c r="H92" s="27">
        <v>-3321.75</v>
      </c>
      <c r="I92" s="27">
        <v>87756.56</v>
      </c>
      <c r="J92" s="28">
        <v>317</v>
      </c>
    </row>
    <row r="93" spans="1:10">
      <c r="A93" s="271">
        <v>2023</v>
      </c>
      <c r="B93" s="271" t="s">
        <v>146</v>
      </c>
      <c r="C93" s="271">
        <v>11</v>
      </c>
      <c r="D93" s="27">
        <v>479380.51</v>
      </c>
      <c r="E93" s="28">
        <v>112848</v>
      </c>
      <c r="G93" s="271" t="s">
        <v>167</v>
      </c>
      <c r="H93" s="27">
        <v>503605.43</v>
      </c>
      <c r="I93" s="27">
        <v>479380.51</v>
      </c>
      <c r="J93" s="28">
        <v>118177</v>
      </c>
    </row>
    <row r="94" spans="1:10">
      <c r="A94" s="271">
        <v>2023</v>
      </c>
      <c r="B94" s="271" t="s">
        <v>146</v>
      </c>
      <c r="C94" s="271">
        <v>12</v>
      </c>
      <c r="D94" s="242">
        <v>17504.7</v>
      </c>
      <c r="E94" s="28">
        <v>3627</v>
      </c>
      <c r="G94" s="271" t="s">
        <v>169</v>
      </c>
      <c r="H94" s="27">
        <v>-2831.12</v>
      </c>
      <c r="I94" s="242">
        <v>17504.7</v>
      </c>
      <c r="J94" s="28">
        <v>-595</v>
      </c>
    </row>
    <row r="95" spans="1:10">
      <c r="A95" s="271">
        <v>2023</v>
      </c>
      <c r="B95" s="271" t="s">
        <v>146</v>
      </c>
      <c r="C95" s="271">
        <v>15</v>
      </c>
      <c r="D95" s="27">
        <v>223012.39</v>
      </c>
      <c r="E95" s="28">
        <v>45561</v>
      </c>
      <c r="G95" s="271" t="s">
        <v>170</v>
      </c>
      <c r="H95" s="27">
        <v>70195.72</v>
      </c>
      <c r="I95" s="27">
        <v>223012.39</v>
      </c>
      <c r="J95" s="28">
        <v>15945</v>
      </c>
    </row>
    <row r="96" spans="1:10">
      <c r="A96" s="271">
        <v>2023</v>
      </c>
      <c r="B96" s="271" t="s">
        <v>146</v>
      </c>
      <c r="C96" s="271">
        <v>16</v>
      </c>
      <c r="D96" s="27">
        <v>147382.75</v>
      </c>
      <c r="E96" s="28">
        <v>30616</v>
      </c>
      <c r="G96" s="271" t="s">
        <v>171</v>
      </c>
      <c r="H96" s="27">
        <v>23638.83</v>
      </c>
      <c r="I96" s="27">
        <v>147382.75</v>
      </c>
      <c r="J96" s="28">
        <v>4875</v>
      </c>
    </row>
    <row r="97" spans="1:10">
      <c r="A97" s="271">
        <v>2023</v>
      </c>
      <c r="B97" s="271" t="s">
        <v>146</v>
      </c>
      <c r="C97" s="271">
        <v>17</v>
      </c>
      <c r="D97" s="27">
        <v>2030.02</v>
      </c>
      <c r="E97" s="28">
        <v>1214</v>
      </c>
      <c r="G97" s="271" t="s">
        <v>172</v>
      </c>
      <c r="H97" s="27">
        <v>49502.68</v>
      </c>
      <c r="I97" s="27">
        <v>2030.02</v>
      </c>
      <c r="J97" s="28">
        <v>15654</v>
      </c>
    </row>
    <row r="98" spans="1:10">
      <c r="A98" s="271">
        <v>2023</v>
      </c>
      <c r="B98" s="271" t="s">
        <v>146</v>
      </c>
      <c r="C98" s="271">
        <v>18</v>
      </c>
      <c r="D98" s="27">
        <v>-996.54</v>
      </c>
      <c r="E98" s="28">
        <v>-262</v>
      </c>
      <c r="G98" s="271" t="s">
        <v>173</v>
      </c>
      <c r="H98" s="242">
        <v>496278.1</v>
      </c>
      <c r="I98" s="27">
        <v>-996.54</v>
      </c>
      <c r="J98" s="28">
        <v>111906</v>
      </c>
    </row>
    <row r="99" spans="1:10">
      <c r="A99" s="271">
        <v>2023</v>
      </c>
      <c r="B99" s="271" t="s">
        <v>146</v>
      </c>
      <c r="C99" s="271">
        <v>19</v>
      </c>
      <c r="D99" s="27">
        <v>418096.42</v>
      </c>
      <c r="E99" s="28">
        <v>90118</v>
      </c>
      <c r="G99" s="271" t="s">
        <v>174</v>
      </c>
      <c r="H99" s="27">
        <v>368455.69</v>
      </c>
      <c r="I99" s="27">
        <v>418096.42</v>
      </c>
      <c r="J99" s="28">
        <v>126841</v>
      </c>
    </row>
    <row r="100" spans="1:10">
      <c r="A100" s="271">
        <v>2023</v>
      </c>
      <c r="B100" s="271" t="s">
        <v>146</v>
      </c>
      <c r="C100" s="271">
        <v>22</v>
      </c>
      <c r="D100" s="27">
        <v>174813.32</v>
      </c>
      <c r="E100" s="28">
        <v>39099</v>
      </c>
      <c r="G100" s="271" t="s">
        <v>176</v>
      </c>
      <c r="H100" s="27">
        <v>69653.27</v>
      </c>
      <c r="I100" s="27">
        <v>174813.32</v>
      </c>
      <c r="J100" s="28">
        <v>13792</v>
      </c>
    </row>
    <row r="101" spans="1:10">
      <c r="A101" s="271">
        <v>2023</v>
      </c>
      <c r="B101" s="271" t="s">
        <v>146</v>
      </c>
      <c r="C101" s="271">
        <v>23</v>
      </c>
      <c r="D101" s="242">
        <v>222983.4</v>
      </c>
      <c r="E101" s="28">
        <v>47777</v>
      </c>
      <c r="G101" s="271" t="s">
        <v>177</v>
      </c>
      <c r="H101" s="27">
        <v>48166.68</v>
      </c>
      <c r="I101" s="242">
        <v>222983.4</v>
      </c>
      <c r="J101" s="28">
        <v>10529</v>
      </c>
    </row>
    <row r="102" spans="1:10">
      <c r="A102" s="271">
        <v>2023</v>
      </c>
      <c r="B102" s="271" t="s">
        <v>146</v>
      </c>
      <c r="C102" s="271">
        <v>24</v>
      </c>
      <c r="D102" s="27">
        <v>106691.58</v>
      </c>
      <c r="E102" s="28">
        <v>23042</v>
      </c>
      <c r="G102" s="271" t="s">
        <v>178</v>
      </c>
      <c r="H102" s="27">
        <v>-1714.58</v>
      </c>
      <c r="I102" s="27">
        <v>106691.58</v>
      </c>
      <c r="J102" s="28">
        <v>-349</v>
      </c>
    </row>
    <row r="103" spans="1:10">
      <c r="A103" s="271">
        <v>2023</v>
      </c>
      <c r="B103" s="271" t="s">
        <v>146</v>
      </c>
      <c r="C103" s="271">
        <v>25</v>
      </c>
      <c r="D103" s="242">
        <v>128521.5</v>
      </c>
      <c r="E103" s="28">
        <v>27788</v>
      </c>
      <c r="G103" s="271" t="s">
        <v>179</v>
      </c>
      <c r="H103" s="27">
        <v>247716.15</v>
      </c>
      <c r="I103" s="242">
        <v>128521.5</v>
      </c>
      <c r="J103" s="28">
        <v>52734</v>
      </c>
    </row>
    <row r="104" spans="1:10">
      <c r="A104" s="271">
        <v>2023</v>
      </c>
      <c r="B104" s="271" t="s">
        <v>146</v>
      </c>
      <c r="C104" s="271">
        <v>26</v>
      </c>
      <c r="D104" s="27">
        <v>2377.0300000000002</v>
      </c>
      <c r="E104" s="28">
        <v>478</v>
      </c>
      <c r="G104" s="271" t="s">
        <v>181</v>
      </c>
      <c r="H104" s="27">
        <v>19956.48</v>
      </c>
      <c r="I104" s="27">
        <v>2377.0300000000002</v>
      </c>
      <c r="J104" s="28">
        <v>4265</v>
      </c>
    </row>
    <row r="105" spans="1:10">
      <c r="A105" s="271">
        <v>2023</v>
      </c>
      <c r="B105" s="271" t="s">
        <v>146</v>
      </c>
      <c r="C105" s="271">
        <v>27</v>
      </c>
      <c r="D105" s="27">
        <v>2676.11</v>
      </c>
      <c r="E105" s="28">
        <v>559</v>
      </c>
      <c r="G105" s="271" t="s">
        <v>182</v>
      </c>
      <c r="H105" s="27">
        <v>145273.09</v>
      </c>
      <c r="I105" s="27">
        <v>2676.11</v>
      </c>
      <c r="J105" s="28">
        <v>189722</v>
      </c>
    </row>
    <row r="106" spans="1:10">
      <c r="A106" s="271">
        <v>2023</v>
      </c>
      <c r="B106" s="271" t="s">
        <v>146</v>
      </c>
      <c r="C106" s="271">
        <v>29</v>
      </c>
      <c r="D106" s="27">
        <v>495902.19</v>
      </c>
      <c r="E106" s="28">
        <v>112680</v>
      </c>
      <c r="G106" s="271" t="s">
        <v>183</v>
      </c>
      <c r="H106" s="27">
        <v>84559.53</v>
      </c>
      <c r="I106" s="27">
        <v>495902.19</v>
      </c>
      <c r="J106" s="28">
        <v>16659</v>
      </c>
    </row>
    <row r="107" spans="1:10">
      <c r="A107" s="271">
        <v>2023</v>
      </c>
      <c r="B107" s="271" t="s">
        <v>146</v>
      </c>
      <c r="C107" s="271">
        <v>30</v>
      </c>
      <c r="D107" s="27">
        <v>55728.03</v>
      </c>
      <c r="E107" s="28">
        <v>11245</v>
      </c>
      <c r="G107" s="271" t="s">
        <v>184</v>
      </c>
      <c r="H107" s="27">
        <v>907551.71</v>
      </c>
      <c r="I107" s="27">
        <v>55728.03</v>
      </c>
      <c r="J107" s="28">
        <v>206417</v>
      </c>
    </row>
    <row r="108" spans="1:10">
      <c r="A108" s="271">
        <v>2023</v>
      </c>
      <c r="B108" s="271" t="s">
        <v>146</v>
      </c>
      <c r="C108" s="271">
        <v>31</v>
      </c>
      <c r="D108" s="242">
        <v>125838.3</v>
      </c>
      <c r="E108" s="28">
        <v>27174</v>
      </c>
      <c r="G108" s="271" t="s">
        <v>185</v>
      </c>
      <c r="H108" s="27">
        <v>142.22999999999999</v>
      </c>
      <c r="I108" s="242">
        <v>125838.3</v>
      </c>
      <c r="J108" s="28">
        <v>22</v>
      </c>
    </row>
    <row r="109" spans="1:10">
      <c r="A109" s="271">
        <v>2023</v>
      </c>
      <c r="B109" s="271" t="s">
        <v>168</v>
      </c>
      <c r="C109" s="271">
        <v>1</v>
      </c>
      <c r="D109" s="27">
        <v>137995.94</v>
      </c>
      <c r="E109" s="28">
        <v>29806</v>
      </c>
      <c r="G109" s="271" t="s">
        <v>186</v>
      </c>
      <c r="H109" s="27">
        <v>77242.679999999993</v>
      </c>
      <c r="I109" s="27">
        <v>137995.94</v>
      </c>
      <c r="J109" s="28">
        <v>16130</v>
      </c>
    </row>
    <row r="110" spans="1:10">
      <c r="A110" s="271">
        <v>2023</v>
      </c>
      <c r="B110" s="271" t="s">
        <v>168</v>
      </c>
      <c r="C110" s="271">
        <v>2</v>
      </c>
      <c r="D110" s="242">
        <v>316.8</v>
      </c>
      <c r="E110" s="28">
        <v>40</v>
      </c>
      <c r="G110" s="271" t="s">
        <v>188</v>
      </c>
      <c r="H110" s="27">
        <v>41841.449999999997</v>
      </c>
      <c r="I110" s="242">
        <v>316.8</v>
      </c>
      <c r="J110" s="28">
        <v>9650</v>
      </c>
    </row>
    <row r="111" spans="1:10">
      <c r="A111" s="271">
        <v>2023</v>
      </c>
      <c r="B111" s="271" t="s">
        <v>168</v>
      </c>
      <c r="C111" s="271">
        <v>5</v>
      </c>
      <c r="D111" s="27">
        <v>239241.57</v>
      </c>
      <c r="E111" s="28">
        <v>68344</v>
      </c>
      <c r="G111" s="271" t="s">
        <v>190</v>
      </c>
      <c r="H111" s="27">
        <v>829911.99</v>
      </c>
      <c r="I111" s="27">
        <v>239241.57</v>
      </c>
      <c r="J111" s="28">
        <v>188363</v>
      </c>
    </row>
    <row r="112" spans="1:10">
      <c r="A112" s="271">
        <v>2023</v>
      </c>
      <c r="B112" s="271" t="s">
        <v>168</v>
      </c>
      <c r="C112" s="271">
        <v>6</v>
      </c>
      <c r="D112" s="27">
        <v>104864.24</v>
      </c>
      <c r="E112" s="28">
        <v>23668</v>
      </c>
      <c r="G112" s="271" t="s">
        <v>191</v>
      </c>
      <c r="H112" s="27">
        <v>1398.84</v>
      </c>
      <c r="I112" s="27">
        <v>104864.24</v>
      </c>
      <c r="J112" s="28">
        <v>2081</v>
      </c>
    </row>
    <row r="113" spans="1:10">
      <c r="A113" s="271">
        <v>2023</v>
      </c>
      <c r="B113" s="271" t="s">
        <v>168</v>
      </c>
      <c r="C113" s="271">
        <v>7</v>
      </c>
      <c r="D113" s="27">
        <v>49681.14</v>
      </c>
      <c r="E113" s="28">
        <v>9592</v>
      </c>
      <c r="G113" s="271" t="s">
        <v>355</v>
      </c>
      <c r="H113" s="28">
        <v>60</v>
      </c>
      <c r="I113" s="27">
        <v>49681.14</v>
      </c>
      <c r="J113" s="28">
        <v>6000</v>
      </c>
    </row>
    <row r="114" spans="1:10">
      <c r="A114" s="271">
        <v>2023</v>
      </c>
      <c r="B114" s="271" t="s">
        <v>168</v>
      </c>
      <c r="C114" s="271">
        <v>9</v>
      </c>
      <c r="D114" s="27">
        <v>316870.56</v>
      </c>
      <c r="E114" s="28">
        <v>67960</v>
      </c>
      <c r="G114" s="271" t="s">
        <v>192</v>
      </c>
      <c r="H114" s="242">
        <v>204537.8</v>
      </c>
      <c r="I114" s="27">
        <v>316870.56</v>
      </c>
      <c r="J114" s="28">
        <v>37590</v>
      </c>
    </row>
    <row r="115" spans="1:10">
      <c r="A115" s="271">
        <v>2023</v>
      </c>
      <c r="B115" s="271" t="s">
        <v>168</v>
      </c>
      <c r="C115" s="271">
        <v>12</v>
      </c>
      <c r="D115" s="27">
        <v>-803.11</v>
      </c>
      <c r="E115" s="28">
        <v>-119</v>
      </c>
      <c r="G115" s="271" t="s">
        <v>193</v>
      </c>
      <c r="H115" s="27">
        <v>109338.95</v>
      </c>
      <c r="I115" s="27">
        <v>-803.11</v>
      </c>
      <c r="J115" s="28">
        <v>30484</v>
      </c>
    </row>
    <row r="116" spans="1:10">
      <c r="A116" s="271">
        <v>2023</v>
      </c>
      <c r="B116" s="271" t="s">
        <v>168</v>
      </c>
      <c r="C116" s="271">
        <v>13</v>
      </c>
      <c r="D116" s="27">
        <v>971206.42</v>
      </c>
      <c r="E116" s="28">
        <v>219270</v>
      </c>
      <c r="G116" s="271" t="s">
        <v>194</v>
      </c>
      <c r="H116" s="27">
        <v>6986.77</v>
      </c>
      <c r="I116" s="27">
        <v>971206.42</v>
      </c>
      <c r="J116" s="28">
        <v>1837</v>
      </c>
    </row>
    <row r="117" spans="1:10">
      <c r="A117" s="271">
        <v>2023</v>
      </c>
      <c r="B117" s="271" t="s">
        <v>168</v>
      </c>
      <c r="C117" s="271">
        <v>14</v>
      </c>
      <c r="D117" s="242">
        <v>1516.3</v>
      </c>
      <c r="E117" s="28">
        <v>382</v>
      </c>
      <c r="G117" s="271" t="s">
        <v>195</v>
      </c>
      <c r="H117" s="27">
        <v>422177.45</v>
      </c>
      <c r="I117" s="242">
        <v>1516.3</v>
      </c>
      <c r="J117" s="28">
        <v>98892</v>
      </c>
    </row>
    <row r="118" spans="1:10">
      <c r="A118" s="271">
        <v>2023</v>
      </c>
      <c r="B118" s="271" t="s">
        <v>168</v>
      </c>
      <c r="C118" s="271">
        <v>15</v>
      </c>
      <c r="D118" s="27">
        <v>-1376.77</v>
      </c>
      <c r="E118" s="28">
        <v>-129</v>
      </c>
      <c r="G118" s="271" t="s">
        <v>196</v>
      </c>
      <c r="H118" s="27">
        <v>-259167.43</v>
      </c>
      <c r="I118" s="27">
        <v>-1376.77</v>
      </c>
      <c r="J118" s="28">
        <v>-55055</v>
      </c>
    </row>
    <row r="119" spans="1:10">
      <c r="A119" s="271">
        <v>2023</v>
      </c>
      <c r="B119" s="271" t="s">
        <v>168</v>
      </c>
      <c r="C119" s="271">
        <v>16</v>
      </c>
      <c r="D119" s="242">
        <v>2287.8000000000002</v>
      </c>
      <c r="E119" s="28">
        <v>733</v>
      </c>
      <c r="G119" s="271" t="s">
        <v>197</v>
      </c>
      <c r="H119" s="27">
        <v>62.66</v>
      </c>
      <c r="I119" s="242">
        <v>2287.8000000000002</v>
      </c>
      <c r="J119" s="28">
        <v>4</v>
      </c>
    </row>
    <row r="120" spans="1:10">
      <c r="A120" s="271">
        <v>2023</v>
      </c>
      <c r="B120" s="271" t="s">
        <v>168</v>
      </c>
      <c r="C120" s="271">
        <v>19</v>
      </c>
      <c r="D120" s="27">
        <v>108641.18</v>
      </c>
      <c r="E120" s="28">
        <v>22955</v>
      </c>
      <c r="G120" s="271" t="s">
        <v>198</v>
      </c>
      <c r="H120" s="27">
        <v>10622.64</v>
      </c>
      <c r="I120" s="27">
        <v>108641.18</v>
      </c>
      <c r="J120" s="28">
        <v>2424</v>
      </c>
    </row>
    <row r="121" spans="1:10">
      <c r="A121" s="271">
        <v>2023</v>
      </c>
      <c r="B121" s="271" t="s">
        <v>168</v>
      </c>
      <c r="C121" s="271">
        <v>20</v>
      </c>
      <c r="D121" s="242">
        <v>373834.3</v>
      </c>
      <c r="E121" s="28">
        <v>80292</v>
      </c>
      <c r="G121" s="271" t="s">
        <v>199</v>
      </c>
      <c r="H121" s="27">
        <v>21235.95</v>
      </c>
      <c r="I121" s="242">
        <v>373834.3</v>
      </c>
      <c r="J121" s="28">
        <v>4504</v>
      </c>
    </row>
    <row r="122" spans="1:10">
      <c r="A122" s="271">
        <v>2023</v>
      </c>
      <c r="B122" s="271" t="s">
        <v>168</v>
      </c>
      <c r="C122" s="271">
        <v>21</v>
      </c>
      <c r="D122" s="27">
        <v>8247.6299999999992</v>
      </c>
      <c r="E122" s="28">
        <v>1767</v>
      </c>
      <c r="G122" s="271" t="s">
        <v>200</v>
      </c>
      <c r="H122" s="27">
        <v>650986.73</v>
      </c>
      <c r="I122" s="27">
        <v>8247.6299999999992</v>
      </c>
      <c r="J122" s="28">
        <v>144013</v>
      </c>
    </row>
    <row r="123" spans="1:10">
      <c r="A123" s="271">
        <v>2023</v>
      </c>
      <c r="B123" s="271" t="s">
        <v>168</v>
      </c>
      <c r="C123" s="271">
        <v>22</v>
      </c>
      <c r="D123" s="27">
        <v>3068.57</v>
      </c>
      <c r="E123" s="28">
        <v>623</v>
      </c>
      <c r="G123" s="271" t="s">
        <v>201</v>
      </c>
      <c r="H123" s="27">
        <v>39673.53</v>
      </c>
      <c r="I123" s="27">
        <v>3068.57</v>
      </c>
      <c r="J123" s="28">
        <v>8058</v>
      </c>
    </row>
    <row r="124" spans="1:10">
      <c r="A124" s="271">
        <v>2023</v>
      </c>
      <c r="B124" s="271" t="s">
        <v>168</v>
      </c>
      <c r="C124" s="271">
        <v>23</v>
      </c>
      <c r="D124" s="242">
        <v>9443.7000000000007</v>
      </c>
      <c r="E124" s="28">
        <v>2024</v>
      </c>
      <c r="G124" s="271" t="s">
        <v>202</v>
      </c>
      <c r="H124" s="27">
        <v>61456.22</v>
      </c>
      <c r="I124" s="242">
        <v>9443.7000000000007</v>
      </c>
      <c r="J124" s="28">
        <v>11811</v>
      </c>
    </row>
    <row r="125" spans="1:10">
      <c r="A125" s="271">
        <v>2023</v>
      </c>
      <c r="B125" s="271" t="s">
        <v>168</v>
      </c>
      <c r="C125" s="271">
        <v>26</v>
      </c>
      <c r="D125" s="27">
        <v>88098.84</v>
      </c>
      <c r="E125" s="28">
        <v>17430</v>
      </c>
      <c r="G125" s="271" t="s">
        <v>203</v>
      </c>
      <c r="H125" s="27">
        <v>40893.760000000002</v>
      </c>
      <c r="I125" s="27">
        <v>88098.84</v>
      </c>
      <c r="J125" s="28">
        <v>14734</v>
      </c>
    </row>
    <row r="126" spans="1:10">
      <c r="A126" s="271">
        <v>2023</v>
      </c>
      <c r="B126" s="271" t="s">
        <v>168</v>
      </c>
      <c r="C126" s="271">
        <v>27</v>
      </c>
      <c r="D126" s="28">
        <v>404195</v>
      </c>
      <c r="E126" s="28">
        <v>101092</v>
      </c>
      <c r="G126" s="271" t="s">
        <v>204</v>
      </c>
      <c r="H126" s="27">
        <v>4720.9799999999996</v>
      </c>
      <c r="I126" s="28">
        <v>404195</v>
      </c>
      <c r="J126" s="28">
        <v>1014</v>
      </c>
    </row>
    <row r="127" spans="1:10">
      <c r="A127" s="271">
        <v>2023</v>
      </c>
      <c r="B127" s="271" t="s">
        <v>168</v>
      </c>
      <c r="C127" s="271">
        <v>28</v>
      </c>
      <c r="D127" s="27">
        <v>-112840.43</v>
      </c>
      <c r="E127" s="28">
        <v>-20061</v>
      </c>
      <c r="G127" s="271" t="s">
        <v>205</v>
      </c>
      <c r="H127" s="27">
        <v>419359.08</v>
      </c>
      <c r="I127" s="27">
        <v>-112840.43</v>
      </c>
      <c r="J127" s="28">
        <v>90586</v>
      </c>
    </row>
    <row r="128" spans="1:10">
      <c r="A128" s="271">
        <v>2023</v>
      </c>
      <c r="B128" s="271" t="s">
        <v>168</v>
      </c>
      <c r="C128" s="271">
        <v>29</v>
      </c>
      <c r="D128" s="242">
        <v>751.2</v>
      </c>
      <c r="E128" s="28">
        <v>170</v>
      </c>
      <c r="G128" s="271" t="s">
        <v>206</v>
      </c>
      <c r="H128" s="27">
        <v>133752.62</v>
      </c>
      <c r="I128" s="242">
        <v>751.2</v>
      </c>
      <c r="J128" s="28">
        <v>25071</v>
      </c>
    </row>
    <row r="129" spans="1:10">
      <c r="A129" s="271">
        <v>2023</v>
      </c>
      <c r="B129" s="271" t="s">
        <v>168</v>
      </c>
      <c r="C129" s="271">
        <v>30</v>
      </c>
      <c r="D129" s="242">
        <v>2302.5</v>
      </c>
      <c r="E129" s="28">
        <v>977</v>
      </c>
      <c r="G129" s="271" t="s">
        <v>208</v>
      </c>
      <c r="H129" s="27">
        <v>104202.93</v>
      </c>
      <c r="I129" s="242">
        <v>2302.5</v>
      </c>
      <c r="J129" s="28">
        <v>22379</v>
      </c>
    </row>
    <row r="130" spans="1:10">
      <c r="A130" s="271">
        <v>2023</v>
      </c>
      <c r="B130" s="271" t="s">
        <v>187</v>
      </c>
      <c r="C130" s="271">
        <v>3</v>
      </c>
      <c r="D130" s="27">
        <v>286417.46000000002</v>
      </c>
      <c r="E130" s="28">
        <v>59147</v>
      </c>
      <c r="G130" s="271" t="s">
        <v>209</v>
      </c>
      <c r="H130" s="242">
        <v>270031.90000000002</v>
      </c>
      <c r="I130" s="27">
        <v>286417.46000000002</v>
      </c>
      <c r="J130" s="28">
        <v>63734</v>
      </c>
    </row>
    <row r="131" spans="1:10">
      <c r="A131" s="271">
        <v>2023</v>
      </c>
      <c r="B131" s="271" t="s">
        <v>187</v>
      </c>
      <c r="C131" s="271">
        <v>4</v>
      </c>
      <c r="D131" s="27">
        <v>493688.44</v>
      </c>
      <c r="E131" s="28">
        <v>108023</v>
      </c>
      <c r="G131" s="271" t="s">
        <v>211</v>
      </c>
      <c r="H131" s="27">
        <v>429781.51</v>
      </c>
      <c r="I131" s="27">
        <v>493688.44</v>
      </c>
      <c r="J131" s="28">
        <v>103120</v>
      </c>
    </row>
    <row r="132" spans="1:10">
      <c r="A132" s="271">
        <v>2023</v>
      </c>
      <c r="B132" s="271" t="s">
        <v>187</v>
      </c>
      <c r="C132" s="271">
        <v>5</v>
      </c>
      <c r="D132" s="27">
        <v>-296.33999999999997</v>
      </c>
      <c r="E132" s="28">
        <v>-61</v>
      </c>
      <c r="G132" s="271" t="s">
        <v>212</v>
      </c>
      <c r="H132" s="27">
        <v>125139.53</v>
      </c>
      <c r="I132" s="27">
        <v>-296.33999999999997</v>
      </c>
      <c r="J132" s="28">
        <v>28290</v>
      </c>
    </row>
    <row r="133" spans="1:10">
      <c r="A133" s="271">
        <v>2023</v>
      </c>
      <c r="B133" s="271" t="s">
        <v>187</v>
      </c>
      <c r="C133" s="271">
        <v>6</v>
      </c>
      <c r="D133" s="242">
        <v>2536.1</v>
      </c>
      <c r="E133" s="28">
        <v>581</v>
      </c>
      <c r="G133" s="271" t="s">
        <v>214</v>
      </c>
      <c r="H133" s="27">
        <v>20563.419999999998</v>
      </c>
      <c r="I133" s="242">
        <v>2536.1</v>
      </c>
      <c r="J133" s="28">
        <v>4392</v>
      </c>
    </row>
    <row r="134" spans="1:10">
      <c r="A134" s="271">
        <v>2023</v>
      </c>
      <c r="B134" s="271" t="s">
        <v>187</v>
      </c>
      <c r="C134" s="271">
        <v>7</v>
      </c>
      <c r="D134" s="27">
        <v>5200.07</v>
      </c>
      <c r="E134" s="28">
        <v>975</v>
      </c>
      <c r="G134" s="271" t="s">
        <v>216</v>
      </c>
      <c r="H134" s="242">
        <v>39479.699999999997</v>
      </c>
      <c r="I134" s="27">
        <v>5200.07</v>
      </c>
      <c r="J134" s="28">
        <v>12980</v>
      </c>
    </row>
    <row r="135" spans="1:10">
      <c r="A135" s="271">
        <v>2023</v>
      </c>
      <c r="B135" s="271" t="s">
        <v>187</v>
      </c>
      <c r="C135" s="271">
        <v>10</v>
      </c>
      <c r="D135" s="27">
        <v>-10535.02</v>
      </c>
      <c r="E135" s="28">
        <v>823</v>
      </c>
      <c r="G135" s="271" t="s">
        <v>218</v>
      </c>
      <c r="H135" s="27">
        <v>344079.75</v>
      </c>
      <c r="I135" s="27">
        <v>-10535.02</v>
      </c>
      <c r="J135" s="28">
        <v>76457</v>
      </c>
    </row>
    <row r="136" spans="1:10">
      <c r="A136" s="271">
        <v>2023</v>
      </c>
      <c r="B136" s="271" t="s">
        <v>187</v>
      </c>
      <c r="C136" s="271">
        <v>11</v>
      </c>
      <c r="D136" s="27">
        <v>266813.95</v>
      </c>
      <c r="E136" s="28">
        <v>77139</v>
      </c>
      <c r="G136" s="271" t="s">
        <v>219</v>
      </c>
      <c r="H136" s="27">
        <v>324772.76</v>
      </c>
      <c r="I136" s="27">
        <v>266813.95</v>
      </c>
      <c r="J136" s="28">
        <v>67946</v>
      </c>
    </row>
    <row r="137" spans="1:10">
      <c r="A137" s="271">
        <v>2023</v>
      </c>
      <c r="B137" s="271" t="s">
        <v>187</v>
      </c>
      <c r="C137" s="271">
        <v>12</v>
      </c>
      <c r="D137" s="27">
        <v>290267.93</v>
      </c>
      <c r="E137" s="28">
        <v>59156</v>
      </c>
      <c r="G137" s="271" t="s">
        <v>220</v>
      </c>
      <c r="H137" s="242">
        <v>16002.1</v>
      </c>
      <c r="I137" s="27">
        <v>290267.93</v>
      </c>
      <c r="J137" s="28">
        <v>273</v>
      </c>
    </row>
    <row r="138" spans="1:10">
      <c r="A138" s="271">
        <v>2023</v>
      </c>
      <c r="B138" s="271" t="s">
        <v>187</v>
      </c>
      <c r="C138" s="271">
        <v>13</v>
      </c>
      <c r="D138" s="27">
        <v>11189.68</v>
      </c>
      <c r="E138" s="28">
        <v>2717</v>
      </c>
      <c r="G138" s="271" t="s">
        <v>221</v>
      </c>
      <c r="H138" s="27">
        <v>-2574.13</v>
      </c>
      <c r="I138" s="27">
        <v>11189.68</v>
      </c>
      <c r="J138" s="28">
        <v>-468</v>
      </c>
    </row>
    <row r="139" spans="1:10">
      <c r="A139" s="271">
        <v>2023</v>
      </c>
      <c r="B139" s="271" t="s">
        <v>187</v>
      </c>
      <c r="C139" s="271">
        <v>14</v>
      </c>
      <c r="D139" s="27">
        <v>-1840.04</v>
      </c>
      <c r="E139" s="28">
        <v>-40</v>
      </c>
      <c r="G139" s="271" t="s">
        <v>222</v>
      </c>
      <c r="H139" s="27">
        <v>484299.37</v>
      </c>
      <c r="I139" s="27">
        <v>-1840.04</v>
      </c>
      <c r="J139" s="28">
        <v>115794</v>
      </c>
    </row>
    <row r="140" spans="1:10">
      <c r="A140" s="271">
        <v>2023</v>
      </c>
      <c r="B140" s="271" t="s">
        <v>187</v>
      </c>
      <c r="C140" s="271">
        <v>16</v>
      </c>
      <c r="D140" s="28">
        <v>23161</v>
      </c>
      <c r="E140" s="28">
        <v>5035</v>
      </c>
      <c r="G140" s="271" t="s">
        <v>224</v>
      </c>
      <c r="H140" s="27">
        <v>62068.38</v>
      </c>
      <c r="I140" s="28">
        <v>23161</v>
      </c>
      <c r="J140" s="28">
        <v>14061</v>
      </c>
    </row>
    <row r="141" spans="1:10">
      <c r="A141" s="271">
        <v>2023</v>
      </c>
      <c r="B141" s="271" t="s">
        <v>187</v>
      </c>
      <c r="C141" s="271">
        <v>17</v>
      </c>
      <c r="D141" s="27">
        <v>584296.62</v>
      </c>
      <c r="E141" s="28">
        <v>128505</v>
      </c>
      <c r="G141" s="271" t="s">
        <v>225</v>
      </c>
      <c r="H141" s="242">
        <v>29840.7</v>
      </c>
      <c r="I141" s="27">
        <v>584296.62</v>
      </c>
      <c r="J141" s="28">
        <v>6290</v>
      </c>
    </row>
    <row r="142" spans="1:10">
      <c r="A142" s="271">
        <v>2023</v>
      </c>
      <c r="B142" s="271" t="s">
        <v>187</v>
      </c>
      <c r="C142" s="271">
        <v>18</v>
      </c>
      <c r="D142" s="27">
        <v>56390.36</v>
      </c>
      <c r="E142" s="28">
        <v>16230</v>
      </c>
      <c r="G142" s="271" t="s">
        <v>226</v>
      </c>
      <c r="H142" s="27">
        <v>18401.560000000001</v>
      </c>
      <c r="I142" s="27">
        <v>56390.36</v>
      </c>
      <c r="J142" s="28">
        <v>3894</v>
      </c>
    </row>
    <row r="143" spans="1:10">
      <c r="A143" s="271">
        <v>2023</v>
      </c>
      <c r="B143" s="271" t="s">
        <v>187</v>
      </c>
      <c r="C143" s="271">
        <v>19</v>
      </c>
      <c r="D143" s="27">
        <v>236486.66</v>
      </c>
      <c r="E143" s="28">
        <v>59512</v>
      </c>
      <c r="G143" s="271" t="s">
        <v>227</v>
      </c>
      <c r="H143" s="27">
        <v>-147.63</v>
      </c>
      <c r="I143" s="27">
        <v>236486.66</v>
      </c>
      <c r="J143" s="28">
        <v>-33</v>
      </c>
    </row>
    <row r="144" spans="1:10">
      <c r="A144" s="271">
        <v>2023</v>
      </c>
      <c r="B144" s="271" t="s">
        <v>187</v>
      </c>
      <c r="C144" s="271">
        <v>20</v>
      </c>
      <c r="D144" s="27">
        <v>5916.45</v>
      </c>
      <c r="E144" s="28">
        <v>2026</v>
      </c>
      <c r="G144" s="271" t="s">
        <v>228</v>
      </c>
      <c r="H144" s="28">
        <v>382275</v>
      </c>
      <c r="I144" s="27">
        <v>5916.45</v>
      </c>
      <c r="J144" s="28">
        <v>95109</v>
      </c>
    </row>
    <row r="145" spans="1:10">
      <c r="A145" s="271">
        <v>2023</v>
      </c>
      <c r="B145" s="271" t="s">
        <v>187</v>
      </c>
      <c r="C145" s="271">
        <v>21</v>
      </c>
      <c r="D145" s="27">
        <v>-5423.14</v>
      </c>
      <c r="E145" s="28">
        <v>-47</v>
      </c>
      <c r="G145" s="271" t="s">
        <v>229</v>
      </c>
      <c r="H145" s="242">
        <v>257890.7</v>
      </c>
      <c r="I145" s="27">
        <v>-5423.14</v>
      </c>
      <c r="J145" s="28">
        <v>39880</v>
      </c>
    </row>
    <row r="146" spans="1:10">
      <c r="A146" s="271">
        <v>2023</v>
      </c>
      <c r="B146" s="271" t="s">
        <v>187</v>
      </c>
      <c r="C146" s="271">
        <v>22</v>
      </c>
      <c r="D146" s="27">
        <v>6020.46</v>
      </c>
      <c r="E146" s="28">
        <v>1294</v>
      </c>
      <c r="G146" s="271" t="s">
        <v>231</v>
      </c>
      <c r="H146" s="28">
        <v>-253</v>
      </c>
      <c r="I146" s="27">
        <v>6020.46</v>
      </c>
      <c r="J146" s="28">
        <v>-50</v>
      </c>
    </row>
    <row r="147" spans="1:10">
      <c r="A147" s="271">
        <v>2023</v>
      </c>
      <c r="B147" s="271" t="s">
        <v>187</v>
      </c>
      <c r="C147" s="271">
        <v>24</v>
      </c>
      <c r="D147" s="27">
        <v>10262.83</v>
      </c>
      <c r="E147" s="28">
        <v>4313</v>
      </c>
      <c r="G147" s="271" t="s">
        <v>232</v>
      </c>
      <c r="H147" s="242">
        <v>19028.599999999999</v>
      </c>
      <c r="I147" s="27">
        <v>10262.83</v>
      </c>
      <c r="J147" s="28">
        <v>7910</v>
      </c>
    </row>
    <row r="148" spans="1:10">
      <c r="A148" s="271">
        <v>2023</v>
      </c>
      <c r="B148" s="271" t="s">
        <v>187</v>
      </c>
      <c r="C148" s="271">
        <v>25</v>
      </c>
      <c r="D148" s="27">
        <v>77413.39</v>
      </c>
      <c r="E148" s="28">
        <v>31445</v>
      </c>
      <c r="G148" s="271" t="s">
        <v>233</v>
      </c>
      <c r="H148" s="27">
        <v>167214.71</v>
      </c>
      <c r="I148" s="27">
        <v>77413.39</v>
      </c>
      <c r="J148" s="28">
        <v>45290</v>
      </c>
    </row>
    <row r="149" spans="1:10">
      <c r="A149" s="271">
        <v>2023</v>
      </c>
      <c r="B149" s="271" t="s">
        <v>187</v>
      </c>
      <c r="C149" s="271">
        <v>26</v>
      </c>
      <c r="D149" s="27">
        <v>143903.93</v>
      </c>
      <c r="E149" s="28">
        <v>31439</v>
      </c>
      <c r="G149" s="271" t="s">
        <v>234</v>
      </c>
      <c r="H149" s="27">
        <v>10308.48</v>
      </c>
      <c r="I149" s="27">
        <v>143903.93</v>
      </c>
      <c r="J149" s="28">
        <v>472</v>
      </c>
    </row>
    <row r="150" spans="1:10">
      <c r="A150" s="271">
        <v>2023</v>
      </c>
      <c r="B150" s="271" t="s">
        <v>187</v>
      </c>
      <c r="C150" s="271">
        <v>27</v>
      </c>
      <c r="D150" s="242">
        <v>140630.6</v>
      </c>
      <c r="E150" s="28">
        <v>28806</v>
      </c>
      <c r="G150" s="271" t="s">
        <v>235</v>
      </c>
      <c r="H150" s="27">
        <v>87670.23</v>
      </c>
      <c r="I150" s="242">
        <v>140630.6</v>
      </c>
      <c r="J150" s="28">
        <v>16249</v>
      </c>
    </row>
    <row r="151" spans="1:10">
      <c r="A151" s="271">
        <v>2023</v>
      </c>
      <c r="B151" s="271" t="s">
        <v>187</v>
      </c>
      <c r="C151" s="271">
        <v>28</v>
      </c>
      <c r="D151" s="27">
        <v>4220.99</v>
      </c>
      <c r="E151" s="28">
        <v>892</v>
      </c>
      <c r="G151" s="271" t="s">
        <v>237</v>
      </c>
      <c r="H151" s="242">
        <v>38901.800000000003</v>
      </c>
      <c r="I151" s="27">
        <v>4220.99</v>
      </c>
      <c r="J151" s="28">
        <v>11555</v>
      </c>
    </row>
    <row r="152" spans="1:10">
      <c r="A152" s="271">
        <v>2023</v>
      </c>
      <c r="B152" s="271" t="s">
        <v>187</v>
      </c>
      <c r="C152" s="271">
        <v>31</v>
      </c>
      <c r="D152" s="27">
        <v>159.62</v>
      </c>
      <c r="E152" s="28">
        <v>0</v>
      </c>
      <c r="G152" s="271" t="s">
        <v>239</v>
      </c>
      <c r="H152" s="27">
        <v>391487.15</v>
      </c>
      <c r="I152" s="27">
        <v>159.62</v>
      </c>
      <c r="J152" s="28">
        <v>82150</v>
      </c>
    </row>
    <row r="153" spans="1:10">
      <c r="A153" s="271">
        <v>2023</v>
      </c>
      <c r="B153" s="271" t="s">
        <v>210</v>
      </c>
      <c r="C153" s="271">
        <v>1</v>
      </c>
      <c r="D153" s="27">
        <v>531067.92000000004</v>
      </c>
      <c r="E153" s="28">
        <v>132870</v>
      </c>
      <c r="G153" s="271" t="s">
        <v>240</v>
      </c>
      <c r="H153" s="27">
        <v>79385.98</v>
      </c>
      <c r="I153" s="27">
        <v>531067.92000000004</v>
      </c>
      <c r="J153" s="28">
        <v>14877</v>
      </c>
    </row>
    <row r="154" spans="1:10">
      <c r="A154" s="271">
        <v>2023</v>
      </c>
      <c r="B154" s="271" t="s">
        <v>210</v>
      </c>
      <c r="C154" s="271">
        <v>2</v>
      </c>
      <c r="D154" s="27">
        <v>1831.03</v>
      </c>
      <c r="E154" s="28">
        <v>338</v>
      </c>
      <c r="G154" s="271" t="s">
        <v>356</v>
      </c>
      <c r="H154" s="27">
        <v>154.47999999999999</v>
      </c>
      <c r="I154" s="27">
        <v>1831.03</v>
      </c>
      <c r="J154" s="28">
        <v>40</v>
      </c>
    </row>
    <row r="155" spans="1:10">
      <c r="A155" s="271">
        <v>2023</v>
      </c>
      <c r="B155" s="271" t="s">
        <v>210</v>
      </c>
      <c r="C155" s="271">
        <v>3</v>
      </c>
      <c r="D155" s="27">
        <v>11547.42</v>
      </c>
      <c r="E155" s="28">
        <v>2554</v>
      </c>
      <c r="G155" s="271" t="s">
        <v>241</v>
      </c>
      <c r="H155" s="27">
        <v>15756.58</v>
      </c>
      <c r="I155" s="27">
        <v>11547.42</v>
      </c>
      <c r="J155" s="28">
        <v>1757</v>
      </c>
    </row>
    <row r="156" spans="1:10">
      <c r="A156" s="271">
        <v>2023</v>
      </c>
      <c r="B156" s="271" t="s">
        <v>210</v>
      </c>
      <c r="C156" s="271">
        <v>4</v>
      </c>
      <c r="D156" s="27">
        <v>3148.63</v>
      </c>
      <c r="E156" s="28">
        <v>697</v>
      </c>
      <c r="G156" s="271" t="s">
        <v>242</v>
      </c>
      <c r="H156" s="27">
        <v>43078.37</v>
      </c>
      <c r="I156" s="27">
        <v>3148.63</v>
      </c>
      <c r="J156" s="28">
        <v>15561</v>
      </c>
    </row>
    <row r="157" spans="1:10">
      <c r="A157" s="271">
        <v>2023</v>
      </c>
      <c r="B157" s="271" t="s">
        <v>210</v>
      </c>
      <c r="C157" s="271">
        <v>7</v>
      </c>
      <c r="D157" s="27">
        <v>129257.45</v>
      </c>
      <c r="E157" s="28">
        <v>22170</v>
      </c>
      <c r="G157" s="271" t="s">
        <v>243</v>
      </c>
      <c r="H157" s="27">
        <v>79476.06</v>
      </c>
      <c r="I157" s="27">
        <v>129257.45</v>
      </c>
      <c r="J157" s="28">
        <v>9767</v>
      </c>
    </row>
    <row r="158" spans="1:10">
      <c r="A158" s="271">
        <v>2023</v>
      </c>
      <c r="B158" s="271" t="s">
        <v>210</v>
      </c>
      <c r="C158" s="271">
        <v>8</v>
      </c>
      <c r="D158" s="27">
        <v>385102.53</v>
      </c>
      <c r="E158" s="28">
        <v>94151</v>
      </c>
      <c r="G158" s="271" t="s">
        <v>244</v>
      </c>
      <c r="H158" s="27">
        <v>382977.59</v>
      </c>
      <c r="I158" s="27">
        <v>385102.53</v>
      </c>
      <c r="J158" s="28">
        <v>68844</v>
      </c>
    </row>
    <row r="159" spans="1:10">
      <c r="A159" s="271">
        <v>2023</v>
      </c>
      <c r="B159" s="271" t="s">
        <v>210</v>
      </c>
      <c r="C159" s="271">
        <v>9</v>
      </c>
      <c r="D159" s="27">
        <v>3010.23</v>
      </c>
      <c r="E159" s="28">
        <v>647</v>
      </c>
      <c r="G159" s="271" t="s">
        <v>245</v>
      </c>
      <c r="H159" s="27">
        <v>74045.53</v>
      </c>
      <c r="I159" s="27">
        <v>3010.23</v>
      </c>
      <c r="J159" s="28">
        <v>23131</v>
      </c>
    </row>
    <row r="160" spans="1:10">
      <c r="A160" s="271">
        <v>2023</v>
      </c>
      <c r="B160" s="271" t="s">
        <v>210</v>
      </c>
      <c r="C160" s="271">
        <v>10</v>
      </c>
      <c r="D160" s="27">
        <v>2169.79</v>
      </c>
      <c r="E160" s="28">
        <v>488</v>
      </c>
      <c r="G160" s="271" t="s">
        <v>246</v>
      </c>
      <c r="H160" s="27">
        <v>25178.639999999999</v>
      </c>
      <c r="I160" s="27">
        <v>2169.79</v>
      </c>
      <c r="J160" s="28">
        <v>5869</v>
      </c>
    </row>
    <row r="161" spans="1:10">
      <c r="A161" s="271">
        <v>2023</v>
      </c>
      <c r="B161" s="271" t="s">
        <v>210</v>
      </c>
      <c r="C161" s="271">
        <v>11</v>
      </c>
      <c r="D161" s="27">
        <v>91060.64</v>
      </c>
      <c r="E161" s="28">
        <v>14640</v>
      </c>
      <c r="G161" s="271" t="s">
        <v>247</v>
      </c>
      <c r="H161" s="27">
        <v>41355.14</v>
      </c>
      <c r="I161" s="27">
        <v>91060.64</v>
      </c>
      <c r="J161" s="28">
        <v>14296</v>
      </c>
    </row>
    <row r="162" spans="1:10">
      <c r="A162" s="271">
        <v>2023</v>
      </c>
      <c r="B162" s="271" t="s">
        <v>210</v>
      </c>
      <c r="C162" s="271">
        <v>14</v>
      </c>
      <c r="D162" s="27">
        <v>589464.88</v>
      </c>
      <c r="E162" s="28">
        <v>139552</v>
      </c>
      <c r="G162" s="271" t="s">
        <v>248</v>
      </c>
      <c r="H162" s="27">
        <v>22844.880000000001</v>
      </c>
      <c r="I162" s="27">
        <v>589464.88</v>
      </c>
      <c r="J162" s="28">
        <v>5032</v>
      </c>
    </row>
    <row r="163" spans="1:10">
      <c r="A163" s="271">
        <v>2023</v>
      </c>
      <c r="B163" s="271" t="s">
        <v>210</v>
      </c>
      <c r="C163" s="271">
        <v>15</v>
      </c>
      <c r="D163" s="27">
        <v>61732.66</v>
      </c>
      <c r="E163" s="28">
        <v>18869</v>
      </c>
      <c r="G163" s="271" t="s">
        <v>249</v>
      </c>
      <c r="H163" s="27">
        <v>351572.04</v>
      </c>
      <c r="I163" s="27">
        <v>61732.66</v>
      </c>
      <c r="J163" s="28">
        <v>85523</v>
      </c>
    </row>
    <row r="164" spans="1:10">
      <c r="A164" s="271">
        <v>2023</v>
      </c>
      <c r="B164" s="271" t="s">
        <v>210</v>
      </c>
      <c r="C164" s="271">
        <v>16</v>
      </c>
      <c r="D164" s="27">
        <v>217542.04</v>
      </c>
      <c r="E164" s="28">
        <v>48272</v>
      </c>
      <c r="G164" s="271" t="s">
        <v>250</v>
      </c>
      <c r="H164" s="27">
        <v>70305.19</v>
      </c>
      <c r="I164" s="27">
        <v>217542.04</v>
      </c>
      <c r="J164" s="28">
        <v>14619</v>
      </c>
    </row>
    <row r="165" spans="1:10">
      <c r="A165" s="271">
        <v>2023</v>
      </c>
      <c r="B165" s="271" t="s">
        <v>210</v>
      </c>
      <c r="C165" s="271">
        <v>17</v>
      </c>
      <c r="D165" s="27">
        <v>47792.97</v>
      </c>
      <c r="E165" s="28">
        <v>10411</v>
      </c>
      <c r="G165" s="271" t="s">
        <v>251</v>
      </c>
      <c r="H165" s="27">
        <v>5983.28</v>
      </c>
      <c r="I165" s="27">
        <v>47792.97</v>
      </c>
      <c r="J165" s="28">
        <v>2300</v>
      </c>
    </row>
    <row r="166" spans="1:10">
      <c r="A166" s="271">
        <v>2023</v>
      </c>
      <c r="B166" s="271" t="s">
        <v>210</v>
      </c>
      <c r="C166" s="271">
        <v>18</v>
      </c>
      <c r="D166" s="27">
        <v>35780.74</v>
      </c>
      <c r="E166" s="28">
        <v>8548</v>
      </c>
      <c r="G166" s="271" t="s">
        <v>252</v>
      </c>
      <c r="H166" s="27">
        <v>42647.96</v>
      </c>
      <c r="I166" s="27">
        <v>35780.74</v>
      </c>
      <c r="J166" s="28">
        <v>11347</v>
      </c>
    </row>
    <row r="167" spans="1:10">
      <c r="A167" s="271">
        <v>2023</v>
      </c>
      <c r="B167" s="271" t="s">
        <v>210</v>
      </c>
      <c r="C167" s="271">
        <v>21</v>
      </c>
      <c r="D167" s="27">
        <v>-259.73</v>
      </c>
      <c r="E167" s="28">
        <v>-29</v>
      </c>
      <c r="G167" s="271" t="s">
        <v>253</v>
      </c>
      <c r="H167" s="27">
        <v>30545.93</v>
      </c>
      <c r="I167" s="27">
        <v>-259.73</v>
      </c>
      <c r="J167" s="28">
        <v>6982</v>
      </c>
    </row>
    <row r="168" spans="1:10">
      <c r="A168" s="271">
        <v>2023</v>
      </c>
      <c r="B168" s="271" t="s">
        <v>210</v>
      </c>
      <c r="C168" s="271">
        <v>22</v>
      </c>
      <c r="D168" s="27">
        <v>501485.54</v>
      </c>
      <c r="E168" s="28">
        <v>104823</v>
      </c>
      <c r="G168" s="271" t="s">
        <v>254</v>
      </c>
      <c r="H168" s="27">
        <v>798431.86</v>
      </c>
      <c r="I168" s="27">
        <v>501485.54</v>
      </c>
      <c r="J168" s="28">
        <v>198746</v>
      </c>
    </row>
    <row r="169" spans="1:10">
      <c r="A169" s="271">
        <v>2023</v>
      </c>
      <c r="B169" s="271" t="s">
        <v>210</v>
      </c>
      <c r="C169" s="271">
        <v>23</v>
      </c>
      <c r="D169" s="27">
        <v>4917.43</v>
      </c>
      <c r="E169" s="28">
        <v>1200</v>
      </c>
      <c r="G169" s="271" t="s">
        <v>255</v>
      </c>
      <c r="H169" s="27">
        <v>77655.97</v>
      </c>
      <c r="I169" s="27">
        <v>4917.43</v>
      </c>
      <c r="J169" s="28">
        <v>15549</v>
      </c>
    </row>
    <row r="170" spans="1:10">
      <c r="A170" s="271">
        <v>2023</v>
      </c>
      <c r="B170" s="271" t="s">
        <v>210</v>
      </c>
      <c r="C170" s="271">
        <v>24</v>
      </c>
      <c r="D170" s="27">
        <v>2620.91</v>
      </c>
      <c r="E170" s="28">
        <v>588</v>
      </c>
      <c r="G170" s="271" t="s">
        <v>256</v>
      </c>
      <c r="H170" s="27">
        <v>2751.09</v>
      </c>
      <c r="I170" s="27">
        <v>2620.91</v>
      </c>
      <c r="J170" s="28">
        <v>581</v>
      </c>
    </row>
    <row r="171" spans="1:10">
      <c r="A171" s="271">
        <v>2023</v>
      </c>
      <c r="B171" s="271" t="s">
        <v>210</v>
      </c>
      <c r="C171" s="271">
        <v>25</v>
      </c>
      <c r="D171" s="27">
        <v>27762.98</v>
      </c>
      <c r="E171" s="28">
        <v>806</v>
      </c>
      <c r="G171" s="271" t="s">
        <v>257</v>
      </c>
      <c r="H171" s="242">
        <v>98318.399999999994</v>
      </c>
      <c r="I171" s="27">
        <v>27762.98</v>
      </c>
      <c r="J171" s="28">
        <v>14926</v>
      </c>
    </row>
    <row r="172" spans="1:10">
      <c r="A172" s="271">
        <v>2023</v>
      </c>
      <c r="B172" s="271" t="s">
        <v>210</v>
      </c>
      <c r="C172" s="271">
        <v>26</v>
      </c>
      <c r="D172" s="27">
        <v>1567.87</v>
      </c>
      <c r="E172" s="28">
        <v>333</v>
      </c>
      <c r="G172" s="271" t="s">
        <v>258</v>
      </c>
      <c r="H172" s="27">
        <v>33387.440000000002</v>
      </c>
      <c r="I172" s="27">
        <v>1567.87</v>
      </c>
      <c r="J172" s="28">
        <v>7144</v>
      </c>
    </row>
    <row r="173" spans="1:10">
      <c r="A173" s="271">
        <v>2023</v>
      </c>
      <c r="B173" s="271" t="s">
        <v>210</v>
      </c>
      <c r="C173" s="271">
        <v>28</v>
      </c>
      <c r="D173" s="27">
        <v>7043.27</v>
      </c>
      <c r="E173" s="28">
        <v>1676</v>
      </c>
      <c r="G173" s="271" t="s">
        <v>259</v>
      </c>
      <c r="H173" s="27">
        <v>377524.36</v>
      </c>
      <c r="I173" s="27">
        <v>7043.27</v>
      </c>
      <c r="J173" s="28">
        <v>90483</v>
      </c>
    </row>
    <row r="174" spans="1:10">
      <c r="A174" s="271">
        <v>2023</v>
      </c>
      <c r="B174" s="271" t="s">
        <v>210</v>
      </c>
      <c r="C174" s="271">
        <v>29</v>
      </c>
      <c r="D174" s="27">
        <v>331120.08</v>
      </c>
      <c r="E174" s="28">
        <v>73096</v>
      </c>
      <c r="G174" s="271" t="s">
        <v>261</v>
      </c>
      <c r="H174" s="242">
        <v>7786.5</v>
      </c>
      <c r="I174" s="27">
        <v>331120.08</v>
      </c>
      <c r="J174" s="28">
        <v>1550</v>
      </c>
    </row>
    <row r="175" spans="1:10">
      <c r="A175" s="271">
        <v>2023</v>
      </c>
      <c r="B175" s="271" t="s">
        <v>210</v>
      </c>
      <c r="C175" s="271">
        <v>30</v>
      </c>
      <c r="D175" s="242">
        <v>592507.1</v>
      </c>
      <c r="E175" s="28">
        <v>81969</v>
      </c>
      <c r="G175" s="271" t="s">
        <v>262</v>
      </c>
      <c r="H175" s="242">
        <v>120229.5</v>
      </c>
      <c r="I175" s="242">
        <v>592507.1</v>
      </c>
      <c r="J175" s="28">
        <v>20528</v>
      </c>
    </row>
    <row r="176" spans="1:10">
      <c r="A176" s="271">
        <v>2023</v>
      </c>
      <c r="B176" s="271" t="s">
        <v>210</v>
      </c>
      <c r="C176" s="271">
        <v>31</v>
      </c>
      <c r="D176" s="27">
        <v>81586.23</v>
      </c>
      <c r="E176" s="28">
        <v>17745</v>
      </c>
      <c r="G176" s="271" t="s">
        <v>263</v>
      </c>
      <c r="H176" s="27">
        <v>50192.35</v>
      </c>
      <c r="I176" s="27">
        <v>81586.23</v>
      </c>
      <c r="J176" s="28">
        <v>11921</v>
      </c>
    </row>
    <row r="177" spans="1:10">
      <c r="A177" s="271">
        <v>2023</v>
      </c>
      <c r="B177" s="271" t="s">
        <v>236</v>
      </c>
      <c r="C177" s="271">
        <v>1</v>
      </c>
      <c r="D177" s="27">
        <v>166610.88</v>
      </c>
      <c r="E177" s="28">
        <v>36348</v>
      </c>
      <c r="G177" s="271" t="s">
        <v>264</v>
      </c>
      <c r="H177" s="27">
        <v>4044.25</v>
      </c>
      <c r="I177" s="27">
        <v>166610.88</v>
      </c>
      <c r="J177" s="28">
        <v>992</v>
      </c>
    </row>
    <row r="178" spans="1:10">
      <c r="A178" s="271">
        <v>2023</v>
      </c>
      <c r="B178" s="271" t="s">
        <v>236</v>
      </c>
      <c r="C178" s="271">
        <v>2</v>
      </c>
      <c r="D178" s="27">
        <v>124056.75</v>
      </c>
      <c r="E178" s="28">
        <v>3295</v>
      </c>
      <c r="G178" s="271" t="s">
        <v>265</v>
      </c>
      <c r="H178" s="27">
        <v>189819.75</v>
      </c>
      <c r="I178" s="27">
        <v>124056.75</v>
      </c>
      <c r="J178" s="28">
        <v>49191</v>
      </c>
    </row>
    <row r="179" spans="1:10">
      <c r="A179" s="271">
        <v>2023</v>
      </c>
      <c r="B179" s="271" t="s">
        <v>236</v>
      </c>
      <c r="C179" s="271">
        <v>4</v>
      </c>
      <c r="D179" s="27">
        <v>314465.84000000003</v>
      </c>
      <c r="E179" s="28">
        <v>64476</v>
      </c>
      <c r="G179" s="271" t="s">
        <v>266</v>
      </c>
      <c r="H179" s="27">
        <v>124250.39</v>
      </c>
      <c r="I179" s="27">
        <v>314465.84000000003</v>
      </c>
      <c r="J179" s="28">
        <v>35119</v>
      </c>
    </row>
    <row r="180" spans="1:10">
      <c r="A180" s="271">
        <v>2023</v>
      </c>
      <c r="B180" s="271" t="s">
        <v>236</v>
      </c>
      <c r="C180" s="271">
        <v>5</v>
      </c>
      <c r="D180" s="27">
        <v>175583.65</v>
      </c>
      <c r="E180" s="28">
        <v>54134</v>
      </c>
      <c r="G180" s="271" t="s">
        <v>267</v>
      </c>
      <c r="H180" s="28">
        <v>8360</v>
      </c>
      <c r="I180" s="27">
        <v>175583.65</v>
      </c>
      <c r="J180" s="28">
        <v>2000</v>
      </c>
    </row>
    <row r="181" spans="1:10">
      <c r="A181" s="271">
        <v>2023</v>
      </c>
      <c r="B181" s="271" t="s">
        <v>236</v>
      </c>
      <c r="C181" s="271">
        <v>6</v>
      </c>
      <c r="D181" s="27">
        <v>-4207.47</v>
      </c>
      <c r="E181" s="28">
        <v>-751</v>
      </c>
      <c r="G181" s="271" t="s">
        <v>268</v>
      </c>
      <c r="H181" s="27">
        <v>33214.730000000003</v>
      </c>
      <c r="I181" s="27">
        <v>-4207.47</v>
      </c>
      <c r="J181" s="28">
        <v>9732</v>
      </c>
    </row>
    <row r="182" spans="1:10">
      <c r="A182" s="271">
        <v>2023</v>
      </c>
      <c r="B182" s="271" t="s">
        <v>236</v>
      </c>
      <c r="C182" s="271">
        <v>7</v>
      </c>
      <c r="D182" s="27">
        <v>-19023.96</v>
      </c>
      <c r="E182" s="28">
        <v>-3764</v>
      </c>
      <c r="G182" s="271" t="s">
        <v>269</v>
      </c>
      <c r="H182" s="27">
        <v>7630.57</v>
      </c>
      <c r="I182" s="27">
        <v>-19023.96</v>
      </c>
      <c r="J182" s="28">
        <v>1572</v>
      </c>
    </row>
    <row r="183" spans="1:10">
      <c r="A183" s="271">
        <v>2023</v>
      </c>
      <c r="B183" s="271" t="s">
        <v>236</v>
      </c>
      <c r="C183" s="271">
        <v>8</v>
      </c>
      <c r="D183" s="27">
        <v>2506.87</v>
      </c>
      <c r="E183" s="28">
        <v>252</v>
      </c>
      <c r="G183" s="271" t="s">
        <v>271</v>
      </c>
      <c r="H183" s="27">
        <v>524108.62</v>
      </c>
      <c r="I183" s="27">
        <v>2506.87</v>
      </c>
      <c r="J183" s="28">
        <v>130240</v>
      </c>
    </row>
    <row r="184" spans="1:10">
      <c r="A184" s="271">
        <v>2023</v>
      </c>
      <c r="B184" s="271" t="s">
        <v>236</v>
      </c>
      <c r="C184" s="271">
        <v>11</v>
      </c>
      <c r="D184" s="27">
        <v>118832.78</v>
      </c>
      <c r="E184" s="28">
        <v>21684</v>
      </c>
      <c r="G184" s="271" t="s">
        <v>272</v>
      </c>
      <c r="H184" s="27">
        <v>225908.91</v>
      </c>
      <c r="I184" s="27">
        <v>118832.78</v>
      </c>
      <c r="J184" s="28">
        <v>38580</v>
      </c>
    </row>
    <row r="185" spans="1:10">
      <c r="A185" s="271">
        <v>2023</v>
      </c>
      <c r="B185" s="271" t="s">
        <v>236</v>
      </c>
      <c r="C185" s="271">
        <v>12</v>
      </c>
      <c r="D185" s="27">
        <v>377330.32</v>
      </c>
      <c r="E185" s="28">
        <v>97775</v>
      </c>
      <c r="G185" s="271" t="s">
        <v>273</v>
      </c>
      <c r="H185" s="27">
        <v>11382.18</v>
      </c>
      <c r="I185" s="27">
        <v>377330.32</v>
      </c>
      <c r="J185" s="28">
        <v>2368</v>
      </c>
    </row>
    <row r="186" spans="1:10">
      <c r="A186" s="271">
        <v>2023</v>
      </c>
      <c r="B186" s="271" t="s">
        <v>236</v>
      </c>
      <c r="C186" s="271">
        <v>13</v>
      </c>
      <c r="D186" s="27">
        <v>-1973.66</v>
      </c>
      <c r="E186" s="28">
        <v>-427</v>
      </c>
      <c r="G186" s="271" t="s">
        <v>274</v>
      </c>
      <c r="H186" s="27">
        <v>34183.03</v>
      </c>
      <c r="I186" s="27">
        <v>-1973.66</v>
      </c>
      <c r="J186" s="28">
        <v>9686</v>
      </c>
    </row>
    <row r="187" spans="1:10">
      <c r="A187" s="271">
        <v>2023</v>
      </c>
      <c r="B187" s="271" t="s">
        <v>236</v>
      </c>
      <c r="C187" s="271">
        <v>14</v>
      </c>
      <c r="D187" s="27">
        <v>71723.75</v>
      </c>
      <c r="E187" s="28">
        <v>12694</v>
      </c>
      <c r="G187" s="271" t="s">
        <v>275</v>
      </c>
      <c r="H187" s="27">
        <v>2587.39</v>
      </c>
      <c r="I187" s="27">
        <v>71723.75</v>
      </c>
      <c r="J187" s="28">
        <v>579</v>
      </c>
    </row>
    <row r="188" spans="1:10">
      <c r="A188" s="271">
        <v>2023</v>
      </c>
      <c r="B188" s="271" t="s">
        <v>236</v>
      </c>
      <c r="C188" s="271">
        <v>15</v>
      </c>
      <c r="D188" s="27">
        <v>-16145.16</v>
      </c>
      <c r="E188" s="28">
        <v>63</v>
      </c>
      <c r="G188" s="271" t="s">
        <v>276</v>
      </c>
      <c r="H188" s="27">
        <v>555981.32999999996</v>
      </c>
      <c r="I188" s="27">
        <v>-16145.16</v>
      </c>
      <c r="J188" s="28">
        <v>127296</v>
      </c>
    </row>
    <row r="189" spans="1:10">
      <c r="A189" s="271">
        <v>2023</v>
      </c>
      <c r="B189" s="271" t="s">
        <v>236</v>
      </c>
      <c r="C189" s="271">
        <v>18</v>
      </c>
      <c r="D189" s="27">
        <v>346825.53</v>
      </c>
      <c r="E189" s="28">
        <v>76277</v>
      </c>
      <c r="G189" s="271" t="s">
        <v>277</v>
      </c>
      <c r="H189" s="27">
        <v>8696.84</v>
      </c>
      <c r="I189" s="27">
        <v>346825.53</v>
      </c>
      <c r="J189" s="28">
        <v>1873</v>
      </c>
    </row>
    <row r="190" spans="1:10">
      <c r="A190" s="271">
        <v>2023</v>
      </c>
      <c r="B190" s="271" t="s">
        <v>236</v>
      </c>
      <c r="C190" s="271">
        <v>19</v>
      </c>
      <c r="D190" s="27">
        <v>2465.7600000000002</v>
      </c>
      <c r="E190" s="28">
        <v>1088</v>
      </c>
      <c r="G190" s="271" t="s">
        <v>278</v>
      </c>
      <c r="H190" s="27">
        <v>39996.410000000003</v>
      </c>
      <c r="I190" s="27">
        <v>2465.7600000000002</v>
      </c>
      <c r="J190" s="28">
        <v>11226</v>
      </c>
    </row>
    <row r="191" spans="1:10">
      <c r="A191" s="271">
        <v>2023</v>
      </c>
      <c r="B191" s="271" t="s">
        <v>236</v>
      </c>
      <c r="C191" s="271">
        <v>20</v>
      </c>
      <c r="D191" s="27">
        <v>-19141.02</v>
      </c>
      <c r="E191" s="28">
        <v>-8410</v>
      </c>
      <c r="G191" s="271" t="s">
        <v>280</v>
      </c>
      <c r="H191" s="27">
        <v>136587.09</v>
      </c>
      <c r="I191" s="27">
        <v>-19141.02</v>
      </c>
      <c r="J191" s="28">
        <v>25848</v>
      </c>
    </row>
    <row r="192" spans="1:10">
      <c r="A192" s="271">
        <v>2023</v>
      </c>
      <c r="B192" s="271" t="s">
        <v>236</v>
      </c>
      <c r="C192" s="271">
        <v>21</v>
      </c>
      <c r="D192" s="242">
        <v>291291.90000000002</v>
      </c>
      <c r="E192" s="28">
        <v>15254</v>
      </c>
      <c r="G192" s="271" t="s">
        <v>281</v>
      </c>
      <c r="H192" s="27">
        <v>468135.12</v>
      </c>
      <c r="I192" s="242">
        <v>291291.90000000002</v>
      </c>
      <c r="J192" s="28">
        <v>112415</v>
      </c>
    </row>
    <row r="193" spans="1:10">
      <c r="A193" s="271">
        <v>2023</v>
      </c>
      <c r="B193" s="271" t="s">
        <v>236</v>
      </c>
      <c r="C193" s="271">
        <v>22</v>
      </c>
      <c r="D193" s="27">
        <v>-2288.0500000000002</v>
      </c>
      <c r="E193" s="28">
        <v>-526</v>
      </c>
      <c r="G193" s="271" t="s">
        <v>283</v>
      </c>
      <c r="H193" s="27">
        <v>10194.379999999999</v>
      </c>
      <c r="I193" s="27">
        <v>-2288.0500000000002</v>
      </c>
      <c r="J193" s="28">
        <v>2943</v>
      </c>
    </row>
    <row r="194" spans="1:10">
      <c r="A194" s="271">
        <v>2023</v>
      </c>
      <c r="B194" s="271" t="s">
        <v>236</v>
      </c>
      <c r="C194" s="271">
        <v>25</v>
      </c>
      <c r="D194" s="242">
        <v>-6291.6</v>
      </c>
      <c r="E194" s="28">
        <v>-606</v>
      </c>
      <c r="G194" s="271" t="s">
        <v>285</v>
      </c>
      <c r="H194" s="27">
        <v>12089.62</v>
      </c>
      <c r="I194" s="242">
        <v>-6291.6</v>
      </c>
      <c r="J194" s="28">
        <v>2910</v>
      </c>
    </row>
    <row r="195" spans="1:10">
      <c r="A195" s="271">
        <v>2023</v>
      </c>
      <c r="B195" s="271" t="s">
        <v>236</v>
      </c>
      <c r="C195" s="271">
        <v>26</v>
      </c>
      <c r="D195" s="27">
        <v>195536.96</v>
      </c>
      <c r="E195" s="28">
        <v>49599</v>
      </c>
      <c r="G195" s="271" t="s">
        <v>286</v>
      </c>
      <c r="H195" s="27">
        <v>91974.69</v>
      </c>
      <c r="I195" s="27">
        <v>195536.96</v>
      </c>
      <c r="J195" s="28">
        <v>28711</v>
      </c>
    </row>
    <row r="196" spans="1:10">
      <c r="A196" s="271">
        <v>2023</v>
      </c>
      <c r="B196" s="271" t="s">
        <v>236</v>
      </c>
      <c r="C196" s="271">
        <v>27</v>
      </c>
      <c r="D196" s="27">
        <v>45717.06</v>
      </c>
      <c r="E196" s="28">
        <v>3355</v>
      </c>
      <c r="G196" s="271" t="s">
        <v>287</v>
      </c>
      <c r="H196" s="27">
        <v>499462.99</v>
      </c>
      <c r="I196" s="27">
        <v>45717.06</v>
      </c>
      <c r="J196" s="28">
        <v>104498</v>
      </c>
    </row>
    <row r="197" spans="1:10">
      <c r="A197" s="271">
        <v>2023</v>
      </c>
      <c r="B197" s="271" t="s">
        <v>236</v>
      </c>
      <c r="C197" s="271">
        <v>28</v>
      </c>
      <c r="D197" s="242">
        <v>-2573.9</v>
      </c>
      <c r="E197" s="28">
        <v>-528</v>
      </c>
      <c r="G197" s="271" t="s">
        <v>288</v>
      </c>
      <c r="H197" s="27">
        <v>428.57</v>
      </c>
      <c r="I197" s="242">
        <v>-2573.9</v>
      </c>
      <c r="J197" s="28">
        <v>110</v>
      </c>
    </row>
    <row r="198" spans="1:10">
      <c r="A198" s="271">
        <v>2023</v>
      </c>
      <c r="B198" s="271" t="s">
        <v>236</v>
      </c>
      <c r="C198" s="271">
        <v>29</v>
      </c>
      <c r="D198" s="242">
        <v>75286.2</v>
      </c>
      <c r="E198" s="28">
        <v>13162</v>
      </c>
      <c r="G198" s="271" t="s">
        <v>289</v>
      </c>
      <c r="H198" s="242">
        <v>89035.9</v>
      </c>
      <c r="I198" s="242">
        <v>75286.2</v>
      </c>
      <c r="J198" s="28">
        <v>27560</v>
      </c>
    </row>
    <row r="199" spans="1:10">
      <c r="A199" s="271">
        <v>2023</v>
      </c>
      <c r="B199" s="271" t="s">
        <v>260</v>
      </c>
      <c r="C199" s="271">
        <v>2</v>
      </c>
      <c r="D199" s="27">
        <v>25635.34</v>
      </c>
      <c r="E199" s="28">
        <v>5469</v>
      </c>
      <c r="G199" s="271" t="s">
        <v>290</v>
      </c>
      <c r="H199" s="27">
        <v>81450.179999999993</v>
      </c>
      <c r="I199" s="27">
        <v>25635.34</v>
      </c>
      <c r="J199" s="28">
        <v>14224</v>
      </c>
    </row>
    <row r="200" spans="1:10">
      <c r="A200" s="271">
        <v>2023</v>
      </c>
      <c r="B200" s="271" t="s">
        <v>260</v>
      </c>
      <c r="C200" s="271">
        <v>3</v>
      </c>
      <c r="D200" s="27">
        <v>9452.0300000000007</v>
      </c>
      <c r="E200" s="28">
        <v>5918</v>
      </c>
      <c r="G200" s="271" t="s">
        <v>291</v>
      </c>
      <c r="H200" s="242">
        <v>16629.5</v>
      </c>
      <c r="I200" s="27">
        <v>9452.0300000000007</v>
      </c>
      <c r="J200" s="28">
        <v>-965</v>
      </c>
    </row>
    <row r="201" spans="1:10">
      <c r="A201" s="271">
        <v>2023</v>
      </c>
      <c r="B201" s="271" t="s">
        <v>260</v>
      </c>
      <c r="C201" s="271">
        <v>4</v>
      </c>
      <c r="D201" s="27">
        <v>385124.87</v>
      </c>
      <c r="E201" s="28">
        <v>96764</v>
      </c>
      <c r="G201" s="271" t="s">
        <v>292</v>
      </c>
      <c r="H201" s="27">
        <v>387425.48</v>
      </c>
      <c r="I201" s="27">
        <v>385124.87</v>
      </c>
      <c r="J201" s="28">
        <v>91365</v>
      </c>
    </row>
    <row r="202" spans="1:10">
      <c r="A202" s="271">
        <v>2023</v>
      </c>
      <c r="B202" s="271" t="s">
        <v>260</v>
      </c>
      <c r="C202" s="271">
        <v>5</v>
      </c>
      <c r="D202" s="27">
        <v>62900.72</v>
      </c>
      <c r="E202" s="28">
        <v>10193</v>
      </c>
      <c r="G202" s="271" t="s">
        <v>293</v>
      </c>
      <c r="H202" s="242">
        <v>56864.1</v>
      </c>
      <c r="I202" s="27">
        <v>62900.72</v>
      </c>
      <c r="J202" s="28">
        <v>13213</v>
      </c>
    </row>
    <row r="203" spans="1:10">
      <c r="A203" s="271">
        <v>2023</v>
      </c>
      <c r="B203" s="271" t="s">
        <v>260</v>
      </c>
      <c r="C203" s="271">
        <v>6</v>
      </c>
      <c r="D203" s="27">
        <v>4603.66</v>
      </c>
      <c r="E203" s="28">
        <v>1040</v>
      </c>
      <c r="G203" s="271" t="s">
        <v>296</v>
      </c>
      <c r="H203" s="27">
        <v>739137.16</v>
      </c>
      <c r="I203" s="27">
        <v>4603.66</v>
      </c>
      <c r="J203" s="28">
        <v>170726</v>
      </c>
    </row>
    <row r="204" spans="1:10">
      <c r="A204" s="271">
        <v>2023</v>
      </c>
      <c r="B204" s="271" t="s">
        <v>260</v>
      </c>
      <c r="C204" s="271">
        <v>9</v>
      </c>
      <c r="D204" s="27">
        <v>1687.72</v>
      </c>
      <c r="E204" s="28">
        <v>322</v>
      </c>
      <c r="G204" s="271" t="s">
        <v>357</v>
      </c>
      <c r="H204" s="27">
        <v>136241.62</v>
      </c>
      <c r="I204" s="27">
        <v>1687.72</v>
      </c>
      <c r="J204" s="28">
        <v>27877</v>
      </c>
    </row>
    <row r="205" spans="1:10">
      <c r="A205" s="271">
        <v>2023</v>
      </c>
      <c r="B205" s="271" t="s">
        <v>260</v>
      </c>
      <c r="C205" s="271">
        <v>10</v>
      </c>
      <c r="D205" s="27">
        <v>405945.62</v>
      </c>
      <c r="E205" s="28">
        <v>80792</v>
      </c>
      <c r="G205" s="271" t="s">
        <v>297</v>
      </c>
      <c r="H205" s="27">
        <v>54293.86</v>
      </c>
      <c r="I205" s="27">
        <v>405945.62</v>
      </c>
      <c r="J205" s="28">
        <v>17689</v>
      </c>
    </row>
    <row r="206" spans="1:10">
      <c r="A206" s="271">
        <v>2023</v>
      </c>
      <c r="B206" s="271" t="s">
        <v>260</v>
      </c>
      <c r="C206" s="271">
        <v>11</v>
      </c>
      <c r="D206" s="27">
        <v>852766.42</v>
      </c>
      <c r="E206" s="28">
        <v>121543</v>
      </c>
      <c r="G206" s="271" t="s">
        <v>298</v>
      </c>
      <c r="H206" s="27">
        <v>5038.1899999999996</v>
      </c>
      <c r="I206" s="27">
        <v>852766.42</v>
      </c>
      <c r="J206" s="28">
        <v>1222</v>
      </c>
    </row>
    <row r="207" spans="1:10">
      <c r="A207" s="271">
        <v>2023</v>
      </c>
      <c r="B207" s="271" t="s">
        <v>260</v>
      </c>
      <c r="C207" s="271">
        <v>12</v>
      </c>
      <c r="D207" s="27">
        <v>-5724.63</v>
      </c>
      <c r="E207" s="28">
        <v>-1440</v>
      </c>
      <c r="G207" s="271" t="s">
        <v>299</v>
      </c>
      <c r="H207" s="27">
        <v>78162.23</v>
      </c>
      <c r="I207" s="27">
        <v>-5724.63</v>
      </c>
      <c r="J207" s="28">
        <v>19544</v>
      </c>
    </row>
    <row r="208" spans="1:10">
      <c r="A208" s="271">
        <v>2023</v>
      </c>
      <c r="B208" s="271" t="s">
        <v>260</v>
      </c>
      <c r="C208" s="271">
        <v>13</v>
      </c>
      <c r="D208" s="27">
        <v>-595.51</v>
      </c>
      <c r="E208" s="28">
        <v>264</v>
      </c>
      <c r="G208" s="271" t="s">
        <v>300</v>
      </c>
      <c r="H208" s="27">
        <v>3048.78</v>
      </c>
      <c r="I208" s="27">
        <v>-595.51</v>
      </c>
      <c r="J208" s="28">
        <v>656</v>
      </c>
    </row>
    <row r="209" spans="1:10">
      <c r="A209" s="271">
        <v>2023</v>
      </c>
      <c r="B209" s="271" t="s">
        <v>260</v>
      </c>
      <c r="C209" s="271">
        <v>16</v>
      </c>
      <c r="D209" s="27">
        <v>4574.7700000000004</v>
      </c>
      <c r="E209" s="28">
        <v>1041</v>
      </c>
      <c r="G209" s="271" t="s">
        <v>301</v>
      </c>
      <c r="H209" s="27">
        <v>594809.24</v>
      </c>
      <c r="I209" s="27">
        <v>4574.7700000000004</v>
      </c>
      <c r="J209" s="28">
        <v>127481</v>
      </c>
    </row>
    <row r="210" spans="1:10">
      <c r="A210" s="271">
        <v>2023</v>
      </c>
      <c r="B210" s="271" t="s">
        <v>260</v>
      </c>
      <c r="C210" s="271">
        <v>17</v>
      </c>
      <c r="D210" s="27">
        <v>23019.91</v>
      </c>
      <c r="E210" s="28">
        <v>7007</v>
      </c>
      <c r="G210" s="271" t="s">
        <v>302</v>
      </c>
      <c r="H210" s="27">
        <v>41375.629999999997</v>
      </c>
      <c r="I210" s="27">
        <v>23019.91</v>
      </c>
      <c r="J210" s="28">
        <v>13223</v>
      </c>
    </row>
    <row r="211" spans="1:10">
      <c r="A211" s="271">
        <v>2023</v>
      </c>
      <c r="B211" s="271" t="s">
        <v>260</v>
      </c>
      <c r="C211" s="271">
        <v>18</v>
      </c>
      <c r="D211" s="242">
        <v>414775.3</v>
      </c>
      <c r="E211" s="28">
        <v>91303</v>
      </c>
      <c r="G211" s="271" t="s">
        <v>303</v>
      </c>
      <c r="H211" s="27">
        <v>10677.34</v>
      </c>
      <c r="I211" s="242">
        <v>414775.3</v>
      </c>
      <c r="J211" s="28">
        <v>2318</v>
      </c>
    </row>
    <row r="212" spans="1:10">
      <c r="A212" s="271">
        <v>2023</v>
      </c>
      <c r="B212" s="271" t="s">
        <v>260</v>
      </c>
      <c r="C212" s="271">
        <v>19</v>
      </c>
      <c r="D212" s="27">
        <v>491.99</v>
      </c>
      <c r="E212" s="28">
        <v>257</v>
      </c>
      <c r="G212" s="271" t="s">
        <v>304</v>
      </c>
      <c r="H212" s="27">
        <v>-170.59</v>
      </c>
      <c r="I212" s="27">
        <v>491.99</v>
      </c>
      <c r="J212" s="28">
        <v>38</v>
      </c>
    </row>
    <row r="213" spans="1:10">
      <c r="A213" s="271">
        <v>2023</v>
      </c>
      <c r="B213" s="271" t="s">
        <v>260</v>
      </c>
      <c r="C213" s="271">
        <v>20</v>
      </c>
      <c r="D213" s="27">
        <v>-792.68</v>
      </c>
      <c r="E213" s="28">
        <v>-12</v>
      </c>
      <c r="G213" s="271" t="s">
        <v>307</v>
      </c>
      <c r="H213" s="27">
        <v>376541.81</v>
      </c>
      <c r="I213" s="27">
        <v>-792.68</v>
      </c>
      <c r="J213" s="28">
        <v>79523</v>
      </c>
    </row>
    <row r="214" spans="1:10">
      <c r="A214" s="271">
        <v>2023</v>
      </c>
      <c r="B214" s="271" t="s">
        <v>260</v>
      </c>
      <c r="C214" s="271">
        <v>23</v>
      </c>
      <c r="D214" s="27">
        <v>12416.68</v>
      </c>
      <c r="E214" s="28">
        <v>2763</v>
      </c>
      <c r="G214" s="271" t="s">
        <v>308</v>
      </c>
      <c r="H214" s="242">
        <v>40855.300000000003</v>
      </c>
      <c r="I214" s="27">
        <v>12416.68</v>
      </c>
      <c r="J214" s="28">
        <v>12000</v>
      </c>
    </row>
    <row r="215" spans="1:10">
      <c r="A215" s="271">
        <v>2023</v>
      </c>
      <c r="B215" s="271" t="s">
        <v>260</v>
      </c>
      <c r="C215" s="271">
        <v>24</v>
      </c>
      <c r="D215" s="27">
        <v>-24633.27</v>
      </c>
      <c r="E215" s="28">
        <v>-16310</v>
      </c>
      <c r="G215" s="271" t="s">
        <v>310</v>
      </c>
      <c r="H215" s="27">
        <v>10735.99</v>
      </c>
      <c r="I215" s="27">
        <v>-24633.27</v>
      </c>
      <c r="J215" s="28">
        <v>2611</v>
      </c>
    </row>
    <row r="216" spans="1:10">
      <c r="A216" s="271">
        <v>2023</v>
      </c>
      <c r="B216" s="271" t="s">
        <v>260</v>
      </c>
      <c r="C216" s="271">
        <v>25</v>
      </c>
      <c r="D216" s="27">
        <v>312259.75</v>
      </c>
      <c r="E216" s="28">
        <v>66702</v>
      </c>
      <c r="G216" s="271" t="s">
        <v>312</v>
      </c>
      <c r="H216" s="27">
        <v>-388.97</v>
      </c>
      <c r="I216" s="27">
        <v>312259.75</v>
      </c>
      <c r="J216" s="28">
        <v>-71</v>
      </c>
    </row>
    <row r="217" spans="1:10">
      <c r="A217" s="271">
        <v>2023</v>
      </c>
      <c r="B217" s="271" t="s">
        <v>260</v>
      </c>
      <c r="C217" s="271">
        <v>26</v>
      </c>
      <c r="D217" s="27">
        <v>99071.94</v>
      </c>
      <c r="E217" s="28">
        <v>16584</v>
      </c>
      <c r="G217" s="271" t="s">
        <v>315</v>
      </c>
      <c r="H217" s="27">
        <v>556975.43999999994</v>
      </c>
      <c r="I217" s="27">
        <v>99071.94</v>
      </c>
      <c r="J217" s="28">
        <v>124840</v>
      </c>
    </row>
    <row r="218" spans="1:10">
      <c r="A218" s="271">
        <v>2023</v>
      </c>
      <c r="B218" s="271" t="s">
        <v>260</v>
      </c>
      <c r="C218" s="271">
        <v>27</v>
      </c>
      <c r="D218" s="242">
        <v>-5313.1</v>
      </c>
      <c r="E218" s="28">
        <v>-770</v>
      </c>
      <c r="G218" s="271" t="s">
        <v>316</v>
      </c>
      <c r="H218" s="27">
        <v>172657.16</v>
      </c>
      <c r="I218" s="242">
        <v>-5313.1</v>
      </c>
      <c r="J218" s="28">
        <v>41384</v>
      </c>
    </row>
    <row r="219" spans="1:10">
      <c r="A219" s="271">
        <v>2023</v>
      </c>
      <c r="B219" s="271" t="s">
        <v>260</v>
      </c>
      <c r="C219" s="271">
        <v>30</v>
      </c>
      <c r="D219" s="27">
        <v>44341.82</v>
      </c>
      <c r="E219" s="28">
        <v>14203</v>
      </c>
      <c r="G219" s="271" t="s">
        <v>317</v>
      </c>
      <c r="H219" s="27">
        <v>8230.41</v>
      </c>
      <c r="I219" s="27">
        <v>44341.82</v>
      </c>
      <c r="J219" s="28">
        <v>2023</v>
      </c>
    </row>
    <row r="220" spans="1:10">
      <c r="A220" s="271">
        <v>2023</v>
      </c>
      <c r="B220" s="271" t="s">
        <v>260</v>
      </c>
      <c r="C220" s="271">
        <v>31</v>
      </c>
      <c r="D220" s="27">
        <v>-19162.21</v>
      </c>
      <c r="E220" s="28">
        <v>-3976</v>
      </c>
      <c r="G220" s="271" t="s">
        <v>318</v>
      </c>
      <c r="H220" s="242">
        <v>503.3</v>
      </c>
      <c r="I220" s="27">
        <v>-19162.21</v>
      </c>
      <c r="J220" s="28">
        <v>109</v>
      </c>
    </row>
    <row r="221" spans="1:10">
      <c r="A221" s="271">
        <v>2023</v>
      </c>
      <c r="B221" s="271" t="s">
        <v>284</v>
      </c>
      <c r="C221" s="271">
        <v>2</v>
      </c>
      <c r="D221" s="27">
        <v>467437.59</v>
      </c>
      <c r="E221" s="28">
        <v>103074</v>
      </c>
      <c r="G221" s="271" t="s">
        <v>319</v>
      </c>
      <c r="H221" s="27">
        <v>549.25</v>
      </c>
      <c r="I221" s="27">
        <v>467437.59</v>
      </c>
      <c r="J221" s="28">
        <v>119</v>
      </c>
    </row>
    <row r="222" spans="1:10">
      <c r="A222" s="271">
        <v>2023</v>
      </c>
      <c r="B222" s="271" t="s">
        <v>284</v>
      </c>
      <c r="C222" s="271">
        <v>3</v>
      </c>
      <c r="D222" s="27">
        <v>2553.29</v>
      </c>
      <c r="E222" s="28">
        <v>548</v>
      </c>
      <c r="G222" s="271" t="s">
        <v>321</v>
      </c>
      <c r="H222" s="27">
        <v>958352.26</v>
      </c>
      <c r="I222" s="27">
        <v>2553.29</v>
      </c>
      <c r="J222" s="28">
        <v>214261</v>
      </c>
    </row>
    <row r="223" spans="1:10">
      <c r="A223" s="271">
        <v>2023</v>
      </c>
      <c r="B223" s="271" t="s">
        <v>284</v>
      </c>
      <c r="C223" s="271">
        <v>6</v>
      </c>
      <c r="D223" s="27">
        <v>3865.62</v>
      </c>
      <c r="E223" s="28">
        <v>1256</v>
      </c>
      <c r="G223" s="271" t="s">
        <v>322</v>
      </c>
      <c r="H223" s="27">
        <v>27684.37</v>
      </c>
      <c r="I223" s="27">
        <v>3865.62</v>
      </c>
      <c r="J223" s="28">
        <v>6638</v>
      </c>
    </row>
    <row r="224" spans="1:10">
      <c r="A224" s="271">
        <v>2023</v>
      </c>
      <c r="B224" s="271" t="s">
        <v>284</v>
      </c>
      <c r="C224" s="271">
        <v>7</v>
      </c>
      <c r="D224" s="27">
        <v>-861.28</v>
      </c>
      <c r="E224" s="28">
        <v>4486</v>
      </c>
      <c r="G224" s="271" t="s">
        <v>323</v>
      </c>
      <c r="H224" s="27">
        <v>6085.27</v>
      </c>
      <c r="I224" s="27">
        <v>-861.28</v>
      </c>
      <c r="J224" s="28">
        <v>1331</v>
      </c>
    </row>
    <row r="225" spans="1:10">
      <c r="A225" s="271">
        <v>2023</v>
      </c>
      <c r="B225" s="271" t="s">
        <v>284</v>
      </c>
      <c r="C225" s="271">
        <v>8</v>
      </c>
      <c r="D225" s="27">
        <v>10984.66</v>
      </c>
      <c r="E225" s="28">
        <v>2400</v>
      </c>
      <c r="G225" s="271" t="s">
        <v>324</v>
      </c>
      <c r="H225" s="27">
        <v>-2131.36</v>
      </c>
      <c r="I225" s="27">
        <v>10984.66</v>
      </c>
      <c r="J225" s="28">
        <v>-308</v>
      </c>
    </row>
    <row r="226" spans="1:10">
      <c r="A226" s="271">
        <v>2023</v>
      </c>
      <c r="B226" s="271" t="s">
        <v>284</v>
      </c>
      <c r="C226" s="271">
        <v>9</v>
      </c>
      <c r="D226" s="27">
        <v>437296.84</v>
      </c>
      <c r="E226" s="28">
        <v>101098</v>
      </c>
      <c r="G226" s="271" t="s">
        <v>325</v>
      </c>
      <c r="H226" s="27">
        <v>-34235.64</v>
      </c>
      <c r="I226" s="27">
        <v>437296.84</v>
      </c>
      <c r="J226" s="28">
        <v>-6278</v>
      </c>
    </row>
    <row r="227" spans="1:10">
      <c r="A227" s="271">
        <v>2023</v>
      </c>
      <c r="B227" s="271" t="s">
        <v>284</v>
      </c>
      <c r="C227" s="271">
        <v>10</v>
      </c>
      <c r="D227" s="27">
        <v>259555.03</v>
      </c>
      <c r="E227" s="28">
        <v>94261</v>
      </c>
      <c r="G227" s="271" t="s">
        <v>326</v>
      </c>
      <c r="H227" s="27">
        <v>300939.34999999998</v>
      </c>
      <c r="I227" s="27">
        <v>259555.03</v>
      </c>
      <c r="J227" s="28">
        <v>76566</v>
      </c>
    </row>
    <row r="228" spans="1:10">
      <c r="A228" s="271">
        <v>2023</v>
      </c>
      <c r="B228" s="271" t="s">
        <v>284</v>
      </c>
      <c r="C228" s="271">
        <v>13</v>
      </c>
      <c r="D228" s="27">
        <v>-85729.17</v>
      </c>
      <c r="E228" s="28">
        <v>-13210</v>
      </c>
      <c r="G228" s="271" t="s">
        <v>327</v>
      </c>
      <c r="H228" s="27">
        <v>-26026.21</v>
      </c>
      <c r="I228" s="27">
        <v>-85729.17</v>
      </c>
      <c r="J228" s="28">
        <v>-4908</v>
      </c>
    </row>
    <row r="229" spans="1:10">
      <c r="A229" s="271">
        <v>2023</v>
      </c>
      <c r="B229" s="271" t="s">
        <v>284</v>
      </c>
      <c r="C229" s="271">
        <v>14</v>
      </c>
      <c r="D229" s="27">
        <v>-116248.76</v>
      </c>
      <c r="E229" s="28">
        <v>-24161</v>
      </c>
      <c r="G229" s="271" t="s">
        <v>328</v>
      </c>
      <c r="H229" s="27">
        <v>-63878.34</v>
      </c>
      <c r="I229" s="27">
        <v>-116248.76</v>
      </c>
      <c r="J229" s="28">
        <v>-12633</v>
      </c>
    </row>
    <row r="230" spans="1:10">
      <c r="A230" s="271">
        <v>2023</v>
      </c>
      <c r="B230" s="271" t="s">
        <v>284</v>
      </c>
      <c r="C230" s="271">
        <v>15</v>
      </c>
      <c r="D230" s="27">
        <v>85646.78</v>
      </c>
      <c r="E230" s="28">
        <v>17954</v>
      </c>
      <c r="G230" s="271" t="s">
        <v>329</v>
      </c>
      <c r="H230" s="27">
        <v>-12703.67</v>
      </c>
      <c r="I230" s="27">
        <v>85646.78</v>
      </c>
      <c r="J230" s="28">
        <v>-2756</v>
      </c>
    </row>
    <row r="231" spans="1:10">
      <c r="A231" s="271">
        <v>2023</v>
      </c>
      <c r="B231" s="271" t="s">
        <v>284</v>
      </c>
      <c r="C231" s="271">
        <v>16</v>
      </c>
      <c r="D231" s="27">
        <v>197570.79</v>
      </c>
      <c r="E231" s="28">
        <v>39013</v>
      </c>
      <c r="G231" s="271" t="s">
        <v>330</v>
      </c>
      <c r="H231" s="27">
        <v>171782.88</v>
      </c>
      <c r="I231" s="27">
        <v>197570.79</v>
      </c>
      <c r="J231" s="28">
        <v>36847</v>
      </c>
    </row>
    <row r="232" spans="1:10">
      <c r="A232" s="271">
        <v>2023</v>
      </c>
      <c r="B232" s="271" t="s">
        <v>284</v>
      </c>
      <c r="C232" s="271">
        <v>18</v>
      </c>
      <c r="D232" s="27">
        <v>504.71</v>
      </c>
      <c r="E232" s="28">
        <v>156</v>
      </c>
      <c r="G232" s="271" t="s">
        <v>331</v>
      </c>
      <c r="H232" s="27">
        <v>-16765.91</v>
      </c>
      <c r="I232" s="27">
        <v>504.71</v>
      </c>
      <c r="J232" s="28">
        <v>-3696</v>
      </c>
    </row>
    <row r="233" spans="1:10">
      <c r="A233" s="271">
        <v>2023</v>
      </c>
      <c r="B233" s="271" t="s">
        <v>284</v>
      </c>
      <c r="C233" s="271">
        <v>20</v>
      </c>
      <c r="D233" s="27">
        <v>7202.39</v>
      </c>
      <c r="E233" s="28">
        <v>1575</v>
      </c>
      <c r="G233" s="271" t="s">
        <v>333</v>
      </c>
      <c r="H233" s="27">
        <v>-123870.67</v>
      </c>
      <c r="I233" s="27">
        <v>7202.39</v>
      </c>
      <c r="J233" s="28">
        <v>-25176</v>
      </c>
    </row>
    <row r="234" spans="1:10">
      <c r="A234" s="271">
        <v>2023</v>
      </c>
      <c r="B234" s="271" t="s">
        <v>284</v>
      </c>
      <c r="C234" s="271">
        <v>21</v>
      </c>
      <c r="D234" s="27">
        <v>29163.68</v>
      </c>
      <c r="E234" s="28">
        <v>7646</v>
      </c>
      <c r="G234" s="271" t="s">
        <v>334</v>
      </c>
      <c r="H234" s="27">
        <v>993275.37</v>
      </c>
      <c r="I234" s="27">
        <v>29163.68</v>
      </c>
      <c r="J234" s="28">
        <v>228511</v>
      </c>
    </row>
    <row r="235" spans="1:10">
      <c r="A235" s="271">
        <v>2023</v>
      </c>
      <c r="B235" s="271" t="s">
        <v>284</v>
      </c>
      <c r="C235" s="271">
        <v>22</v>
      </c>
      <c r="D235" s="27">
        <v>76134.67</v>
      </c>
      <c r="E235" s="28">
        <v>15393</v>
      </c>
      <c r="G235" s="271" t="s">
        <v>336</v>
      </c>
      <c r="H235" s="27">
        <v>17327.05</v>
      </c>
      <c r="I235" s="27">
        <v>76134.67</v>
      </c>
      <c r="J235" s="28">
        <v>3546</v>
      </c>
    </row>
    <row r="236" spans="1:10">
      <c r="A236" s="271">
        <v>2023</v>
      </c>
      <c r="B236" s="271" t="s">
        <v>284</v>
      </c>
      <c r="C236" s="271">
        <v>23</v>
      </c>
      <c r="D236" s="27">
        <v>406327.09</v>
      </c>
      <c r="E236" s="28">
        <v>93722</v>
      </c>
      <c r="G236" s="271" t="s">
        <v>337</v>
      </c>
      <c r="H236" s="27">
        <v>42413.48</v>
      </c>
      <c r="I236" s="27">
        <v>406327.09</v>
      </c>
      <c r="J236" s="28">
        <v>9177</v>
      </c>
    </row>
    <row r="237" spans="1:10">
      <c r="A237" s="271">
        <v>2023</v>
      </c>
      <c r="B237" s="271" t="s">
        <v>284</v>
      </c>
      <c r="C237" s="271">
        <v>24</v>
      </c>
      <c r="D237" s="27">
        <v>-2706.56</v>
      </c>
      <c r="E237" s="28">
        <v>-573</v>
      </c>
      <c r="I237" s="27">
        <v>-2706.56</v>
      </c>
    </row>
    <row r="238" spans="1:10">
      <c r="A238" s="271">
        <v>2023</v>
      </c>
      <c r="B238" s="271" t="s">
        <v>284</v>
      </c>
      <c r="C238" s="271">
        <v>27</v>
      </c>
      <c r="D238" s="242">
        <v>13819.2</v>
      </c>
      <c r="E238" s="28">
        <v>2676</v>
      </c>
      <c r="I238" s="242">
        <v>13819.2</v>
      </c>
    </row>
    <row r="239" spans="1:10">
      <c r="A239" s="271">
        <v>2023</v>
      </c>
      <c r="B239" s="271" t="s">
        <v>284</v>
      </c>
      <c r="C239" s="271">
        <v>28</v>
      </c>
      <c r="D239" s="27">
        <v>2806.63</v>
      </c>
      <c r="E239" s="28">
        <v>603</v>
      </c>
      <c r="I239" s="27">
        <v>2806.63</v>
      </c>
    </row>
    <row r="240" spans="1:10">
      <c r="A240" s="271">
        <v>2023</v>
      </c>
      <c r="B240" s="271" t="s">
        <v>284</v>
      </c>
      <c r="C240" s="271">
        <v>29</v>
      </c>
      <c r="D240" s="27">
        <v>111280.83</v>
      </c>
      <c r="E240" s="28">
        <v>18633</v>
      </c>
      <c r="I240" s="27">
        <v>111280.83</v>
      </c>
    </row>
    <row r="241" spans="1:9">
      <c r="A241" s="271">
        <v>2023</v>
      </c>
      <c r="B241" s="271" t="s">
        <v>284</v>
      </c>
      <c r="C241" s="271">
        <v>30</v>
      </c>
      <c r="D241" s="27">
        <v>374131.19</v>
      </c>
      <c r="E241" s="28">
        <v>88673</v>
      </c>
      <c r="I241" s="27">
        <v>374131.19</v>
      </c>
    </row>
    <row r="242" spans="1:9">
      <c r="A242" s="271">
        <v>2023</v>
      </c>
      <c r="B242" s="271" t="s">
        <v>309</v>
      </c>
      <c r="C242" s="271">
        <v>1</v>
      </c>
      <c r="D242" s="27">
        <v>2010.65</v>
      </c>
      <c r="E242" s="28">
        <v>429</v>
      </c>
      <c r="I242" s="27">
        <v>2010.65</v>
      </c>
    </row>
    <row r="243" spans="1:9">
      <c r="A243" s="271">
        <v>2023</v>
      </c>
      <c r="B243" s="271" t="s">
        <v>309</v>
      </c>
      <c r="C243" s="271">
        <v>4</v>
      </c>
      <c r="D243" s="27">
        <v>7152.23</v>
      </c>
      <c r="E243" s="28">
        <v>1530</v>
      </c>
      <c r="I243" s="27">
        <v>7152.23</v>
      </c>
    </row>
    <row r="244" spans="1:9">
      <c r="A244" s="271">
        <v>2023</v>
      </c>
      <c r="B244" s="271" t="s">
        <v>309</v>
      </c>
      <c r="C244" s="271">
        <v>5</v>
      </c>
      <c r="D244" s="27">
        <v>425.63</v>
      </c>
      <c r="E244" s="28">
        <v>3983</v>
      </c>
      <c r="I244" s="27">
        <v>425.63</v>
      </c>
    </row>
    <row r="245" spans="1:9">
      <c r="A245" s="271">
        <v>2023</v>
      </c>
      <c r="B245" s="271" t="s">
        <v>309</v>
      </c>
      <c r="C245" s="271">
        <v>6</v>
      </c>
      <c r="D245" s="27">
        <v>1892.98</v>
      </c>
      <c r="E245" s="28">
        <v>1050</v>
      </c>
      <c r="I245" s="27">
        <v>1892.98</v>
      </c>
    </row>
    <row r="246" spans="1:9">
      <c r="A246" s="271">
        <v>2023</v>
      </c>
      <c r="B246" s="271" t="s">
        <v>309</v>
      </c>
      <c r="C246" s="271">
        <v>7</v>
      </c>
      <c r="D246" s="27">
        <v>593194.56999999995</v>
      </c>
      <c r="E246" s="28">
        <v>118740</v>
      </c>
      <c r="I246" s="27">
        <v>593194.56999999995</v>
      </c>
    </row>
    <row r="247" spans="1:9">
      <c r="A247" s="271">
        <v>2023</v>
      </c>
      <c r="B247" s="271" t="s">
        <v>309</v>
      </c>
      <c r="C247" s="271">
        <v>8</v>
      </c>
      <c r="D247" s="28">
        <v>27509</v>
      </c>
      <c r="E247" s="28">
        <v>7700</v>
      </c>
      <c r="I247" s="28">
        <v>27509</v>
      </c>
    </row>
    <row r="248" spans="1:9">
      <c r="A248" s="271">
        <v>2023</v>
      </c>
      <c r="B248" s="271" t="s">
        <v>309</v>
      </c>
      <c r="C248" s="271">
        <v>11</v>
      </c>
      <c r="D248" s="27">
        <v>6254.97</v>
      </c>
      <c r="E248" s="28">
        <v>1344</v>
      </c>
      <c r="I248" s="27">
        <v>6254.97</v>
      </c>
    </row>
    <row r="249" spans="1:9">
      <c r="A249" s="271">
        <v>2023</v>
      </c>
      <c r="B249" s="271" t="s">
        <v>309</v>
      </c>
      <c r="C249" s="271">
        <v>12</v>
      </c>
      <c r="D249" s="242">
        <v>8119.9</v>
      </c>
      <c r="E249" s="28">
        <v>1698</v>
      </c>
      <c r="I249" s="242">
        <v>8119.9</v>
      </c>
    </row>
    <row r="250" spans="1:9">
      <c r="A250" s="271">
        <v>2023</v>
      </c>
      <c r="B250" s="271" t="s">
        <v>309</v>
      </c>
      <c r="C250" s="271">
        <v>14</v>
      </c>
      <c r="D250" s="27">
        <v>667562.74</v>
      </c>
      <c r="E250" s="28">
        <v>147978</v>
      </c>
      <c r="I250" s="27">
        <v>667562.74</v>
      </c>
    </row>
    <row r="251" spans="1:9">
      <c r="A251" s="271">
        <v>2023</v>
      </c>
      <c r="B251" s="271" t="s">
        <v>309</v>
      </c>
      <c r="C251" s="271">
        <v>18</v>
      </c>
      <c r="D251" s="27">
        <v>396.68</v>
      </c>
      <c r="E251" s="28">
        <v>85</v>
      </c>
      <c r="I251" s="27">
        <v>396.68</v>
      </c>
    </row>
    <row r="252" spans="1:9">
      <c r="A252" s="271">
        <v>2023</v>
      </c>
      <c r="B252" s="271" t="s">
        <v>309</v>
      </c>
      <c r="C252" s="271">
        <v>19</v>
      </c>
      <c r="D252" s="27">
        <v>35976.61</v>
      </c>
      <c r="E252" s="28">
        <v>13653</v>
      </c>
      <c r="I252" s="27">
        <v>35976.61</v>
      </c>
    </row>
    <row r="253" spans="1:9">
      <c r="A253" s="271">
        <v>2023</v>
      </c>
      <c r="B253" s="271" t="s">
        <v>309</v>
      </c>
      <c r="C253" s="271">
        <v>21</v>
      </c>
      <c r="D253" s="27">
        <v>628136.99</v>
      </c>
      <c r="E253" s="28">
        <v>145866</v>
      </c>
      <c r="I253" s="27">
        <v>628136.99</v>
      </c>
    </row>
    <row r="254" spans="1:9">
      <c r="A254" s="271">
        <v>2023</v>
      </c>
      <c r="B254" s="271" t="s">
        <v>309</v>
      </c>
      <c r="C254" s="271">
        <v>22</v>
      </c>
      <c r="D254" s="27">
        <v>2952.63</v>
      </c>
      <c r="E254" s="28">
        <v>635</v>
      </c>
      <c r="I254" s="27">
        <v>2952.63</v>
      </c>
    </row>
    <row r="255" spans="1:9">
      <c r="A255" s="271">
        <v>2023</v>
      </c>
      <c r="B255" s="271" t="s">
        <v>309</v>
      </c>
      <c r="C255" s="271">
        <v>28</v>
      </c>
      <c r="D255" s="27">
        <v>73729.25</v>
      </c>
      <c r="E255" s="28">
        <v>13369</v>
      </c>
      <c r="I255" s="27">
        <v>73729.25</v>
      </c>
    </row>
    <row r="256" spans="1:9">
      <c r="A256" s="271">
        <v>2023</v>
      </c>
      <c r="B256" s="271" t="s">
        <v>309</v>
      </c>
      <c r="C256" s="271">
        <v>29</v>
      </c>
      <c r="D256" s="27">
        <v>1008.27</v>
      </c>
      <c r="E256" s="28">
        <v>193</v>
      </c>
      <c r="I256" s="27">
        <v>1008.27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44E3-8888-40FD-9E08-B58AE94B56D9}">
  <dimension ref="A1:P64"/>
  <sheetViews>
    <sheetView tabSelected="1" topLeftCell="D44" workbookViewId="0">
      <selection activeCell="N45" sqref="N45"/>
    </sheetView>
  </sheetViews>
  <sheetFormatPr defaultRowHeight="14.45" zeroHeight="1"/>
  <cols>
    <col min="1" max="1" width="7.5703125" hidden="1" customWidth="1"/>
    <col min="2" max="2" width="11.5703125" hidden="1" customWidth="1"/>
    <col min="5" max="5" width="7.5703125" bestFit="1" customWidth="1"/>
    <col min="6" max="6" width="11.7109375" bestFit="1" customWidth="1"/>
    <col min="7" max="7" width="11.7109375" customWidth="1"/>
  </cols>
  <sheetData>
    <row r="1" spans="1:7">
      <c r="A1" t="s">
        <v>24</v>
      </c>
      <c r="B1" t="s">
        <v>358</v>
      </c>
      <c r="E1" t="s">
        <v>24</v>
      </c>
      <c r="F1" t="s">
        <v>359</v>
      </c>
      <c r="G1" t="s">
        <v>358</v>
      </c>
    </row>
    <row r="2" spans="1:7" ht="15.6">
      <c r="A2" s="27" t="s">
        <v>268</v>
      </c>
      <c r="B2" s="27">
        <v>44283.96</v>
      </c>
      <c r="E2" s="271" t="s">
        <v>268</v>
      </c>
      <c r="F2" s="27">
        <v>33214.730000000003</v>
      </c>
      <c r="G2" s="27">
        <v>44283.96</v>
      </c>
    </row>
    <row r="3" spans="1:7" ht="15.6">
      <c r="A3" s="242" t="s">
        <v>269</v>
      </c>
      <c r="B3" s="27">
        <v>20424.939999999999</v>
      </c>
      <c r="E3" s="271" t="s">
        <v>269</v>
      </c>
      <c r="F3" s="27">
        <v>7630.57</v>
      </c>
      <c r="G3" s="27">
        <v>20424.939999999999</v>
      </c>
    </row>
    <row r="4" spans="1:7" ht="15.6">
      <c r="A4" s="27" t="s">
        <v>271</v>
      </c>
      <c r="B4" s="27">
        <v>20151.13</v>
      </c>
      <c r="E4" s="271" t="s">
        <v>271</v>
      </c>
      <c r="F4" s="27">
        <v>524108.62</v>
      </c>
      <c r="G4" s="27">
        <v>20151.13</v>
      </c>
    </row>
    <row r="5" spans="1:7" ht="15.6">
      <c r="A5" s="27" t="s">
        <v>272</v>
      </c>
      <c r="B5" s="27">
        <v>51748.47</v>
      </c>
      <c r="E5" s="271" t="s">
        <v>272</v>
      </c>
      <c r="F5" s="27">
        <v>225908.91</v>
      </c>
      <c r="G5" s="27">
        <v>51748.47</v>
      </c>
    </row>
    <row r="6" spans="1:7" ht="15.6">
      <c r="A6" s="27" t="s">
        <v>273</v>
      </c>
      <c r="B6" s="27">
        <v>23471.040000000001</v>
      </c>
      <c r="E6" s="271" t="s">
        <v>273</v>
      </c>
      <c r="F6" s="27">
        <v>11382.18</v>
      </c>
      <c r="G6" s="27">
        <v>23471.040000000001</v>
      </c>
    </row>
    <row r="7" spans="1:7" ht="15.6">
      <c r="A7" s="27" t="s">
        <v>274</v>
      </c>
      <c r="B7" s="27">
        <v>12740.64</v>
      </c>
      <c r="E7" s="271" t="s">
        <v>274</v>
      </c>
      <c r="F7" s="27">
        <v>34183.03</v>
      </c>
      <c r="G7" s="27">
        <v>12740.64</v>
      </c>
    </row>
    <row r="8" spans="1:7" ht="15.6">
      <c r="A8" s="27" t="s">
        <v>275</v>
      </c>
      <c r="B8" s="27">
        <v>16195.77</v>
      </c>
      <c r="E8" s="271" t="s">
        <v>275</v>
      </c>
      <c r="F8" s="27">
        <v>2587.39</v>
      </c>
      <c r="G8" s="27">
        <v>16195.77</v>
      </c>
    </row>
    <row r="9" spans="1:7" ht="15.6">
      <c r="A9" s="27" t="s">
        <v>276</v>
      </c>
      <c r="B9" s="242">
        <v>16198.9</v>
      </c>
      <c r="E9" s="271" t="s">
        <v>276</v>
      </c>
      <c r="F9" s="27">
        <v>555981.32999999996</v>
      </c>
      <c r="G9" s="242">
        <v>16198.9</v>
      </c>
    </row>
    <row r="10" spans="1:7" ht="15.6">
      <c r="A10" s="242" t="s">
        <v>277</v>
      </c>
      <c r="B10" s="27">
        <v>49502.17</v>
      </c>
      <c r="E10" s="271" t="s">
        <v>277</v>
      </c>
      <c r="F10" s="27">
        <v>8696.84</v>
      </c>
      <c r="G10" s="27">
        <v>49502.17</v>
      </c>
    </row>
    <row r="11" spans="1:7" ht="15.6">
      <c r="A11" s="27" t="s">
        <v>278</v>
      </c>
      <c r="B11" s="27">
        <v>19594.46</v>
      </c>
      <c r="E11" s="271" t="s">
        <v>278</v>
      </c>
      <c r="F11" s="27">
        <v>39996.410000000003</v>
      </c>
      <c r="G11" s="27">
        <v>19594.46</v>
      </c>
    </row>
    <row r="12" spans="1:7" ht="15.6">
      <c r="A12" s="27" t="s">
        <v>280</v>
      </c>
      <c r="B12" s="27">
        <v>15088.66</v>
      </c>
      <c r="E12" s="271" t="s">
        <v>280</v>
      </c>
      <c r="F12" s="27">
        <v>136587.09</v>
      </c>
      <c r="G12" s="27">
        <v>15088.66</v>
      </c>
    </row>
    <row r="13" spans="1:7" ht="15.6">
      <c r="A13" s="27" t="s">
        <v>281</v>
      </c>
      <c r="B13" s="27">
        <v>11997.98</v>
      </c>
      <c r="E13" s="271" t="s">
        <v>281</v>
      </c>
      <c r="F13" s="27">
        <v>468135.12</v>
      </c>
      <c r="G13" s="27">
        <v>11997.98</v>
      </c>
    </row>
    <row r="14" spans="1:7" ht="15.6">
      <c r="A14" s="27" t="s">
        <v>282</v>
      </c>
      <c r="B14" s="27">
        <v>40573.65</v>
      </c>
      <c r="E14" s="271" t="s">
        <v>283</v>
      </c>
      <c r="F14" s="27">
        <v>10194.379999999999</v>
      </c>
      <c r="G14" s="27">
        <v>40573.65</v>
      </c>
    </row>
    <row r="15" spans="1:7" ht="15.6">
      <c r="A15" s="27" t="s">
        <v>283</v>
      </c>
      <c r="B15" s="27">
        <v>24621.62</v>
      </c>
      <c r="E15" s="271" t="s">
        <v>285</v>
      </c>
      <c r="F15" s="27">
        <v>12089.62</v>
      </c>
      <c r="G15" s="27">
        <v>24621.62</v>
      </c>
    </row>
    <row r="16" spans="1:7" ht="15.6">
      <c r="A16" s="242" t="s">
        <v>285</v>
      </c>
      <c r="B16" s="27">
        <v>16066.68</v>
      </c>
      <c r="E16" s="271" t="s">
        <v>286</v>
      </c>
      <c r="F16" s="27">
        <v>91974.69</v>
      </c>
      <c r="G16" s="27">
        <v>16066.68</v>
      </c>
    </row>
    <row r="17" spans="1:16" ht="15.6">
      <c r="A17" s="27" t="s">
        <v>286</v>
      </c>
      <c r="B17" s="27">
        <v>15847.67</v>
      </c>
      <c r="E17" s="271" t="s">
        <v>287</v>
      </c>
      <c r="F17" s="27">
        <v>499462.99</v>
      </c>
      <c r="G17" s="27">
        <v>15847.67</v>
      </c>
    </row>
    <row r="18" spans="1:16" ht="15.6">
      <c r="A18" s="27" t="s">
        <v>287</v>
      </c>
      <c r="B18" s="27">
        <v>20079.07</v>
      </c>
      <c r="E18" s="271" t="s">
        <v>288</v>
      </c>
      <c r="F18" s="27">
        <v>428.57</v>
      </c>
      <c r="G18" s="27">
        <v>20079.07</v>
      </c>
    </row>
    <row r="19" spans="1:16" ht="15.6">
      <c r="A19" s="242" t="s">
        <v>288</v>
      </c>
      <c r="B19" s="27">
        <v>60283.69</v>
      </c>
      <c r="E19" s="271" t="s">
        <v>289</v>
      </c>
      <c r="F19" s="242">
        <v>89035.9</v>
      </c>
      <c r="G19" s="27">
        <v>60283.69</v>
      </c>
    </row>
    <row r="20" spans="1:16" ht="15.6">
      <c r="A20" s="27" t="s">
        <v>289</v>
      </c>
      <c r="B20" s="27">
        <v>25085.17</v>
      </c>
      <c r="E20" s="271" t="s">
        <v>290</v>
      </c>
      <c r="F20" s="27">
        <v>81450.179999999993</v>
      </c>
      <c r="G20" s="27">
        <v>25085.17</v>
      </c>
    </row>
    <row r="21" spans="1:16" ht="15.6">
      <c r="A21" s="27" t="s">
        <v>290</v>
      </c>
      <c r="B21" s="27">
        <v>15893.01</v>
      </c>
      <c r="E21" s="271" t="s">
        <v>291</v>
      </c>
      <c r="F21" s="242">
        <v>16629.5</v>
      </c>
      <c r="G21" s="27">
        <v>15893.01</v>
      </c>
    </row>
    <row r="22" spans="1:16" ht="15.6">
      <c r="A22" s="27" t="s">
        <v>291</v>
      </c>
      <c r="B22" s="27">
        <v>17281.73</v>
      </c>
      <c r="E22" s="271" t="s">
        <v>292</v>
      </c>
      <c r="F22" s="27">
        <v>387425.48</v>
      </c>
      <c r="G22" s="27">
        <v>17281.73</v>
      </c>
    </row>
    <row r="23" spans="1:16" ht="15.6">
      <c r="A23" s="27" t="s">
        <v>292</v>
      </c>
      <c r="B23" s="27">
        <v>55592.35</v>
      </c>
      <c r="E23" s="271" t="s">
        <v>293</v>
      </c>
      <c r="F23" s="242">
        <v>56864.1</v>
      </c>
      <c r="G23" s="27">
        <v>55592.35</v>
      </c>
    </row>
    <row r="24" spans="1:16" ht="15.6">
      <c r="A24" s="27" t="s">
        <v>293</v>
      </c>
      <c r="B24" s="27">
        <v>65048.01</v>
      </c>
      <c r="E24" s="271" t="s">
        <v>296</v>
      </c>
      <c r="F24" s="27">
        <v>739137.16</v>
      </c>
      <c r="G24" s="27">
        <v>65048.01</v>
      </c>
    </row>
    <row r="25" spans="1:16" ht="15.6">
      <c r="A25" s="27" t="s">
        <v>294</v>
      </c>
      <c r="B25" s="27">
        <v>53263.32</v>
      </c>
      <c r="E25" s="271" t="s">
        <v>357</v>
      </c>
      <c r="F25" s="27">
        <v>136241.62</v>
      </c>
      <c r="G25" s="27">
        <v>53263.32</v>
      </c>
    </row>
    <row r="26" spans="1:16" ht="15.6">
      <c r="A26" s="27" t="s">
        <v>296</v>
      </c>
      <c r="B26" s="27">
        <v>26190.74</v>
      </c>
      <c r="E26" s="271" t="s">
        <v>297</v>
      </c>
      <c r="F26" s="27">
        <v>54293.86</v>
      </c>
      <c r="G26" s="27">
        <v>26190.74</v>
      </c>
    </row>
    <row r="27" spans="1:16" ht="15.6">
      <c r="A27" s="27" t="s">
        <v>297</v>
      </c>
      <c r="B27" s="27">
        <v>73543.259999999995</v>
      </c>
      <c r="E27" s="271" t="s">
        <v>298</v>
      </c>
      <c r="F27" s="27">
        <v>5038.1899999999996</v>
      </c>
      <c r="G27" s="27">
        <v>73543.259999999995</v>
      </c>
      <c r="L27">
        <v>76195</v>
      </c>
      <c r="M27">
        <v>122020</v>
      </c>
      <c r="N27">
        <v>90851</v>
      </c>
      <c r="O27">
        <v>54895</v>
      </c>
      <c r="P27">
        <v>37294</v>
      </c>
    </row>
    <row r="28" spans="1:16" ht="15.6">
      <c r="A28" s="27" t="s">
        <v>298</v>
      </c>
      <c r="B28" s="27">
        <v>72219.56</v>
      </c>
      <c r="E28" s="271" t="s">
        <v>299</v>
      </c>
      <c r="F28" s="27">
        <v>78162.23</v>
      </c>
      <c r="G28" s="27">
        <v>72219.56</v>
      </c>
    </row>
    <row r="29" spans="1:16" ht="15.6">
      <c r="A29" s="27" t="s">
        <v>299</v>
      </c>
      <c r="B29" s="27">
        <v>40578.85</v>
      </c>
      <c r="E29" s="271" t="s">
        <v>300</v>
      </c>
      <c r="F29" s="27">
        <v>3048.78</v>
      </c>
      <c r="G29" s="27">
        <v>40578.85</v>
      </c>
    </row>
    <row r="30" spans="1:16" ht="15.6">
      <c r="A30" s="27" t="s">
        <v>300</v>
      </c>
      <c r="B30" s="27">
        <v>32453.22</v>
      </c>
      <c r="E30" s="271" t="s">
        <v>301</v>
      </c>
      <c r="F30" s="27">
        <v>594809.24</v>
      </c>
      <c r="G30" s="27">
        <v>32453.22</v>
      </c>
    </row>
    <row r="31" spans="1:16" ht="15.6">
      <c r="A31" s="27" t="s">
        <v>301</v>
      </c>
      <c r="B31" s="27">
        <v>85061.53</v>
      </c>
      <c r="E31" s="271" t="s">
        <v>302</v>
      </c>
      <c r="F31" s="27">
        <v>41375.629999999997</v>
      </c>
      <c r="G31" s="27">
        <v>85061.53</v>
      </c>
    </row>
    <row r="32" spans="1:16" ht="15.6">
      <c r="A32" s="27" t="s">
        <v>302</v>
      </c>
      <c r="B32" s="27">
        <v>44604.05</v>
      </c>
      <c r="E32" s="271" t="s">
        <v>303</v>
      </c>
      <c r="F32" s="27">
        <v>10677.34</v>
      </c>
      <c r="G32" s="27">
        <v>44604.05</v>
      </c>
    </row>
    <row r="33" spans="1:7" ht="15.6">
      <c r="A33" s="27" t="s">
        <v>303</v>
      </c>
      <c r="B33" s="27">
        <v>44156.03</v>
      </c>
      <c r="E33" s="271" t="s">
        <v>304</v>
      </c>
      <c r="F33" s="27">
        <v>-170.59</v>
      </c>
      <c r="G33" s="27">
        <v>44156.03</v>
      </c>
    </row>
    <row r="34" spans="1:7" ht="15.6">
      <c r="A34" s="27" t="s">
        <v>304</v>
      </c>
      <c r="B34" s="27">
        <v>50278.36</v>
      </c>
      <c r="E34" s="271" t="s">
        <v>307</v>
      </c>
      <c r="F34" s="27">
        <v>376541.81</v>
      </c>
      <c r="G34" s="27">
        <v>50278.36</v>
      </c>
    </row>
    <row r="35" spans="1:7" ht="15.6">
      <c r="A35" s="27" t="s">
        <v>305</v>
      </c>
      <c r="B35" s="27">
        <v>46426.68</v>
      </c>
      <c r="E35" s="271" t="s">
        <v>308</v>
      </c>
      <c r="F35" s="242">
        <v>40855.300000000003</v>
      </c>
      <c r="G35" s="27">
        <v>46426.68</v>
      </c>
    </row>
    <row r="36" spans="1:7" ht="15.6">
      <c r="A36" s="27" t="s">
        <v>306</v>
      </c>
      <c r="B36" s="27">
        <v>22722.78</v>
      </c>
      <c r="E36" s="271" t="s">
        <v>310</v>
      </c>
      <c r="F36" s="27">
        <v>10735.99</v>
      </c>
      <c r="G36" s="27">
        <v>22722.78</v>
      </c>
    </row>
    <row r="37" spans="1:7" ht="15.6">
      <c r="A37" s="242" t="s">
        <v>307</v>
      </c>
      <c r="B37" s="27">
        <v>39416.81</v>
      </c>
      <c r="E37" s="271" t="s">
        <v>312</v>
      </c>
      <c r="F37" s="27">
        <v>-388.97</v>
      </c>
      <c r="G37" s="27">
        <v>39416.81</v>
      </c>
    </row>
    <row r="38" spans="1:7" ht="15.6">
      <c r="A38" s="27" t="s">
        <v>308</v>
      </c>
      <c r="B38" s="27">
        <v>49987.12</v>
      </c>
      <c r="E38" s="271" t="s">
        <v>315</v>
      </c>
      <c r="F38" s="27">
        <v>556975.43999999994</v>
      </c>
      <c r="G38" s="27">
        <v>49987.12</v>
      </c>
    </row>
    <row r="39" spans="1:7" ht="15.6">
      <c r="A39" s="27" t="s">
        <v>310</v>
      </c>
      <c r="B39" s="27">
        <v>85451.73</v>
      </c>
      <c r="E39" s="271" t="s">
        <v>316</v>
      </c>
      <c r="F39" s="27">
        <v>172657.16</v>
      </c>
      <c r="G39" s="27">
        <v>85451.73</v>
      </c>
    </row>
    <row r="40" spans="1:7" ht="15.6">
      <c r="A40" s="27" t="s">
        <v>311</v>
      </c>
      <c r="B40" s="27">
        <v>71232.289999999994</v>
      </c>
      <c r="E40" s="271" t="s">
        <v>317</v>
      </c>
      <c r="F40" s="27">
        <v>8230.41</v>
      </c>
      <c r="G40" s="27">
        <v>71232.289999999994</v>
      </c>
    </row>
    <row r="41" spans="1:7" ht="15.6">
      <c r="A41" s="27" t="s">
        <v>312</v>
      </c>
      <c r="B41" s="27">
        <v>97671.12</v>
      </c>
      <c r="E41" s="271" t="s">
        <v>318</v>
      </c>
      <c r="F41" s="242">
        <v>503.3</v>
      </c>
      <c r="G41" s="27">
        <v>97671.12</v>
      </c>
    </row>
    <row r="42" spans="1:7" ht="15.6">
      <c r="A42" s="27" t="s">
        <v>313</v>
      </c>
      <c r="B42" s="27">
        <v>204026.69</v>
      </c>
      <c r="E42" s="271" t="s">
        <v>319</v>
      </c>
      <c r="F42" s="27">
        <v>549.25</v>
      </c>
      <c r="G42" s="27">
        <v>204026.69</v>
      </c>
    </row>
    <row r="43" spans="1:7" ht="15.6">
      <c r="A43" s="27" t="s">
        <v>314</v>
      </c>
      <c r="B43" s="27">
        <v>21447.29</v>
      </c>
      <c r="E43" s="271" t="s">
        <v>321</v>
      </c>
      <c r="F43" s="27">
        <v>958352.26</v>
      </c>
      <c r="G43" s="27">
        <v>21447.29</v>
      </c>
    </row>
    <row r="44" spans="1:7" ht="15.6">
      <c r="A44" s="27" t="s">
        <v>315</v>
      </c>
      <c r="B44" s="242">
        <v>81468.600000000006</v>
      </c>
      <c r="E44" s="271" t="s">
        <v>322</v>
      </c>
      <c r="F44" s="27">
        <v>27684.37</v>
      </c>
      <c r="G44" s="242">
        <v>81468.600000000006</v>
      </c>
    </row>
    <row r="45" spans="1:7" ht="15.6">
      <c r="A45" s="27" t="s">
        <v>316</v>
      </c>
      <c r="B45" s="27">
        <v>77754.64</v>
      </c>
      <c r="E45" s="271" t="s">
        <v>323</v>
      </c>
      <c r="F45" s="27">
        <v>6085.27</v>
      </c>
      <c r="G45" s="27">
        <v>77754.64</v>
      </c>
    </row>
    <row r="46" spans="1:7" ht="15.6">
      <c r="A46" s="242" t="s">
        <v>317</v>
      </c>
      <c r="B46" s="27">
        <v>282834.32</v>
      </c>
      <c r="E46" s="271" t="s">
        <v>324</v>
      </c>
      <c r="F46" s="27">
        <v>-2131.36</v>
      </c>
      <c r="G46" s="27">
        <v>282834.32</v>
      </c>
    </row>
    <row r="47" spans="1:7" ht="15.6">
      <c r="A47" s="27" t="s">
        <v>318</v>
      </c>
      <c r="B47" s="27">
        <v>42611.35</v>
      </c>
      <c r="E47" s="271" t="s">
        <v>325</v>
      </c>
      <c r="F47" s="27">
        <v>-34235.64</v>
      </c>
      <c r="G47" s="27">
        <v>42611.35</v>
      </c>
    </row>
    <row r="48" spans="1:7" ht="15.6">
      <c r="A48" s="27" t="s">
        <v>319</v>
      </c>
      <c r="B48" s="27">
        <v>50559.19</v>
      </c>
      <c r="E48" s="271" t="s">
        <v>326</v>
      </c>
      <c r="F48" s="27">
        <v>300939.34999999998</v>
      </c>
      <c r="G48" s="27">
        <v>50559.19</v>
      </c>
    </row>
    <row r="49" spans="1:7" ht="15.6">
      <c r="A49" s="27" t="s">
        <v>320</v>
      </c>
      <c r="B49" s="27">
        <v>77104.479999999996</v>
      </c>
      <c r="E49" s="271" t="s">
        <v>327</v>
      </c>
      <c r="F49" s="27">
        <v>-26026.21</v>
      </c>
      <c r="G49" s="27">
        <v>77104.479999999996</v>
      </c>
    </row>
    <row r="50" spans="1:7" ht="15.6">
      <c r="A50" s="27" t="s">
        <v>321</v>
      </c>
      <c r="B50" s="27">
        <v>68886.89</v>
      </c>
      <c r="E50" s="271" t="s">
        <v>328</v>
      </c>
      <c r="F50" s="27">
        <v>-63878.34</v>
      </c>
      <c r="G50" s="27">
        <v>68886.89</v>
      </c>
    </row>
    <row r="51" spans="1:7" ht="15.6">
      <c r="A51" s="27" t="s">
        <v>322</v>
      </c>
      <c r="B51" s="27">
        <v>70032.08</v>
      </c>
      <c r="E51" s="271" t="s">
        <v>329</v>
      </c>
      <c r="F51" s="27">
        <v>-12703.67</v>
      </c>
      <c r="G51" s="27">
        <v>70032.08</v>
      </c>
    </row>
    <row r="52" spans="1:7" ht="15.6">
      <c r="A52" s="27" t="s">
        <v>323</v>
      </c>
      <c r="B52" s="242">
        <v>43831.8</v>
      </c>
      <c r="E52" s="271" t="s">
        <v>330</v>
      </c>
      <c r="F52" s="27">
        <v>171782.88</v>
      </c>
      <c r="G52" s="242">
        <v>43831.8</v>
      </c>
    </row>
    <row r="53" spans="1:7" ht="15.6">
      <c r="A53" s="27" t="s">
        <v>324</v>
      </c>
      <c r="B53" s="27">
        <v>31977.17</v>
      </c>
      <c r="E53" s="271" t="s">
        <v>331</v>
      </c>
      <c r="F53" s="27">
        <v>-16765.91</v>
      </c>
      <c r="G53" s="27">
        <v>31977.17</v>
      </c>
    </row>
    <row r="54" spans="1:7" ht="15.6">
      <c r="A54" s="27" t="s">
        <v>325</v>
      </c>
      <c r="B54" s="27">
        <v>23159.99</v>
      </c>
      <c r="E54" s="271" t="s">
        <v>333</v>
      </c>
      <c r="F54" s="27">
        <v>-123870.67</v>
      </c>
      <c r="G54" s="27">
        <v>23159.99</v>
      </c>
    </row>
    <row r="55" spans="1:7" ht="15.6">
      <c r="A55" s="27" t="s">
        <v>326</v>
      </c>
      <c r="B55" s="27">
        <v>37823.64</v>
      </c>
      <c r="E55" s="271" t="s">
        <v>334</v>
      </c>
      <c r="F55" s="27">
        <v>993275.37</v>
      </c>
      <c r="G55" s="27">
        <v>37823.64</v>
      </c>
    </row>
    <row r="56" spans="1:7" ht="15.6">
      <c r="A56" s="27" t="s">
        <v>327</v>
      </c>
      <c r="B56" s="27">
        <v>50720.02</v>
      </c>
      <c r="E56" s="271" t="s">
        <v>336</v>
      </c>
      <c r="F56" s="27">
        <v>17327.05</v>
      </c>
      <c r="G56" s="27">
        <v>50720.02</v>
      </c>
    </row>
    <row r="57" spans="1:7" ht="15.6">
      <c r="A57" s="27" t="s">
        <v>328</v>
      </c>
      <c r="B57" s="27">
        <v>46317.95</v>
      </c>
      <c r="E57" s="271" t="s">
        <v>337</v>
      </c>
      <c r="F57" s="27">
        <v>42413.48</v>
      </c>
      <c r="G57" s="27">
        <v>46317.95</v>
      </c>
    </row>
    <row r="58" spans="1:7" ht="15.6" hidden="1">
      <c r="A58" s="27" t="s">
        <v>330</v>
      </c>
      <c r="B58" s="27">
        <v>13709.05</v>
      </c>
      <c r="G58" s="27">
        <v>13709.05</v>
      </c>
    </row>
    <row r="59" spans="1:7" ht="15.6" hidden="1">
      <c r="A59" s="27" t="s">
        <v>331</v>
      </c>
      <c r="B59" s="27">
        <v>35583.17</v>
      </c>
      <c r="G59" s="27">
        <v>35583.17</v>
      </c>
    </row>
    <row r="60" spans="1:7" ht="15.6" hidden="1">
      <c r="A60" s="27" t="s">
        <v>333</v>
      </c>
      <c r="B60" s="27">
        <v>13767.36</v>
      </c>
      <c r="G60" s="27">
        <v>13767.36</v>
      </c>
    </row>
    <row r="61" spans="1:7" ht="15.6" hidden="1">
      <c r="A61" s="242" t="s">
        <v>334</v>
      </c>
      <c r="B61" s="27">
        <v>15211.36</v>
      </c>
      <c r="G61" s="27">
        <v>15211.36</v>
      </c>
    </row>
    <row r="62" spans="1:7" ht="15.6" hidden="1">
      <c r="A62" s="27" t="s">
        <v>335</v>
      </c>
      <c r="B62" s="27">
        <v>24980.45</v>
      </c>
      <c r="G62" s="27">
        <v>24980.45</v>
      </c>
    </row>
    <row r="63" spans="1:7" ht="15.6" hidden="1">
      <c r="A63" s="27" t="s">
        <v>336</v>
      </c>
      <c r="B63" s="27">
        <v>35608.949999999997</v>
      </c>
      <c r="G63" s="27">
        <v>35608.949999999997</v>
      </c>
    </row>
    <row r="64" spans="1:7" ht="15.6" hidden="1">
      <c r="A64" s="27" t="s">
        <v>337</v>
      </c>
      <c r="B64" s="27">
        <v>25996.11</v>
      </c>
      <c r="G64" s="27">
        <v>25996.11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2CD8-28C8-4D37-92EA-8B81911D94C1}">
  <dimension ref="A1:C10"/>
  <sheetViews>
    <sheetView workbookViewId="0">
      <selection activeCell="B19" sqref="B19"/>
    </sheetView>
  </sheetViews>
  <sheetFormatPr defaultRowHeight="14.45"/>
  <cols>
    <col min="1" max="1" width="20.5703125" bestFit="1" customWidth="1"/>
    <col min="2" max="3" width="7" bestFit="1" customWidth="1"/>
  </cols>
  <sheetData>
    <row r="1" spans="1:3">
      <c r="A1" t="s">
        <v>360</v>
      </c>
      <c r="B1" t="s">
        <v>27</v>
      </c>
      <c r="C1" t="s">
        <v>332</v>
      </c>
    </row>
    <row r="2" spans="1:3">
      <c r="A2" t="s">
        <v>361</v>
      </c>
      <c r="B2">
        <v>141040</v>
      </c>
      <c r="C2">
        <v>131032</v>
      </c>
    </row>
    <row r="3" spans="1:3">
      <c r="A3" t="s">
        <v>362</v>
      </c>
      <c r="B3">
        <v>602967</v>
      </c>
      <c r="C3">
        <v>708051</v>
      </c>
    </row>
    <row r="4" spans="1:3">
      <c r="A4" t="s">
        <v>363</v>
      </c>
      <c r="B4">
        <v>95576</v>
      </c>
      <c r="C4">
        <v>94012</v>
      </c>
    </row>
    <row r="5" spans="1:3">
      <c r="A5" t="s">
        <v>364</v>
      </c>
      <c r="B5">
        <v>11963</v>
      </c>
      <c r="C5">
        <v>8346</v>
      </c>
    </row>
    <row r="6" spans="1:3">
      <c r="A6" t="s">
        <v>365</v>
      </c>
      <c r="B6">
        <v>71181</v>
      </c>
      <c r="C6">
        <v>68168</v>
      </c>
    </row>
    <row r="7" spans="1:3">
      <c r="A7" t="s">
        <v>366</v>
      </c>
      <c r="B7">
        <v>214110</v>
      </c>
      <c r="C7">
        <v>217916</v>
      </c>
    </row>
    <row r="8" spans="1:3">
      <c r="A8" t="s">
        <v>367</v>
      </c>
      <c r="B8">
        <v>20395</v>
      </c>
      <c r="C8">
        <v>20693</v>
      </c>
    </row>
    <row r="9" spans="1:3">
      <c r="A9" t="s">
        <v>368</v>
      </c>
      <c r="B9">
        <v>102831</v>
      </c>
      <c r="C9">
        <v>70277</v>
      </c>
    </row>
    <row r="10" spans="1:3">
      <c r="A10" t="s">
        <v>369</v>
      </c>
      <c r="B10">
        <v>24296</v>
      </c>
      <c r="C10">
        <v>19400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3409-EF67-483F-A0EC-FEBA76F76990}">
  <dimension ref="A1:Q16"/>
  <sheetViews>
    <sheetView workbookViewId="0">
      <selection activeCell="Q18" sqref="Q18"/>
    </sheetView>
  </sheetViews>
  <sheetFormatPr defaultRowHeight="14.45"/>
  <cols>
    <col min="1" max="1" width="20.5703125" bestFit="1" customWidth="1"/>
    <col min="2" max="3" width="7" bestFit="1" customWidth="1"/>
    <col min="17" max="17" width="12.7109375" customWidth="1"/>
  </cols>
  <sheetData>
    <row r="1" spans="1:17">
      <c r="A1" t="s">
        <v>360</v>
      </c>
      <c r="B1" t="s">
        <v>27</v>
      </c>
      <c r="C1" t="s">
        <v>332</v>
      </c>
      <c r="Q1" t="s">
        <v>370</v>
      </c>
    </row>
    <row r="2" spans="1:17">
      <c r="A2" t="s">
        <v>370</v>
      </c>
      <c r="B2">
        <v>0</v>
      </c>
      <c r="C2">
        <v>477</v>
      </c>
      <c r="Q2" t="s">
        <v>371</v>
      </c>
    </row>
    <row r="3" spans="1:17">
      <c r="A3" t="s">
        <v>371</v>
      </c>
      <c r="B3">
        <v>0</v>
      </c>
      <c r="C3">
        <v>527</v>
      </c>
      <c r="Q3" t="s">
        <v>372</v>
      </c>
    </row>
    <row r="4" spans="1:17">
      <c r="A4" t="s">
        <v>372</v>
      </c>
      <c r="B4">
        <v>2101</v>
      </c>
      <c r="C4">
        <v>1594</v>
      </c>
      <c r="Q4" t="s">
        <v>373</v>
      </c>
    </row>
    <row r="5" spans="1:17">
      <c r="A5" t="s">
        <v>373</v>
      </c>
      <c r="B5">
        <v>105</v>
      </c>
      <c r="C5">
        <v>150</v>
      </c>
      <c r="Q5" t="s">
        <v>374</v>
      </c>
    </row>
    <row r="6" spans="1:17">
      <c r="A6" t="s">
        <v>374</v>
      </c>
      <c r="B6">
        <v>19</v>
      </c>
      <c r="C6">
        <v>9</v>
      </c>
      <c r="Q6" t="s">
        <v>375</v>
      </c>
    </row>
    <row r="7" spans="1:17">
      <c r="A7" t="s">
        <v>375</v>
      </c>
      <c r="B7">
        <v>580</v>
      </c>
      <c r="C7">
        <v>326</v>
      </c>
      <c r="Q7" t="s">
        <v>376</v>
      </c>
    </row>
    <row r="8" spans="1:17">
      <c r="A8" t="s">
        <v>376</v>
      </c>
      <c r="B8">
        <v>9</v>
      </c>
      <c r="C8">
        <v>5</v>
      </c>
      <c r="Q8" t="s">
        <v>377</v>
      </c>
    </row>
    <row r="9" spans="1:17">
      <c r="A9" t="s">
        <v>377</v>
      </c>
      <c r="B9">
        <v>0</v>
      </c>
      <c r="C9">
        <v>721</v>
      </c>
      <c r="Q9" t="s">
        <v>378</v>
      </c>
    </row>
    <row r="10" spans="1:17">
      <c r="A10" t="s">
        <v>378</v>
      </c>
      <c r="B10">
        <v>796</v>
      </c>
      <c r="C10">
        <v>455</v>
      </c>
      <c r="Q10" t="s">
        <v>379</v>
      </c>
    </row>
    <row r="11" spans="1:17">
      <c r="A11" t="s">
        <v>379</v>
      </c>
      <c r="B11">
        <v>6</v>
      </c>
      <c r="C11">
        <v>6</v>
      </c>
      <c r="Q11" t="s">
        <v>380</v>
      </c>
    </row>
    <row r="12" spans="1:17">
      <c r="A12" t="s">
        <v>380</v>
      </c>
      <c r="B12">
        <v>761</v>
      </c>
      <c r="C12">
        <v>411</v>
      </c>
      <c r="Q12" t="s">
        <v>381</v>
      </c>
    </row>
    <row r="13" spans="1:17">
      <c r="A13" t="s">
        <v>381</v>
      </c>
      <c r="B13">
        <v>19</v>
      </c>
      <c r="C13">
        <v>27</v>
      </c>
      <c r="Q13" t="s">
        <v>382</v>
      </c>
    </row>
    <row r="14" spans="1:17">
      <c r="A14" t="s">
        <v>382</v>
      </c>
      <c r="B14">
        <v>0</v>
      </c>
      <c r="C14">
        <v>540</v>
      </c>
      <c r="Q14" t="s">
        <v>383</v>
      </c>
    </row>
    <row r="15" spans="1:17">
      <c r="A15" t="s">
        <v>383</v>
      </c>
      <c r="B15">
        <v>792</v>
      </c>
      <c r="C15">
        <v>2158</v>
      </c>
      <c r="Q15" t="s">
        <v>368</v>
      </c>
    </row>
    <row r="16" spans="1:17">
      <c r="A16" t="s">
        <v>368</v>
      </c>
      <c r="B16">
        <v>0</v>
      </c>
      <c r="C16">
        <v>90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11E0-EE20-42A2-B47A-3CFA082E83C0}">
  <dimension ref="B2:R10"/>
  <sheetViews>
    <sheetView zoomScale="85" zoomScaleNormal="85" workbookViewId="0">
      <selection activeCell="V42" sqref="V42"/>
    </sheetView>
  </sheetViews>
  <sheetFormatPr defaultRowHeight="14.45"/>
  <cols>
    <col min="2" max="2" width="23.28515625" customWidth="1"/>
  </cols>
  <sheetData>
    <row r="2" spans="2:18">
      <c r="B2" s="251" t="s">
        <v>384</v>
      </c>
      <c r="C2" s="252" t="s">
        <v>385</v>
      </c>
      <c r="D2" s="252" t="s">
        <v>386</v>
      </c>
      <c r="E2" s="252" t="s">
        <v>387</v>
      </c>
      <c r="F2" s="252" t="s">
        <v>388</v>
      </c>
      <c r="G2" s="252" t="s">
        <v>389</v>
      </c>
      <c r="H2" s="252" t="s">
        <v>390</v>
      </c>
      <c r="I2" s="252" t="s">
        <v>391</v>
      </c>
      <c r="J2" s="252" t="s">
        <v>392</v>
      </c>
      <c r="K2" s="252" t="s">
        <v>393</v>
      </c>
      <c r="L2" s="252" t="s">
        <v>394</v>
      </c>
      <c r="M2" s="252" t="s">
        <v>395</v>
      </c>
      <c r="N2" s="252" t="s">
        <v>396</v>
      </c>
      <c r="O2" s="252" t="s">
        <v>397</v>
      </c>
      <c r="P2" s="252" t="s">
        <v>398</v>
      </c>
      <c r="Q2" s="252" t="s">
        <v>399</v>
      </c>
      <c r="R2" s="253" t="s">
        <v>400</v>
      </c>
    </row>
    <row r="3" spans="2:18">
      <c r="B3" s="254" t="s">
        <v>401</v>
      </c>
      <c r="C3" s="255">
        <v>615</v>
      </c>
      <c r="D3" s="255">
        <v>791</v>
      </c>
      <c r="E3" s="255">
        <v>892</v>
      </c>
      <c r="F3" s="255">
        <v>473</v>
      </c>
      <c r="G3" s="255">
        <v>614</v>
      </c>
      <c r="H3" s="255">
        <v>517</v>
      </c>
      <c r="I3" s="255">
        <v>190</v>
      </c>
      <c r="J3" s="255">
        <v>180</v>
      </c>
      <c r="K3" s="255">
        <v>294</v>
      </c>
      <c r="L3" s="255">
        <v>555</v>
      </c>
      <c r="M3" s="255">
        <v>156</v>
      </c>
      <c r="N3" s="255">
        <v>191</v>
      </c>
      <c r="O3" s="255">
        <v>120</v>
      </c>
      <c r="P3" s="255">
        <v>748</v>
      </c>
      <c r="Q3" s="255">
        <v>730</v>
      </c>
      <c r="R3" s="256">
        <v>1461</v>
      </c>
    </row>
    <row r="4" spans="2:18">
      <c r="B4" s="257" t="s">
        <v>402</v>
      </c>
      <c r="C4" s="258">
        <v>573</v>
      </c>
      <c r="D4" s="258">
        <v>731</v>
      </c>
      <c r="E4" s="258">
        <v>584</v>
      </c>
      <c r="F4" s="258">
        <v>562</v>
      </c>
      <c r="G4" s="258">
        <v>917</v>
      </c>
      <c r="H4" s="258">
        <v>624</v>
      </c>
      <c r="I4" s="258">
        <v>367</v>
      </c>
      <c r="J4" s="258">
        <v>380</v>
      </c>
      <c r="K4" s="258">
        <v>185</v>
      </c>
      <c r="L4" s="258">
        <v>374</v>
      </c>
      <c r="M4" s="258">
        <v>461</v>
      </c>
      <c r="N4" s="258">
        <v>294</v>
      </c>
      <c r="O4" s="258">
        <v>205</v>
      </c>
      <c r="P4" s="258">
        <v>206</v>
      </c>
      <c r="Q4" s="258">
        <v>413</v>
      </c>
      <c r="R4" s="259">
        <v>236</v>
      </c>
    </row>
    <row r="5" spans="2:18">
      <c r="B5" s="254" t="s">
        <v>403</v>
      </c>
      <c r="C5" s="255">
        <v>295</v>
      </c>
      <c r="D5" s="255">
        <v>363</v>
      </c>
      <c r="E5" s="255">
        <v>328</v>
      </c>
      <c r="F5" s="255">
        <v>460</v>
      </c>
      <c r="G5" s="255">
        <v>210</v>
      </c>
      <c r="H5" s="255">
        <v>444</v>
      </c>
      <c r="I5" s="255">
        <v>593</v>
      </c>
      <c r="J5" s="255">
        <v>500</v>
      </c>
      <c r="K5" s="255">
        <v>350</v>
      </c>
      <c r="L5" s="255">
        <v>373</v>
      </c>
      <c r="M5" s="255">
        <v>516</v>
      </c>
      <c r="N5" s="255">
        <v>776</v>
      </c>
      <c r="O5" s="255">
        <v>306</v>
      </c>
      <c r="P5" s="255">
        <v>323</v>
      </c>
      <c r="Q5" s="255">
        <v>274</v>
      </c>
      <c r="R5" s="255">
        <v>677</v>
      </c>
    </row>
    <row r="6" spans="2:18">
      <c r="B6" s="261" t="s">
        <v>404</v>
      </c>
      <c r="C6" s="3">
        <v>439</v>
      </c>
      <c r="D6" s="3">
        <v>870</v>
      </c>
      <c r="E6" s="3">
        <v>620</v>
      </c>
      <c r="F6" s="3">
        <v>475</v>
      </c>
      <c r="G6" s="3">
        <v>349</v>
      </c>
      <c r="H6" s="3">
        <v>231</v>
      </c>
      <c r="I6" s="3">
        <v>419</v>
      </c>
      <c r="J6" s="3">
        <v>526</v>
      </c>
      <c r="K6" s="3">
        <v>436</v>
      </c>
      <c r="L6" s="3">
        <v>149</v>
      </c>
      <c r="M6" s="3">
        <v>120</v>
      </c>
      <c r="N6" s="3">
        <v>376</v>
      </c>
      <c r="O6" s="3">
        <v>108</v>
      </c>
      <c r="P6" s="3">
        <v>85</v>
      </c>
      <c r="Q6" s="3">
        <v>136</v>
      </c>
      <c r="R6" s="3">
        <v>200</v>
      </c>
    </row>
    <row r="7" spans="2:18">
      <c r="B7" s="254" t="s">
        <v>405</v>
      </c>
      <c r="C7" s="255">
        <v>166</v>
      </c>
      <c r="D7" s="255">
        <v>192</v>
      </c>
      <c r="E7" s="255">
        <v>354</v>
      </c>
      <c r="F7" s="255">
        <v>118</v>
      </c>
      <c r="G7" s="255">
        <v>219</v>
      </c>
      <c r="H7" s="255">
        <v>130</v>
      </c>
      <c r="I7" s="255">
        <v>577</v>
      </c>
      <c r="J7" s="255">
        <v>271</v>
      </c>
      <c r="K7" s="255">
        <v>147</v>
      </c>
      <c r="L7" s="255">
        <v>375</v>
      </c>
      <c r="M7" s="255">
        <v>425</v>
      </c>
      <c r="N7" s="255">
        <v>766</v>
      </c>
      <c r="O7" s="255">
        <v>173</v>
      </c>
      <c r="P7" s="255">
        <v>106</v>
      </c>
      <c r="Q7" s="255">
        <v>104</v>
      </c>
      <c r="R7" s="255">
        <v>116</v>
      </c>
    </row>
    <row r="8" spans="2:18">
      <c r="B8" s="257" t="s">
        <v>406</v>
      </c>
      <c r="C8" s="258">
        <v>209</v>
      </c>
      <c r="D8" s="258">
        <v>230</v>
      </c>
      <c r="E8" s="258">
        <v>413</v>
      </c>
      <c r="F8" s="258">
        <v>314</v>
      </c>
      <c r="G8" s="258">
        <v>229</v>
      </c>
      <c r="H8" s="258">
        <v>111</v>
      </c>
      <c r="I8" s="258">
        <v>121</v>
      </c>
      <c r="J8" s="258">
        <v>82</v>
      </c>
      <c r="K8" s="258">
        <v>211</v>
      </c>
      <c r="L8" s="258">
        <v>148</v>
      </c>
      <c r="M8" s="258">
        <v>99</v>
      </c>
      <c r="N8" s="258">
        <v>87</v>
      </c>
      <c r="O8" s="258">
        <v>35</v>
      </c>
      <c r="P8" s="258">
        <v>155</v>
      </c>
      <c r="Q8" s="258">
        <v>88</v>
      </c>
      <c r="R8" s="258">
        <v>81</v>
      </c>
    </row>
    <row r="9" spans="2:18">
      <c r="B9" s="257" t="s">
        <v>407</v>
      </c>
      <c r="C9" s="258">
        <v>243</v>
      </c>
      <c r="D9" s="258">
        <v>194</v>
      </c>
      <c r="E9" s="258">
        <v>158</v>
      </c>
      <c r="F9" s="258">
        <v>109</v>
      </c>
      <c r="G9" s="258">
        <v>125</v>
      </c>
      <c r="H9" s="258">
        <v>298</v>
      </c>
      <c r="I9" s="258">
        <v>206</v>
      </c>
      <c r="J9" s="258">
        <v>260</v>
      </c>
      <c r="K9" s="258">
        <v>184</v>
      </c>
      <c r="L9" s="258">
        <v>114</v>
      </c>
      <c r="M9" s="258">
        <v>123</v>
      </c>
      <c r="N9" s="258">
        <v>302</v>
      </c>
      <c r="O9" s="258">
        <v>112</v>
      </c>
      <c r="P9" s="258">
        <v>107</v>
      </c>
      <c r="Q9" s="258">
        <v>286</v>
      </c>
      <c r="R9" s="258">
        <v>192</v>
      </c>
    </row>
    <row r="10" spans="2:18">
      <c r="B10" s="260" t="s">
        <v>408</v>
      </c>
      <c r="C10" s="3">
        <v>257</v>
      </c>
      <c r="D10" s="3">
        <v>136</v>
      </c>
      <c r="E10" s="3">
        <v>76</v>
      </c>
      <c r="F10" s="3">
        <v>60</v>
      </c>
      <c r="G10" s="3">
        <v>94</v>
      </c>
      <c r="H10" s="3">
        <v>188</v>
      </c>
      <c r="I10" s="3">
        <v>73</v>
      </c>
      <c r="J10" s="3">
        <v>66</v>
      </c>
      <c r="K10" s="3">
        <v>84</v>
      </c>
      <c r="L10" s="3">
        <v>224</v>
      </c>
      <c r="M10" s="3">
        <v>380</v>
      </c>
      <c r="N10" s="3">
        <v>144</v>
      </c>
      <c r="O10" s="3">
        <v>52</v>
      </c>
      <c r="P10" s="3">
        <v>72</v>
      </c>
      <c r="Q10" s="3">
        <v>84</v>
      </c>
      <c r="R10" s="3">
        <v>228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56A19-A179-4674-AB9A-C6E12BD6D4A9}">
  <dimension ref="B5:G10"/>
  <sheetViews>
    <sheetView workbookViewId="0">
      <selection activeCell="B6" sqref="B6:C7"/>
    </sheetView>
  </sheetViews>
  <sheetFormatPr defaultRowHeight="14.45"/>
  <cols>
    <col min="2" max="2" width="15.85546875" customWidth="1"/>
    <col min="3" max="3" width="12.7109375" bestFit="1" customWidth="1"/>
  </cols>
  <sheetData>
    <row r="5" spans="2:7" ht="15" thickBot="1"/>
    <row r="6" spans="2:7">
      <c r="B6" s="272" t="s">
        <v>409</v>
      </c>
      <c r="C6" s="273">
        <v>149314</v>
      </c>
    </row>
    <row r="7" spans="2:7" ht="15" thickBot="1">
      <c r="B7" s="274" t="s">
        <v>410</v>
      </c>
      <c r="C7" s="275">
        <f>377814+G10</f>
        <v>456003</v>
      </c>
    </row>
    <row r="10" spans="2:7">
      <c r="C10">
        <v>8171</v>
      </c>
      <c r="D10">
        <v>16444</v>
      </c>
      <c r="E10">
        <v>51086</v>
      </c>
      <c r="F10">
        <v>2488</v>
      </c>
      <c r="G10">
        <f>SUM(C10:F10)</f>
        <v>78189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4C5ED-FBB4-4663-84FB-315859B4E502}">
  <dimension ref="C2:P25"/>
  <sheetViews>
    <sheetView topLeftCell="A21" workbookViewId="0">
      <selection activeCell="F54" sqref="F54"/>
    </sheetView>
  </sheetViews>
  <sheetFormatPr defaultRowHeight="14.45"/>
  <cols>
    <col min="3" max="3" width="11.140625" bestFit="1" customWidth="1"/>
    <col min="4" max="11" width="12.7109375" bestFit="1" customWidth="1"/>
    <col min="12" max="12" width="14.28515625" bestFit="1" customWidth="1"/>
    <col min="13" max="13" width="12.7109375" bestFit="1" customWidth="1"/>
    <col min="14" max="15" width="14.28515625" bestFit="1" customWidth="1"/>
    <col min="16" max="16" width="18" customWidth="1"/>
  </cols>
  <sheetData>
    <row r="2" spans="3:15">
      <c r="C2" t="s">
        <v>411</v>
      </c>
      <c r="D2" t="s">
        <v>28</v>
      </c>
      <c r="E2" t="s">
        <v>73</v>
      </c>
      <c r="F2" t="s">
        <v>100</v>
      </c>
      <c r="G2" t="s">
        <v>126</v>
      </c>
      <c r="H2" t="s">
        <v>146</v>
      </c>
      <c r="I2" t="s">
        <v>412</v>
      </c>
      <c r="J2" t="s">
        <v>413</v>
      </c>
      <c r="K2" t="s">
        <v>414</v>
      </c>
      <c r="L2" t="s">
        <v>349</v>
      </c>
    </row>
    <row r="3" spans="3:15">
      <c r="C3" t="s">
        <v>415</v>
      </c>
      <c r="D3" s="74">
        <v>702063.51</v>
      </c>
      <c r="E3" s="74">
        <v>669225.55000000005</v>
      </c>
      <c r="F3" s="74">
        <v>792120.73</v>
      </c>
      <c r="G3" s="74">
        <v>722824.36</v>
      </c>
      <c r="H3" s="74">
        <v>768736.43</v>
      </c>
      <c r="I3" s="74"/>
      <c r="J3" s="74"/>
      <c r="K3" s="74"/>
      <c r="L3" s="74">
        <f>SUM(D3:H3)</f>
        <v>3654970.58</v>
      </c>
    </row>
    <row r="4" spans="3:15">
      <c r="C4" t="s">
        <v>416</v>
      </c>
      <c r="D4" s="74">
        <v>12805.31</v>
      </c>
      <c r="E4" s="74">
        <v>11912.2</v>
      </c>
      <c r="F4" s="74">
        <v>10059.52</v>
      </c>
      <c r="G4" s="74">
        <v>12700.52</v>
      </c>
      <c r="H4" s="74" t="s">
        <v>417</v>
      </c>
      <c r="I4" s="74"/>
      <c r="J4" s="74"/>
      <c r="K4" s="74"/>
      <c r="L4" s="74">
        <f>SUM(D4:H4)</f>
        <v>47477.55</v>
      </c>
    </row>
    <row r="5" spans="3:15">
      <c r="C5" t="s">
        <v>350</v>
      </c>
      <c r="D5" s="74">
        <f>D3-D4</f>
        <v>689258.2</v>
      </c>
      <c r="E5" s="74">
        <f>E3-E4</f>
        <v>657313.35000000009</v>
      </c>
      <c r="F5" s="74">
        <f>F3-F4</f>
        <v>782061.21</v>
      </c>
      <c r="G5" s="74">
        <f>G3-G4</f>
        <v>710123.84</v>
      </c>
      <c r="H5" s="74" t="e">
        <f>H3-H4</f>
        <v>#VALUE!</v>
      </c>
      <c r="I5" s="74"/>
      <c r="J5" s="74"/>
      <c r="K5" s="74"/>
      <c r="L5" s="74" t="e">
        <f>SUM(D5:H5)</f>
        <v>#VALUE!</v>
      </c>
    </row>
    <row r="6" spans="3:15">
      <c r="C6" t="s">
        <v>418</v>
      </c>
      <c r="D6" s="4">
        <f t="shared" ref="D6:L6" si="0">D4/D3</f>
        <v>1.8239532204144891E-2</v>
      </c>
      <c r="E6" s="4">
        <f t="shared" si="0"/>
        <v>1.7799977899827645E-2</v>
      </c>
      <c r="F6" s="4">
        <f t="shared" si="0"/>
        <v>1.2699478272712294E-2</v>
      </c>
      <c r="G6" s="4">
        <f t="shared" si="0"/>
        <v>1.7570686189934164E-2</v>
      </c>
      <c r="H6" s="4" t="e">
        <f t="shared" si="0"/>
        <v>#VALUE!</v>
      </c>
      <c r="I6" s="4"/>
      <c r="J6" s="4"/>
      <c r="K6" s="4"/>
      <c r="L6" s="4">
        <f t="shared" si="0"/>
        <v>1.2989858320555894E-2</v>
      </c>
    </row>
    <row r="9" spans="3:15" hidden="1">
      <c r="C9" t="s">
        <v>411</v>
      </c>
      <c r="D9" t="s">
        <v>28</v>
      </c>
      <c r="E9" t="s">
        <v>73</v>
      </c>
      <c r="F9" t="s">
        <v>100</v>
      </c>
      <c r="G9" t="s">
        <v>126</v>
      </c>
      <c r="H9" t="s">
        <v>146</v>
      </c>
      <c r="I9" t="s">
        <v>412</v>
      </c>
      <c r="J9" t="s">
        <v>413</v>
      </c>
      <c r="K9" t="s">
        <v>414</v>
      </c>
      <c r="L9" t="s">
        <v>349</v>
      </c>
    </row>
    <row r="10" spans="3:15" hidden="1">
      <c r="C10" t="s">
        <v>419</v>
      </c>
      <c r="D10" s="74">
        <v>878701.03</v>
      </c>
      <c r="E10" s="74">
        <v>807082.35</v>
      </c>
      <c r="F10" s="74">
        <v>834630.6</v>
      </c>
      <c r="G10" s="74">
        <v>787073.55</v>
      </c>
      <c r="H10" s="74">
        <v>804854.82</v>
      </c>
      <c r="I10" s="74"/>
      <c r="J10" s="74"/>
      <c r="K10" s="74"/>
      <c r="L10" s="74">
        <f>SUM(D10:H10)</f>
        <v>4112342.35</v>
      </c>
    </row>
    <row r="11" spans="3:15" hidden="1">
      <c r="C11" t="s">
        <v>420</v>
      </c>
      <c r="D11" s="74">
        <v>19611.45</v>
      </c>
      <c r="E11" s="74">
        <v>13727.37</v>
      </c>
      <c r="F11" s="74">
        <v>13021.82</v>
      </c>
      <c r="G11" s="74">
        <v>11881.87</v>
      </c>
      <c r="H11" s="74">
        <v>13438.96</v>
      </c>
      <c r="I11" s="74"/>
      <c r="J11" s="74"/>
      <c r="K11" s="74"/>
      <c r="L11" s="74">
        <f>SUM(D11:H11)</f>
        <v>71681.47</v>
      </c>
    </row>
    <row r="12" spans="3:15" hidden="1">
      <c r="C12" t="s">
        <v>350</v>
      </c>
      <c r="D12" s="74">
        <f>D10-D11</f>
        <v>859089.58000000007</v>
      </c>
      <c r="E12" s="74">
        <f t="shared" ref="E12:H12" si="1">E10-E11</f>
        <v>793354.98</v>
      </c>
      <c r="F12" s="74">
        <f t="shared" si="1"/>
        <v>821608.78</v>
      </c>
      <c r="G12" s="74">
        <f t="shared" si="1"/>
        <v>775191.68</v>
      </c>
      <c r="H12" s="74">
        <f t="shared" si="1"/>
        <v>791415.86</v>
      </c>
      <c r="I12" s="74"/>
      <c r="J12" s="74"/>
      <c r="K12" s="74"/>
      <c r="L12" s="74">
        <f>SUM(D12:H12)</f>
        <v>4040660.88</v>
      </c>
    </row>
    <row r="13" spans="3:15" hidden="1">
      <c r="C13" t="s">
        <v>418</v>
      </c>
      <c r="D13" s="4">
        <f>D11/D10</f>
        <v>2.2318683295500404E-2</v>
      </c>
      <c r="E13" s="4">
        <f t="shared" ref="E13:L13" si="2">E11/E10</f>
        <v>1.7008636107579359E-2</v>
      </c>
      <c r="F13" s="4">
        <f t="shared" si="2"/>
        <v>1.5601896216122438E-2</v>
      </c>
      <c r="G13" s="4">
        <f t="shared" si="2"/>
        <v>1.509626387521217E-2</v>
      </c>
      <c r="H13" s="4">
        <f t="shared" si="2"/>
        <v>1.6697371583113584E-2</v>
      </c>
      <c r="I13" s="4"/>
      <c r="J13" s="4"/>
      <c r="K13" s="4"/>
      <c r="L13" s="4">
        <f t="shared" si="2"/>
        <v>1.743081287967185E-2</v>
      </c>
    </row>
    <row r="16" spans="3:15">
      <c r="C16">
        <v>23</v>
      </c>
      <c r="D16">
        <v>-19611.45</v>
      </c>
      <c r="E16">
        <v>-13727.37</v>
      </c>
      <c r="F16">
        <v>-13021.82</v>
      </c>
      <c r="G16">
        <v>-11882.71</v>
      </c>
      <c r="H16">
        <v>-13438.96</v>
      </c>
      <c r="I16">
        <v>-9483.59</v>
      </c>
      <c r="J16">
        <v>-12411.82</v>
      </c>
      <c r="K16">
        <v>-11291.88</v>
      </c>
      <c r="L16">
        <v>-9338.5300000000007</v>
      </c>
      <c r="M16">
        <v>-10946.76</v>
      </c>
      <c r="N16">
        <v>-11091.03</v>
      </c>
      <c r="O16">
        <v>-16505.939999999999</v>
      </c>
    </row>
    <row r="17" spans="3:16">
      <c r="C17">
        <v>24</v>
      </c>
      <c r="D17">
        <v>-12805.31</v>
      </c>
      <c r="E17">
        <v>-11912.2</v>
      </c>
      <c r="F17">
        <v>-10059.52</v>
      </c>
      <c r="G17">
        <v>-12700.52</v>
      </c>
      <c r="H17">
        <v>-9891.34</v>
      </c>
      <c r="I17">
        <v>-10892.63</v>
      </c>
      <c r="J17">
        <v>-12648.41</v>
      </c>
      <c r="K17">
        <v>-11168.33</v>
      </c>
      <c r="L17">
        <v>-8853.77</v>
      </c>
      <c r="M17">
        <v>-9565.7000000000007</v>
      </c>
      <c r="N17">
        <v>-9055.09</v>
      </c>
      <c r="O17">
        <v>-12167.52</v>
      </c>
    </row>
    <row r="19" spans="3:16">
      <c r="C19" t="s">
        <v>411</v>
      </c>
      <c r="D19" t="s">
        <v>28</v>
      </c>
      <c r="E19" t="s">
        <v>73</v>
      </c>
      <c r="F19" t="s">
        <v>100</v>
      </c>
      <c r="G19" t="s">
        <v>126</v>
      </c>
      <c r="H19" t="s">
        <v>146</v>
      </c>
      <c r="I19" t="s">
        <v>168</v>
      </c>
      <c r="J19" t="s">
        <v>187</v>
      </c>
      <c r="K19" t="s">
        <v>210</v>
      </c>
      <c r="L19" t="s">
        <v>236</v>
      </c>
      <c r="M19" t="s">
        <v>260</v>
      </c>
      <c r="N19" t="s">
        <v>284</v>
      </c>
      <c r="O19" t="s">
        <v>309</v>
      </c>
      <c r="P19" t="s">
        <v>349</v>
      </c>
    </row>
    <row r="20" spans="3:16">
      <c r="C20" t="s">
        <v>415</v>
      </c>
      <c r="D20" s="74">
        <v>702063.51</v>
      </c>
      <c r="E20" s="74">
        <v>669225.55000000005</v>
      </c>
      <c r="F20" s="74">
        <v>792120.73</v>
      </c>
      <c r="G20" s="74">
        <v>722824.36</v>
      </c>
      <c r="H20" s="74">
        <v>768736.43</v>
      </c>
      <c r="I20" s="74">
        <v>730588.35</v>
      </c>
      <c r="J20" s="74">
        <v>939819.06</v>
      </c>
      <c r="K20" s="74">
        <v>620304.71</v>
      </c>
      <c r="L20" s="74">
        <v>673218.37</v>
      </c>
      <c r="M20" s="74">
        <v>622115.16</v>
      </c>
      <c r="N20" s="74">
        <v>1337380.43</v>
      </c>
      <c r="O20" s="74">
        <v>1271782.3899999999</v>
      </c>
      <c r="P20" s="74">
        <f>SUM(D20:O20)</f>
        <v>9850179.0500000007</v>
      </c>
    </row>
    <row r="21" spans="3:16">
      <c r="C21" t="s">
        <v>419</v>
      </c>
      <c r="D21" s="74">
        <v>898312.48</v>
      </c>
      <c r="E21" s="74">
        <v>820814.71</v>
      </c>
      <c r="F21" s="74">
        <v>847652.42</v>
      </c>
      <c r="G21" s="74">
        <v>798955.42</v>
      </c>
      <c r="H21" s="74">
        <v>860522.05</v>
      </c>
      <c r="I21" s="74">
        <v>762178.12</v>
      </c>
      <c r="J21" s="74">
        <v>814029.37</v>
      </c>
      <c r="K21" s="74">
        <v>800052.87</v>
      </c>
      <c r="L21" s="74">
        <v>766556.84</v>
      </c>
      <c r="M21" s="74">
        <v>745094.77</v>
      </c>
      <c r="N21" s="74">
        <v>1505167.9</v>
      </c>
      <c r="O21" s="74">
        <v>850356.02</v>
      </c>
      <c r="P21" s="74">
        <f>SUM(D21:O21)</f>
        <v>10469692.970000001</v>
      </c>
    </row>
    <row r="22" spans="3:16">
      <c r="C22" t="s">
        <v>416</v>
      </c>
      <c r="D22" s="74">
        <f>-D17</f>
        <v>12805.31</v>
      </c>
      <c r="E22" s="74">
        <f t="shared" ref="E22:O22" si="3">-E17</f>
        <v>11912.2</v>
      </c>
      <c r="F22" s="74">
        <f t="shared" si="3"/>
        <v>10059.52</v>
      </c>
      <c r="G22" s="74">
        <f t="shared" si="3"/>
        <v>12700.52</v>
      </c>
      <c r="H22" s="74">
        <f t="shared" si="3"/>
        <v>9891.34</v>
      </c>
      <c r="I22" s="74">
        <f t="shared" si="3"/>
        <v>10892.63</v>
      </c>
      <c r="J22" s="74">
        <f t="shared" si="3"/>
        <v>12648.41</v>
      </c>
      <c r="K22" s="74">
        <f t="shared" si="3"/>
        <v>11168.33</v>
      </c>
      <c r="L22" s="74">
        <f t="shared" si="3"/>
        <v>8853.77</v>
      </c>
      <c r="M22" s="74">
        <f t="shared" si="3"/>
        <v>9565.7000000000007</v>
      </c>
      <c r="N22" s="74">
        <f t="shared" si="3"/>
        <v>9055.09</v>
      </c>
      <c r="O22" s="74">
        <f t="shared" si="3"/>
        <v>12167.52</v>
      </c>
      <c r="P22" s="74">
        <f>SUM(D22:O22)</f>
        <v>131720.34</v>
      </c>
    </row>
    <row r="23" spans="3:16">
      <c r="C23" t="s">
        <v>421</v>
      </c>
      <c r="D23" s="34">
        <f>D22/D20</f>
        <v>1.8239532204144891E-2</v>
      </c>
      <c r="E23" s="34">
        <f t="shared" ref="E23:P23" si="4">E22/E20</f>
        <v>1.7799977899827645E-2</v>
      </c>
      <c r="F23" s="34">
        <f t="shared" si="4"/>
        <v>1.2699478272712294E-2</v>
      </c>
      <c r="G23" s="34">
        <f t="shared" si="4"/>
        <v>1.7570686189934164E-2</v>
      </c>
      <c r="H23" s="34">
        <f t="shared" si="4"/>
        <v>1.2867010868731692E-2</v>
      </c>
      <c r="I23" s="34">
        <f t="shared" si="4"/>
        <v>1.4909394599571701E-2</v>
      </c>
      <c r="J23" s="34">
        <f t="shared" si="4"/>
        <v>1.3458345907562248E-2</v>
      </c>
      <c r="K23" s="34">
        <f t="shared" si="4"/>
        <v>1.8004586810246855E-2</v>
      </c>
      <c r="L23" s="34">
        <f t="shared" si="4"/>
        <v>1.3151408806625405E-2</v>
      </c>
      <c r="M23" s="34">
        <f t="shared" si="4"/>
        <v>1.5376092104876532E-2</v>
      </c>
      <c r="N23" s="34">
        <f t="shared" si="4"/>
        <v>6.7707660414920235E-3</v>
      </c>
      <c r="O23" s="34">
        <f t="shared" si="4"/>
        <v>9.5672971222694799E-3</v>
      </c>
      <c r="P23" s="34">
        <f t="shared" si="4"/>
        <v>1.3372380271605316E-2</v>
      </c>
    </row>
    <row r="24" spans="3:16">
      <c r="C24" t="s">
        <v>420</v>
      </c>
      <c r="D24" s="74">
        <f>-D16</f>
        <v>19611.45</v>
      </c>
      <c r="E24" s="74">
        <f t="shared" ref="E24:O24" si="5">-E16</f>
        <v>13727.37</v>
      </c>
      <c r="F24" s="74">
        <f t="shared" si="5"/>
        <v>13021.82</v>
      </c>
      <c r="G24" s="74">
        <f t="shared" si="5"/>
        <v>11882.71</v>
      </c>
      <c r="H24" s="74">
        <f t="shared" si="5"/>
        <v>13438.96</v>
      </c>
      <c r="I24" s="74">
        <f t="shared" si="5"/>
        <v>9483.59</v>
      </c>
      <c r="J24" s="74">
        <f t="shared" si="5"/>
        <v>12411.82</v>
      </c>
      <c r="K24" s="74">
        <f t="shared" si="5"/>
        <v>11291.88</v>
      </c>
      <c r="L24" s="74">
        <f>-L16</f>
        <v>9338.5300000000007</v>
      </c>
      <c r="M24" s="74">
        <f t="shared" si="5"/>
        <v>10946.76</v>
      </c>
      <c r="N24" s="74">
        <f t="shared" si="5"/>
        <v>11091.03</v>
      </c>
      <c r="O24" s="74">
        <f t="shared" si="5"/>
        <v>16505.939999999999</v>
      </c>
      <c r="P24" s="74">
        <f>SUM(D24:O24)</f>
        <v>152751.86000000002</v>
      </c>
    </row>
    <row r="25" spans="3:16">
      <c r="C25" t="s">
        <v>422</v>
      </c>
      <c r="D25" s="34">
        <f>D24/D21</f>
        <v>2.1831434424689281E-2</v>
      </c>
      <c r="E25" s="34">
        <f t="shared" ref="E25:P25" si="6">E24/E21</f>
        <v>1.6724078933721839E-2</v>
      </c>
      <c r="F25" s="34">
        <f t="shared" si="6"/>
        <v>1.5362216508507106E-2</v>
      </c>
      <c r="G25" s="34">
        <f t="shared" si="6"/>
        <v>1.4872807296306969E-2</v>
      </c>
      <c r="H25" s="34">
        <f t="shared" si="6"/>
        <v>1.5617217478622422E-2</v>
      </c>
      <c r="I25" s="34">
        <f t="shared" si="6"/>
        <v>1.2442747634896683E-2</v>
      </c>
      <c r="J25" s="34">
        <f t="shared" si="6"/>
        <v>1.5247385975766451E-2</v>
      </c>
      <c r="K25" s="34">
        <f t="shared" si="6"/>
        <v>1.4113917246493971E-2</v>
      </c>
      <c r="L25" s="34">
        <f t="shared" si="6"/>
        <v>1.2182436464854975E-2</v>
      </c>
      <c r="M25" s="34">
        <f t="shared" si="6"/>
        <v>1.4691768672594495E-2</v>
      </c>
      <c r="N25" s="34">
        <f t="shared" si="6"/>
        <v>7.3686330940222694E-3</v>
      </c>
      <c r="O25" s="34">
        <f t="shared" si="6"/>
        <v>1.9410622858882093E-2</v>
      </c>
      <c r="P25" s="34">
        <f t="shared" si="6"/>
        <v>1.4589908265476098E-2</v>
      </c>
    </row>
  </sheetData>
  <phoneticPr fontId="5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2F79-0EE4-4B8D-BDEB-BA97B23F4BC8}">
  <dimension ref="B1:AA1371"/>
  <sheetViews>
    <sheetView workbookViewId="0">
      <selection activeCell="D37" sqref="D37"/>
    </sheetView>
  </sheetViews>
  <sheetFormatPr defaultColWidth="11" defaultRowHeight="14.45"/>
  <cols>
    <col min="2" max="2" width="11.7109375" bestFit="1" customWidth="1"/>
    <col min="3" max="3" width="41.7109375" customWidth="1"/>
    <col min="4" max="4" width="14.5703125" bestFit="1" customWidth="1"/>
    <col min="5" max="5" width="10.7109375" bestFit="1" customWidth="1"/>
    <col min="6" max="6" width="9.42578125" bestFit="1" customWidth="1"/>
    <col min="10" max="10" width="11.7109375" bestFit="1" customWidth="1"/>
    <col min="11" max="11" width="45.7109375" bestFit="1" customWidth="1"/>
    <col min="12" max="12" width="14.5703125" bestFit="1" customWidth="1"/>
    <col min="13" max="13" width="12.85546875" bestFit="1" customWidth="1"/>
    <col min="14" max="14" width="11.7109375" bestFit="1" customWidth="1"/>
    <col min="16" max="16" width="6.42578125" bestFit="1" customWidth="1"/>
    <col min="22" max="22" width="13.28515625" bestFit="1" customWidth="1"/>
    <col min="23" max="23" width="76.140625" bestFit="1" customWidth="1"/>
    <col min="24" max="24" width="11.5703125" style="35" customWidth="1"/>
    <col min="25" max="25" width="8.42578125" bestFit="1" customWidth="1"/>
    <col min="27" max="27" width="5" bestFit="1" customWidth="1"/>
  </cols>
  <sheetData>
    <row r="1" spans="2:25">
      <c r="V1" t="s">
        <v>423</v>
      </c>
      <c r="W1" t="s">
        <v>424</v>
      </c>
      <c r="X1" t="s">
        <v>425</v>
      </c>
      <c r="Y1" t="s">
        <v>23</v>
      </c>
    </row>
    <row r="2" spans="2:25">
      <c r="C2" t="s">
        <v>426</v>
      </c>
      <c r="K2" t="s">
        <v>427</v>
      </c>
      <c r="V2" t="s">
        <v>428</v>
      </c>
      <c r="W2" t="s">
        <v>429</v>
      </c>
      <c r="X2" s="243">
        <v>693536.63</v>
      </c>
      <c r="Y2" s="7">
        <v>207198</v>
      </c>
    </row>
    <row r="3" spans="2:25">
      <c r="V3" t="s">
        <v>430</v>
      </c>
      <c r="W3" t="s">
        <v>431</v>
      </c>
      <c r="X3" s="243">
        <v>601064.52</v>
      </c>
      <c r="Y3" s="7">
        <v>13343</v>
      </c>
    </row>
    <row r="4" spans="2:25">
      <c r="B4" t="s">
        <v>432</v>
      </c>
      <c r="C4" t="s">
        <v>424</v>
      </c>
      <c r="D4" t="s">
        <v>433</v>
      </c>
      <c r="E4" t="s">
        <v>23</v>
      </c>
      <c r="F4" t="s">
        <v>434</v>
      </c>
      <c r="J4" t="s">
        <v>432</v>
      </c>
      <c r="K4" t="s">
        <v>424</v>
      </c>
      <c r="L4" t="s">
        <v>433</v>
      </c>
      <c r="M4" t="s">
        <v>23</v>
      </c>
      <c r="N4" t="s">
        <v>434</v>
      </c>
      <c r="V4">
        <v>9959</v>
      </c>
      <c r="W4" t="s">
        <v>435</v>
      </c>
      <c r="X4" s="243">
        <v>363160.03</v>
      </c>
      <c r="Y4" s="7">
        <v>5204</v>
      </c>
    </row>
    <row r="5" spans="2:25">
      <c r="B5" s="90" t="s">
        <v>349</v>
      </c>
      <c r="C5" s="8"/>
      <c r="D5" s="91">
        <f>SUM(D6:D20)</f>
        <v>2196527.5099999998</v>
      </c>
      <c r="E5" s="89">
        <f>SUM(E6:E20)</f>
        <v>107203</v>
      </c>
      <c r="F5" s="68"/>
      <c r="J5" s="90" t="s">
        <v>349</v>
      </c>
      <c r="K5" s="8"/>
      <c r="L5" s="91">
        <f>SUM(L6:L20)</f>
        <v>1615438.7999999998</v>
      </c>
      <c r="M5" s="89">
        <f>SUM(M6:M20)</f>
        <v>154870</v>
      </c>
      <c r="N5" s="9"/>
      <c r="V5" t="s">
        <v>436</v>
      </c>
      <c r="W5" t="s">
        <v>437</v>
      </c>
      <c r="X5" s="243">
        <v>274449.52</v>
      </c>
      <c r="Y5" s="7">
        <v>7740</v>
      </c>
    </row>
    <row r="6" spans="2:25">
      <c r="B6" s="47" t="s">
        <v>430</v>
      </c>
      <c r="C6" t="s">
        <v>431</v>
      </c>
      <c r="D6" s="74">
        <v>451674.93</v>
      </c>
      <c r="E6" s="7">
        <v>9761</v>
      </c>
      <c r="F6" s="115">
        <f>(Table13[[#This Row],[Quantity]]-VLOOKUP(Table13[[#This Row],[ItemCode]],$V$1:$Y$1500,4,0))/VLOOKUP(Table13[[#This Row],[ItemCode]],$V$1:$Y$1500,4,0)</f>
        <v>-0.26845536985685375</v>
      </c>
      <c r="J6" s="47" t="s">
        <v>438</v>
      </c>
      <c r="K6" t="s">
        <v>439</v>
      </c>
      <c r="L6" s="74">
        <v>142690.4</v>
      </c>
      <c r="M6" s="7">
        <v>15330</v>
      </c>
      <c r="N6" s="115" t="e">
        <f>(Table1317[[#This Row],[Quantity]]-VLOOKUP(Table1317[[#This Row],[ItemCode]],$V$1:$Y$1500,4,0))/VLOOKUP(Table1317[[#This Row],[ItemCode]],$V$1:$Y$1500,4,0)</f>
        <v>#N/A</v>
      </c>
      <c r="V6">
        <v>8322</v>
      </c>
      <c r="W6" t="s">
        <v>440</v>
      </c>
      <c r="X6" s="243">
        <v>273404.24</v>
      </c>
      <c r="Y6" s="7">
        <v>6086</v>
      </c>
    </row>
    <row r="7" spans="2:25">
      <c r="B7" s="47">
        <v>8322</v>
      </c>
      <c r="C7" t="s">
        <v>440</v>
      </c>
      <c r="D7" s="74">
        <v>320149.06</v>
      </c>
      <c r="E7" s="7">
        <v>7658</v>
      </c>
      <c r="F7" s="115">
        <f>(Table13[[#This Row],[Quantity]]-VLOOKUP(Table13[[#This Row],[ItemCode]],$V$1:$Y$1500,4,0))/VLOOKUP(Table13[[#This Row],[ItemCode]],$V$1:$Y$1500,4,0)</f>
        <v>0.25829773250082155</v>
      </c>
      <c r="J7" s="47">
        <v>4504</v>
      </c>
      <c r="K7" t="s">
        <v>441</v>
      </c>
      <c r="L7" s="74">
        <v>27635.17</v>
      </c>
      <c r="M7" s="7">
        <v>14473</v>
      </c>
      <c r="N7" s="115">
        <f>(Table1317[[#This Row],[Quantity]]-VLOOKUP(Table1317[[#This Row],[ItemCode]],$V$1:$Y$1500,4,0))/VLOOKUP(Table1317[[#This Row],[ItemCode]],$V$1:$Y$1500,4,0)</f>
        <v>6.426943157585116E-2</v>
      </c>
      <c r="V7">
        <v>8670</v>
      </c>
      <c r="W7" t="s">
        <v>442</v>
      </c>
      <c r="X7" s="243">
        <v>163801.97</v>
      </c>
      <c r="Y7" s="7">
        <v>2883</v>
      </c>
    </row>
    <row r="8" spans="2:25">
      <c r="B8" s="47">
        <v>10767</v>
      </c>
      <c r="C8" t="s">
        <v>443</v>
      </c>
      <c r="D8" s="74">
        <v>250463.99</v>
      </c>
      <c r="E8" s="7">
        <v>3423</v>
      </c>
      <c r="F8" s="115" t="e">
        <f>(Table13[[#This Row],[Quantity]]-VLOOKUP(Table13[[#This Row],[ItemCode]],$V$1:$Y$1500,4,0))/VLOOKUP(Table13[[#This Row],[ItemCode]],$V$1:$Y$1500,4,0)</f>
        <v>#N/A</v>
      </c>
      <c r="J8" s="47">
        <v>10025</v>
      </c>
      <c r="K8" t="s">
        <v>444</v>
      </c>
      <c r="L8" s="74">
        <v>73123.06</v>
      </c>
      <c r="M8" s="7">
        <v>13918</v>
      </c>
      <c r="N8" s="115">
        <f>(Table1317[[#This Row],[Quantity]]-VLOOKUP(Table1317[[#This Row],[ItemCode]],$V$1:$Y$1500,4,0))/VLOOKUP(Table1317[[#This Row],[ItemCode]],$V$1:$Y$1500,4,0)</f>
        <v>-0.19841041294707135</v>
      </c>
      <c r="V8">
        <v>7990</v>
      </c>
      <c r="W8" t="s">
        <v>445</v>
      </c>
      <c r="X8" s="243">
        <v>134628.85</v>
      </c>
      <c r="Y8" s="7">
        <v>2029</v>
      </c>
    </row>
    <row r="9" spans="2:25">
      <c r="B9" s="47" t="s">
        <v>436</v>
      </c>
      <c r="C9" t="s">
        <v>437</v>
      </c>
      <c r="D9" s="74">
        <v>146837.5</v>
      </c>
      <c r="E9" s="7">
        <v>3751</v>
      </c>
      <c r="F9" s="115">
        <f>(Table13[[#This Row],[Quantity]]-VLOOKUP(Table13[[#This Row],[ItemCode]],$V$1:$Y$1500,4,0))/VLOOKUP(Table13[[#This Row],[ItemCode]],$V$1:$Y$1500,4,0)</f>
        <v>-0.51537467700258399</v>
      </c>
      <c r="J9" s="47" t="s">
        <v>446</v>
      </c>
      <c r="K9" t="s">
        <v>447</v>
      </c>
      <c r="L9" s="74">
        <v>103523.26</v>
      </c>
      <c r="M9" s="7">
        <v>13131</v>
      </c>
      <c r="N9" s="115">
        <f>(Table1317[[#This Row],[Quantity]]-VLOOKUP(Table1317[[#This Row],[ItemCode]],$V$1:$Y$1500,4,0))/VLOOKUP(Table1317[[#This Row],[ItemCode]],$V$1:$Y$1500,4,0)</f>
        <v>0.32049477071600968</v>
      </c>
      <c r="V9" t="s">
        <v>448</v>
      </c>
      <c r="W9" t="s">
        <v>449</v>
      </c>
      <c r="X9" s="243">
        <v>131935.5</v>
      </c>
      <c r="Y9" s="7">
        <v>14181</v>
      </c>
    </row>
    <row r="10" spans="2:25">
      <c r="B10" s="47" t="s">
        <v>438</v>
      </c>
      <c r="C10" t="s">
        <v>439</v>
      </c>
      <c r="D10" s="74">
        <v>142690.4</v>
      </c>
      <c r="E10" s="7">
        <v>15330</v>
      </c>
      <c r="F10" s="115" t="e">
        <f>(Table13[[#This Row],[Quantity]]-VLOOKUP(Table13[[#This Row],[ItemCode]],$V$1:$Y$1500,4,0))/VLOOKUP(Table13[[#This Row],[ItemCode]],$V$1:$Y$1500,4,0)</f>
        <v>#N/A</v>
      </c>
      <c r="J10" s="47" t="s">
        <v>450</v>
      </c>
      <c r="K10" t="s">
        <v>451</v>
      </c>
      <c r="L10" s="74">
        <v>120751.31</v>
      </c>
      <c r="M10" s="7">
        <v>11624</v>
      </c>
      <c r="N10" s="115">
        <f>(Table1317[[#This Row],[Quantity]]-VLOOKUP(Table1317[[#This Row],[ItemCode]],$V$1:$Y$1500,4,0))/VLOOKUP(Table1317[[#This Row],[ItemCode]],$V$1:$Y$1500,4,0)</f>
        <v>21.570873786407766</v>
      </c>
      <c r="V10">
        <v>8382</v>
      </c>
      <c r="W10" t="s">
        <v>452</v>
      </c>
      <c r="X10" s="243">
        <v>102073.44</v>
      </c>
      <c r="Y10" s="7">
        <v>1136</v>
      </c>
    </row>
    <row r="11" spans="2:25">
      <c r="B11" s="47" t="s">
        <v>450</v>
      </c>
      <c r="C11" t="s">
        <v>451</v>
      </c>
      <c r="D11" s="74">
        <v>120751.31</v>
      </c>
      <c r="E11" s="7">
        <v>11624</v>
      </c>
      <c r="F11" s="115">
        <f>(Table13[[#This Row],[Quantity]]-VLOOKUP(Table13[[#This Row],[ItemCode]],$V$1:$Y$1500,4,0))/VLOOKUP(Table13[[#This Row],[ItemCode]],$V$1:$Y$1500,4,0)</f>
        <v>21.570873786407766</v>
      </c>
      <c r="J11" s="47" t="s">
        <v>453</v>
      </c>
      <c r="K11" t="s">
        <v>454</v>
      </c>
      <c r="L11" s="74">
        <v>100689.75</v>
      </c>
      <c r="M11" s="7">
        <v>10749</v>
      </c>
      <c r="N11" s="115" t="e">
        <f>(Table1317[[#This Row],[Quantity]]-VLOOKUP(Table1317[[#This Row],[ItemCode]],$V$1:$Y$1500,4,0))/VLOOKUP(Table1317[[#This Row],[ItemCode]],$V$1:$Y$1500,4,0)</f>
        <v>#N/A</v>
      </c>
      <c r="V11" t="s">
        <v>455</v>
      </c>
      <c r="W11" t="s">
        <v>456</v>
      </c>
      <c r="X11" s="243">
        <v>94821.14</v>
      </c>
      <c r="Y11" s="7">
        <v>11386</v>
      </c>
    </row>
    <row r="12" spans="2:25">
      <c r="B12" s="47" t="s">
        <v>457</v>
      </c>
      <c r="C12" t="s">
        <v>458</v>
      </c>
      <c r="D12" s="74">
        <v>118110.59</v>
      </c>
      <c r="E12" s="7">
        <v>3851</v>
      </c>
      <c r="F12" s="115">
        <f>(Table13[[#This Row],[Quantity]]-VLOOKUP(Table13[[#This Row],[ItemCode]],$V$1:$Y$1500,4,0))/VLOOKUP(Table13[[#This Row],[ItemCode]],$V$1:$Y$1500,4,0)</f>
        <v>0.43053491827637447</v>
      </c>
      <c r="J12" s="47">
        <v>8379</v>
      </c>
      <c r="K12" t="s">
        <v>459</v>
      </c>
      <c r="L12" s="74">
        <v>95.78</v>
      </c>
      <c r="M12" s="7">
        <v>9763</v>
      </c>
      <c r="N12" s="115">
        <f>(Table1317[[#This Row],[Quantity]]-VLOOKUP(Table1317[[#This Row],[ItemCode]],$V$1:$Y$1500,4,0))/VLOOKUP(Table1317[[#This Row],[ItemCode]],$V$1:$Y$1500,4,0)</f>
        <v>-0.26830547852806713</v>
      </c>
      <c r="V12">
        <v>10025</v>
      </c>
      <c r="W12" t="s">
        <v>444</v>
      </c>
      <c r="X12" s="243">
        <v>90945.61</v>
      </c>
      <c r="Y12" s="7">
        <v>17363</v>
      </c>
    </row>
    <row r="13" spans="2:25">
      <c r="B13" s="47" t="s">
        <v>446</v>
      </c>
      <c r="C13" t="s">
        <v>447</v>
      </c>
      <c r="D13" s="74">
        <v>103523.26</v>
      </c>
      <c r="E13" s="7">
        <v>13131</v>
      </c>
      <c r="F13" s="115">
        <f>(Table13[[#This Row],[Quantity]]-VLOOKUP(Table13[[#This Row],[ItemCode]],$V$1:$Y$1500,4,0))/VLOOKUP(Table13[[#This Row],[ItemCode]],$V$1:$Y$1500,4,0)</f>
        <v>0.32049477071600968</v>
      </c>
      <c r="J13" s="47" t="s">
        <v>430</v>
      </c>
      <c r="K13" t="s">
        <v>431</v>
      </c>
      <c r="L13" s="74">
        <v>451674.93</v>
      </c>
      <c r="M13" s="7">
        <v>9761</v>
      </c>
      <c r="N13" s="115">
        <f>(Table1317[[#This Row],[Quantity]]-VLOOKUP(Table1317[[#This Row],[ItemCode]],$V$1:$Y$1500,4,0))/VLOOKUP(Table1317[[#This Row],[ItemCode]],$V$1:$Y$1500,4,0)</f>
        <v>-0.26845536985685375</v>
      </c>
      <c r="V13">
        <v>9694</v>
      </c>
      <c r="W13" t="s">
        <v>460</v>
      </c>
      <c r="X13" s="243">
        <v>90659.68</v>
      </c>
      <c r="Y13" s="7">
        <v>700</v>
      </c>
    </row>
    <row r="14" spans="2:25">
      <c r="B14" s="47" t="s">
        <v>453</v>
      </c>
      <c r="C14" t="s">
        <v>454</v>
      </c>
      <c r="D14" s="74">
        <v>100689.75</v>
      </c>
      <c r="E14" s="7">
        <v>10749</v>
      </c>
      <c r="F14" s="115" t="e">
        <f>(Table13[[#This Row],[Quantity]]-VLOOKUP(Table13[[#This Row],[ItemCode]],$V$1:$Y$1500,4,0))/VLOOKUP(Table13[[#This Row],[ItemCode]],$V$1:$Y$1500,4,0)</f>
        <v>#N/A</v>
      </c>
      <c r="J14" s="47">
        <v>1221</v>
      </c>
      <c r="K14" t="s">
        <v>461</v>
      </c>
      <c r="L14" s="74">
        <v>13432.97</v>
      </c>
      <c r="M14" s="7">
        <v>9018</v>
      </c>
      <c r="N14" s="115">
        <f>(Table1317[[#This Row],[Quantity]]-VLOOKUP(Table1317[[#This Row],[ItemCode]],$V$1:$Y$1500,4,0))/VLOOKUP(Table1317[[#This Row],[ItemCode]],$V$1:$Y$1500,4,0)</f>
        <v>-0.15252325909219058</v>
      </c>
      <c r="V14" t="s">
        <v>446</v>
      </c>
      <c r="W14" t="s">
        <v>447</v>
      </c>
      <c r="X14" s="243">
        <v>86458.63</v>
      </c>
      <c r="Y14" s="7">
        <v>9944</v>
      </c>
    </row>
    <row r="15" spans="2:25">
      <c r="B15" s="47">
        <v>7990</v>
      </c>
      <c r="C15" t="s">
        <v>445</v>
      </c>
      <c r="D15" s="74">
        <v>86134.39</v>
      </c>
      <c r="E15" s="7">
        <v>1313</v>
      </c>
      <c r="F15" s="115">
        <f>(Table13[[#This Row],[Quantity]]-VLOOKUP(Table13[[#This Row],[ItemCode]],$V$1:$Y$1500,4,0))/VLOOKUP(Table13[[#This Row],[ItemCode]],$V$1:$Y$1500,4,0)</f>
        <v>-0.35288319369147364</v>
      </c>
      <c r="J15" s="47">
        <v>1051</v>
      </c>
      <c r="K15" t="s">
        <v>462</v>
      </c>
      <c r="L15" s="74">
        <v>31521.73</v>
      </c>
      <c r="M15" s="7">
        <v>8509</v>
      </c>
      <c r="N15" s="115">
        <f>(Table1317[[#This Row],[Quantity]]-VLOOKUP(Table1317[[#This Row],[ItemCode]],$V$1:$Y$1500,4,0))/VLOOKUP(Table1317[[#This Row],[ItemCode]],$V$1:$Y$1500,4,0)</f>
        <v>3.5269221725840581E-4</v>
      </c>
      <c r="V15" t="s">
        <v>457</v>
      </c>
      <c r="W15" t="s">
        <v>458</v>
      </c>
      <c r="X15" s="244">
        <v>82634.83</v>
      </c>
      <c r="Y15" s="7">
        <v>2692</v>
      </c>
    </row>
    <row r="16" spans="2:25">
      <c r="B16" s="47">
        <v>8377</v>
      </c>
      <c r="C16" t="s">
        <v>463</v>
      </c>
      <c r="D16" s="74">
        <v>76375.69</v>
      </c>
      <c r="E16" s="7">
        <v>2642</v>
      </c>
      <c r="F16" s="115">
        <f>(Table13[[#This Row],[Quantity]]-VLOOKUP(Table13[[#This Row],[ItemCode]],$V$1:$Y$1500,4,0))/VLOOKUP(Table13[[#This Row],[ItemCode]],$V$1:$Y$1500,4,0)</f>
        <v>0.44450519409513395</v>
      </c>
      <c r="J16" s="47" t="s">
        <v>464</v>
      </c>
      <c r="K16" t="s">
        <v>465</v>
      </c>
      <c r="L16" s="74">
        <v>54339.4</v>
      </c>
      <c r="M16" s="7">
        <v>8280</v>
      </c>
      <c r="N16" s="115">
        <f>(Table1317[[#This Row],[Quantity]]-VLOOKUP(Table1317[[#This Row],[ItemCode]],$V$1:$Y$1500,4,0))/VLOOKUP(Table1317[[#This Row],[ItemCode]],$V$1:$Y$1500,4,0)</f>
        <v>0.74022698612862547</v>
      </c>
      <c r="V16" t="s">
        <v>466</v>
      </c>
      <c r="W16" t="s">
        <v>467</v>
      </c>
      <c r="X16" s="243">
        <v>78637.34</v>
      </c>
      <c r="Y16" s="7">
        <v>8297</v>
      </c>
    </row>
    <row r="17" spans="2:27">
      <c r="B17" s="47">
        <v>10025</v>
      </c>
      <c r="C17" t="s">
        <v>444</v>
      </c>
      <c r="D17" s="74">
        <v>73123.06</v>
      </c>
      <c r="E17" s="7">
        <v>13918</v>
      </c>
      <c r="F17" s="115">
        <f>(Table13[[#This Row],[Quantity]]-VLOOKUP(Table13[[#This Row],[ItemCode]],$V$1:$Y$1500,4,0))/VLOOKUP(Table13[[#This Row],[ItemCode]],$V$1:$Y$1500,4,0)</f>
        <v>-0.19841041294707135</v>
      </c>
      <c r="J17" s="47" t="s">
        <v>468</v>
      </c>
      <c r="K17" t="s">
        <v>469</v>
      </c>
      <c r="L17" s="74">
        <v>49384.99</v>
      </c>
      <c r="M17" s="7">
        <v>8178</v>
      </c>
      <c r="N17" s="115">
        <f>(Table1317[[#This Row],[Quantity]]-VLOOKUP(Table1317[[#This Row],[ItemCode]],$V$1:$Y$1500,4,0))/VLOOKUP(Table1317[[#This Row],[ItemCode]],$V$1:$Y$1500,4,0)</f>
        <v>-7.6662526814948631E-2</v>
      </c>
      <c r="V17">
        <v>7989</v>
      </c>
      <c r="W17" t="s">
        <v>470</v>
      </c>
      <c r="X17" s="243">
        <v>78000.759999999995</v>
      </c>
      <c r="Y17" s="7">
        <v>1554</v>
      </c>
    </row>
    <row r="18" spans="2:27">
      <c r="B18" s="47">
        <v>10558</v>
      </c>
      <c r="C18" t="s">
        <v>471</v>
      </c>
      <c r="D18" s="74">
        <v>70240.58</v>
      </c>
      <c r="E18" s="7">
        <v>7020</v>
      </c>
      <c r="F18" s="115" t="e">
        <f>(Table13[[#This Row],[Quantity]]-VLOOKUP(Table13[[#This Row],[ItemCode]],$V$1:$Y$1500,4,0))/VLOOKUP(Table13[[#This Row],[ItemCode]],$V$1:$Y$1500,4,0)</f>
        <v>#N/A</v>
      </c>
      <c r="J18" s="47">
        <v>8322</v>
      </c>
      <c r="K18" t="s">
        <v>440</v>
      </c>
      <c r="L18" s="74">
        <v>320149.06</v>
      </c>
      <c r="M18" s="7">
        <v>7658</v>
      </c>
      <c r="N18" s="115">
        <f>(Table1317[[#This Row],[Quantity]]-VLOOKUP(Table1317[[#This Row],[ItemCode]],$V$1:$Y$1500,4,0))/VLOOKUP(Table1317[[#This Row],[ItemCode]],$V$1:$Y$1500,4,0)</f>
        <v>0.25829773250082155</v>
      </c>
      <c r="V18">
        <v>8589</v>
      </c>
      <c r="W18" t="s">
        <v>472</v>
      </c>
      <c r="X18" s="243">
        <v>77496.2</v>
      </c>
      <c r="Y18" s="7">
        <v>1698</v>
      </c>
    </row>
    <row r="19" spans="2:27">
      <c r="B19" s="47">
        <v>10776</v>
      </c>
      <c r="C19" t="s">
        <v>473</v>
      </c>
      <c r="D19" s="74">
        <v>69119.81</v>
      </c>
      <c r="E19" s="7">
        <v>1704</v>
      </c>
      <c r="F19" s="115" t="e">
        <f>(Table13[[#This Row],[Quantity]]-VLOOKUP(Table13[[#This Row],[ItemCode]],$V$1:$Y$1500,4,0))/VLOOKUP(Table13[[#This Row],[ItemCode]],$V$1:$Y$1500,4,0)</f>
        <v>#N/A</v>
      </c>
      <c r="J19" s="47" t="s">
        <v>455</v>
      </c>
      <c r="K19" t="s">
        <v>456</v>
      </c>
      <c r="L19" s="74">
        <v>60845.43</v>
      </c>
      <c r="M19" s="7">
        <v>7257</v>
      </c>
      <c r="N19" s="115">
        <f>(Table1317[[#This Row],[Quantity]]-VLOOKUP(Table1317[[#This Row],[ItemCode]],$V$1:$Y$1500,4,0))/VLOOKUP(Table1317[[#This Row],[ItemCode]],$V$1:$Y$1500,4,0)</f>
        <v>-0.36263832777094679</v>
      </c>
      <c r="V19">
        <v>7094</v>
      </c>
      <c r="W19" t="s">
        <v>474</v>
      </c>
      <c r="X19" s="243">
        <v>74568.47</v>
      </c>
      <c r="Y19" s="7">
        <v>7520</v>
      </c>
    </row>
    <row r="20" spans="2:27">
      <c r="B20" s="47">
        <v>7989</v>
      </c>
      <c r="C20" t="s">
        <v>470</v>
      </c>
      <c r="D20" s="74">
        <v>66643.19</v>
      </c>
      <c r="E20" s="7">
        <v>1328</v>
      </c>
      <c r="F20" s="115">
        <f>(Table13[[#This Row],[Quantity]]-VLOOKUP(Table13[[#This Row],[ItemCode]],$V$1:$Y$1500,4,0))/VLOOKUP(Table13[[#This Row],[ItemCode]],$V$1:$Y$1500,4,0)</f>
        <v>-0.14543114543114544</v>
      </c>
      <c r="J20" s="47" t="s">
        <v>448</v>
      </c>
      <c r="K20" t="s">
        <v>449</v>
      </c>
      <c r="L20" s="74">
        <v>65581.56</v>
      </c>
      <c r="M20" s="7">
        <v>7221</v>
      </c>
      <c r="N20" s="115">
        <f>(Table1317[[#This Row],[Quantity]]-VLOOKUP(Table1317[[#This Row],[ItemCode]],$V$1:$Y$1500,4,0))/VLOOKUP(Table1317[[#This Row],[ItemCode]],$V$1:$Y$1500,4,0)</f>
        <v>-0.49079754601226994</v>
      </c>
      <c r="V20">
        <v>1053</v>
      </c>
      <c r="W20" t="s">
        <v>475</v>
      </c>
      <c r="X20" s="243">
        <v>73647.240000000005</v>
      </c>
      <c r="Y20" s="7">
        <v>7202</v>
      </c>
    </row>
    <row r="21" spans="2:27">
      <c r="V21">
        <v>7198</v>
      </c>
      <c r="W21" t="s">
        <v>476</v>
      </c>
      <c r="X21" s="244">
        <v>67262.8</v>
      </c>
      <c r="Y21" s="7">
        <v>1189</v>
      </c>
    </row>
    <row r="22" spans="2:27">
      <c r="V22" t="s">
        <v>477</v>
      </c>
      <c r="W22" t="s">
        <v>478</v>
      </c>
      <c r="X22" s="243">
        <v>64277.55</v>
      </c>
      <c r="Y22" s="7">
        <v>1414</v>
      </c>
    </row>
    <row r="23" spans="2:27">
      <c r="V23">
        <v>8381</v>
      </c>
      <c r="W23" t="s">
        <v>479</v>
      </c>
      <c r="X23" s="244">
        <v>62987.16</v>
      </c>
      <c r="Y23" s="7">
        <v>902</v>
      </c>
    </row>
    <row r="24" spans="2:27">
      <c r="V24" t="s">
        <v>468</v>
      </c>
      <c r="W24" t="s">
        <v>469</v>
      </c>
      <c r="X24" s="243">
        <v>56910.18</v>
      </c>
      <c r="Y24" s="7">
        <v>8857</v>
      </c>
    </row>
    <row r="25" spans="2:27">
      <c r="V25">
        <v>8901</v>
      </c>
      <c r="W25" t="s">
        <v>480</v>
      </c>
      <c r="X25" s="243">
        <v>56750.42</v>
      </c>
      <c r="Y25" s="7">
        <v>1338</v>
      </c>
    </row>
    <row r="26" spans="2:27">
      <c r="V26">
        <v>8377</v>
      </c>
      <c r="W26" t="s">
        <v>463</v>
      </c>
      <c r="X26" s="243">
        <v>55975.43</v>
      </c>
      <c r="Y26" s="7">
        <v>1829</v>
      </c>
      <c r="AA26">
        <v>2023</v>
      </c>
    </row>
    <row r="27" spans="2:27">
      <c r="J27" s="94" t="s">
        <v>432</v>
      </c>
      <c r="K27" s="119" t="s">
        <v>424</v>
      </c>
      <c r="L27" s="62" t="s">
        <v>433</v>
      </c>
      <c r="M27" s="62" t="s">
        <v>23</v>
      </c>
      <c r="N27" s="63" t="s">
        <v>434</v>
      </c>
      <c r="V27">
        <v>9365</v>
      </c>
      <c r="W27" t="s">
        <v>481</v>
      </c>
      <c r="X27" s="243">
        <v>54997.84</v>
      </c>
      <c r="Y27" s="7">
        <v>1554</v>
      </c>
    </row>
    <row r="28" spans="2:27">
      <c r="J28" s="114" t="s">
        <v>450</v>
      </c>
      <c r="K28" s="70" t="s">
        <v>482</v>
      </c>
      <c r="L28" s="65">
        <v>120751.31</v>
      </c>
      <c r="M28" s="69">
        <v>11624</v>
      </c>
      <c r="N28" s="115">
        <f>(Table23[[#This Row],[Quantity]]-VLOOKUP(Table23[[#This Row],[ItemCode]],$V$1:$Y$1500,4,0))/VLOOKUP(Table23[[#This Row],[ItemCode]],$V$1:$Y$1500,4,0)</f>
        <v>21.570873786407766</v>
      </c>
      <c r="V28" t="s">
        <v>483</v>
      </c>
      <c r="W28" t="s">
        <v>484</v>
      </c>
      <c r="X28" s="243">
        <v>52671.7</v>
      </c>
      <c r="Y28" s="7">
        <v>4212</v>
      </c>
    </row>
    <row r="29" spans="2:27">
      <c r="J29" s="114" t="s">
        <v>464</v>
      </c>
      <c r="K29" s="70" t="s">
        <v>485</v>
      </c>
      <c r="L29" s="65">
        <v>54339.4</v>
      </c>
      <c r="M29" s="69">
        <v>8280</v>
      </c>
      <c r="N29" s="115">
        <f>(Table23[[#This Row],[Quantity]]-VLOOKUP(Table23[[#This Row],[ItemCode]],$V$1:$Y$1500,4,0))/VLOOKUP(Table23[[#This Row],[ItemCode]],$V$1:$Y$1500,4,0)</f>
        <v>0.74022698612862547</v>
      </c>
      <c r="P29">
        <v>515</v>
      </c>
      <c r="V29" t="s">
        <v>486</v>
      </c>
      <c r="W29" t="s">
        <v>487</v>
      </c>
      <c r="X29" s="243">
        <v>51313.15</v>
      </c>
      <c r="Y29" s="7">
        <v>5833</v>
      </c>
    </row>
    <row r="30" spans="2:27">
      <c r="J30" s="114" t="s">
        <v>488</v>
      </c>
      <c r="K30" s="70" t="s">
        <v>489</v>
      </c>
      <c r="L30" s="65">
        <v>52677.98</v>
      </c>
      <c r="M30" s="69">
        <v>6370</v>
      </c>
      <c r="N30" s="115" t="e">
        <f>(Table23[[#This Row],[Quantity]]-VLOOKUP(Table23[[#This Row],[ItemCode]],$V$1:$Y$1500,4,0))/VLOOKUP(Table23[[#This Row],[ItemCode]],$V$1:$Y$1500,4,0)</f>
        <v>#N/A</v>
      </c>
      <c r="V30" t="s">
        <v>490</v>
      </c>
      <c r="W30" t="s">
        <v>491</v>
      </c>
      <c r="X30" s="243">
        <v>50351.42</v>
      </c>
      <c r="Y30" s="7">
        <v>8038</v>
      </c>
    </row>
    <row r="31" spans="2:27">
      <c r="J31" s="114" t="s">
        <v>468</v>
      </c>
      <c r="K31" s="70" t="s">
        <v>492</v>
      </c>
      <c r="L31" s="65">
        <v>49384.99</v>
      </c>
      <c r="M31" s="69">
        <v>8178</v>
      </c>
      <c r="N31" s="115">
        <f>(Table23[[#This Row],[Quantity]]-VLOOKUP(Table23[[#This Row],[ItemCode]],$V$1:$Y$1500,4,0))/VLOOKUP(Table23[[#This Row],[ItemCode]],$V$1:$Y$1500,4,0)</f>
        <v>-7.6662526814948631E-2</v>
      </c>
      <c r="P31" s="4">
        <f>(M28-P29)/P29</f>
        <v>21.570873786407766</v>
      </c>
      <c r="V31" t="s">
        <v>493</v>
      </c>
      <c r="W31" t="s">
        <v>494</v>
      </c>
      <c r="X31" s="244">
        <v>50278.02</v>
      </c>
      <c r="Y31" s="7">
        <v>5333</v>
      </c>
    </row>
    <row r="32" spans="2:27">
      <c r="J32" s="114" t="s">
        <v>490</v>
      </c>
      <c r="K32" s="70" t="s">
        <v>495</v>
      </c>
      <c r="L32" s="65">
        <v>40984.74</v>
      </c>
      <c r="M32" s="69">
        <v>6062</v>
      </c>
      <c r="N32" s="115">
        <f>(Table23[[#This Row],[Quantity]]-VLOOKUP(Table23[[#This Row],[ItemCode]],$V$1:$Y$1500,4,0))/VLOOKUP(Table23[[#This Row],[ItemCode]],$V$1:$Y$1500,4,0)</f>
        <v>-0.24583229659119185</v>
      </c>
      <c r="V32">
        <v>8409</v>
      </c>
      <c r="W32" t="s">
        <v>496</v>
      </c>
      <c r="X32" s="243">
        <v>48991.68</v>
      </c>
      <c r="Y32" s="7">
        <v>2166</v>
      </c>
    </row>
    <row r="33" spans="10:25">
      <c r="J33" s="114" t="s">
        <v>497</v>
      </c>
      <c r="K33" s="70" t="s">
        <v>498</v>
      </c>
      <c r="L33" s="65">
        <v>39421.71</v>
      </c>
      <c r="M33" s="69">
        <v>4872</v>
      </c>
      <c r="N33" s="115" t="e">
        <f>(Table23[[#This Row],[Quantity]]-VLOOKUP(Table23[[#This Row],[ItemCode]],$V$1:$Y$1500,4,0))/VLOOKUP(Table23[[#This Row],[ItemCode]],$V$1:$Y$1500,4,0)</f>
        <v>#N/A</v>
      </c>
      <c r="V33">
        <v>9958</v>
      </c>
      <c r="W33" t="s">
        <v>499</v>
      </c>
      <c r="X33" s="243">
        <v>48937.99</v>
      </c>
      <c r="Y33" s="7">
        <v>1395</v>
      </c>
    </row>
    <row r="34" spans="10:25">
      <c r="J34" s="114" t="s">
        <v>500</v>
      </c>
      <c r="K34" s="70" t="s">
        <v>501</v>
      </c>
      <c r="L34" s="65">
        <v>34835.72</v>
      </c>
      <c r="M34" s="69">
        <v>4936</v>
      </c>
      <c r="N34" s="115">
        <f>(Table23[[#This Row],[Quantity]]-VLOOKUP(Table23[[#This Row],[ItemCode]],$V$1:$Y$1500,4,0))/VLOOKUP(Table23[[#This Row],[ItemCode]],$V$1:$Y$1500,4,0)</f>
        <v>0.50487804878048781</v>
      </c>
      <c r="V34">
        <v>1052</v>
      </c>
      <c r="W34" t="s">
        <v>502</v>
      </c>
      <c r="X34" s="243">
        <v>46219.42</v>
      </c>
      <c r="Y34" s="7">
        <v>6324</v>
      </c>
    </row>
    <row r="35" spans="10:25">
      <c r="J35" s="114" t="s">
        <v>503</v>
      </c>
      <c r="K35" s="70" t="s">
        <v>504</v>
      </c>
      <c r="L35" s="65">
        <v>34761.93</v>
      </c>
      <c r="M35" s="69">
        <v>4293</v>
      </c>
      <c r="N35" s="115" t="e">
        <f>(Table23[[#This Row],[Quantity]]-VLOOKUP(Table23[[#This Row],[ItemCode]],$V$1:$Y$1500,4,0))/VLOOKUP(Table23[[#This Row],[ItemCode]],$V$1:$Y$1500,4,0)</f>
        <v>#N/A</v>
      </c>
      <c r="V35" t="s">
        <v>505</v>
      </c>
      <c r="W35" t="s">
        <v>506</v>
      </c>
      <c r="X35" s="243">
        <v>45973.1</v>
      </c>
      <c r="Y35" s="7">
        <v>5636</v>
      </c>
    </row>
    <row r="36" spans="10:25">
      <c r="J36" s="114" t="s">
        <v>507</v>
      </c>
      <c r="K36" s="70" t="s">
        <v>508</v>
      </c>
      <c r="L36" s="65">
        <v>34048.21</v>
      </c>
      <c r="M36" s="69">
        <v>4311</v>
      </c>
      <c r="N36" s="115" t="e">
        <f>(Table23[[#This Row],[Quantity]]-VLOOKUP(Table23[[#This Row],[ItemCode]],$V$1:$Y$1500,4,0))/VLOOKUP(Table23[[#This Row],[ItemCode]],$V$1:$Y$1500,4,0)</f>
        <v>#N/A</v>
      </c>
      <c r="V36">
        <v>1049</v>
      </c>
      <c r="W36" t="s">
        <v>509</v>
      </c>
      <c r="X36" s="243">
        <v>45796.67</v>
      </c>
      <c r="Y36" s="7">
        <v>4442</v>
      </c>
    </row>
    <row r="37" spans="10:25">
      <c r="J37" s="114" t="s">
        <v>510</v>
      </c>
      <c r="K37" s="70" t="s">
        <v>511</v>
      </c>
      <c r="L37" s="65">
        <v>33477.980000000003</v>
      </c>
      <c r="M37" s="69">
        <v>4267</v>
      </c>
      <c r="N37" s="115" t="e">
        <f>(Table23[[#This Row],[Quantity]]-VLOOKUP(Table23[[#This Row],[ItemCode]],$V$1:$Y$1500,4,0))/VLOOKUP(Table23[[#This Row],[ItemCode]],$V$1:$Y$1500,4,0)</f>
        <v>#N/A</v>
      </c>
      <c r="V37">
        <v>9242</v>
      </c>
      <c r="W37" t="s">
        <v>512</v>
      </c>
      <c r="X37" s="243">
        <v>45660.65</v>
      </c>
      <c r="Y37" s="7">
        <v>3410</v>
      </c>
    </row>
    <row r="38" spans="10:25">
      <c r="J38" s="114" t="s">
        <v>513</v>
      </c>
      <c r="K38" s="70" t="s">
        <v>514</v>
      </c>
      <c r="L38" s="65">
        <v>30348.71</v>
      </c>
      <c r="M38" s="69">
        <v>4797</v>
      </c>
      <c r="N38" s="115">
        <f>(Table23[[#This Row],[Quantity]]-VLOOKUP(Table23[[#This Row],[ItemCode]],$V$1:$Y$1500,4,0))/VLOOKUP(Table23[[#This Row],[ItemCode]],$V$1:$Y$1500,4,0)</f>
        <v>1.221861973135711</v>
      </c>
      <c r="V38" t="s">
        <v>515</v>
      </c>
      <c r="W38" t="s">
        <v>516</v>
      </c>
      <c r="X38" s="243">
        <v>43081.8</v>
      </c>
      <c r="Y38" s="7">
        <v>4530</v>
      </c>
    </row>
    <row r="39" spans="10:25">
      <c r="J39" s="114" t="s">
        <v>517</v>
      </c>
      <c r="K39" s="70" t="s">
        <v>518</v>
      </c>
      <c r="L39" s="65">
        <v>29707.67</v>
      </c>
      <c r="M39" s="69">
        <v>3660</v>
      </c>
      <c r="N39" s="115" t="e">
        <f>(Table23[[#This Row],[Quantity]]-VLOOKUP(Table23[[#This Row],[ItemCode]],$V$1:$Y$1500,4,0))/VLOOKUP(Table23[[#This Row],[ItemCode]],$V$1:$Y$1500,4,0)</f>
        <v>#N/A</v>
      </c>
      <c r="V39">
        <v>10206</v>
      </c>
      <c r="W39" t="s">
        <v>519</v>
      </c>
      <c r="X39" s="243">
        <v>43012.800000000003</v>
      </c>
      <c r="Y39" s="7">
        <v>790</v>
      </c>
    </row>
    <row r="40" spans="10:25">
      <c r="J40" s="114" t="s">
        <v>520</v>
      </c>
      <c r="K40" s="70" t="s">
        <v>521</v>
      </c>
      <c r="L40" s="65">
        <v>29633.95</v>
      </c>
      <c r="M40" s="69">
        <v>4650</v>
      </c>
      <c r="N40" s="115" t="e">
        <f>(Table23[[#This Row],[Quantity]]-VLOOKUP(Table23[[#This Row],[ItemCode]],$V$1:$Y$1500,4,0))/VLOOKUP(Table23[[#This Row],[ItemCode]],$V$1:$Y$1500,4,0)</f>
        <v>#N/A</v>
      </c>
      <c r="V40">
        <v>6357</v>
      </c>
      <c r="W40" t="s">
        <v>522</v>
      </c>
      <c r="X40" s="243">
        <v>42943.39</v>
      </c>
      <c r="Y40" s="7">
        <v>2667</v>
      </c>
    </row>
    <row r="41" spans="10:25">
      <c r="J41" s="114" t="s">
        <v>523</v>
      </c>
      <c r="K41" s="70" t="s">
        <v>524</v>
      </c>
      <c r="L41" s="65">
        <v>28881.5</v>
      </c>
      <c r="M41" s="69">
        <v>3952</v>
      </c>
      <c r="N41" s="115">
        <f>(Table23[[#This Row],[Quantity]]-VLOOKUP(Table23[[#This Row],[ItemCode]],$V$1:$Y$1500,4,0))/VLOOKUP(Table23[[#This Row],[ItemCode]],$V$1:$Y$1500,4,0)</f>
        <v>-3.255813953488372E-2</v>
      </c>
      <c r="V41" t="s">
        <v>525</v>
      </c>
      <c r="W41" t="s">
        <v>526</v>
      </c>
      <c r="X41" s="243">
        <v>40039.51</v>
      </c>
      <c r="Y41" s="7">
        <v>1303</v>
      </c>
    </row>
    <row r="42" spans="10:25">
      <c r="J42" s="114" t="s">
        <v>527</v>
      </c>
      <c r="K42" s="70" t="s">
        <v>528</v>
      </c>
      <c r="L42" s="65">
        <v>27735.040000000001</v>
      </c>
      <c r="M42" s="69">
        <v>3799</v>
      </c>
      <c r="N42" s="115" t="e">
        <f>(Table23[[#This Row],[Quantity]]-VLOOKUP(Table23[[#This Row],[ItemCode]],$V$1:$Y$1500,4,0))/VLOOKUP(Table23[[#This Row],[ItemCode]],$V$1:$Y$1500,4,0)</f>
        <v>#N/A</v>
      </c>
      <c r="V42" t="s">
        <v>529</v>
      </c>
      <c r="W42" t="s">
        <v>530</v>
      </c>
      <c r="X42" s="243">
        <v>39536.97</v>
      </c>
      <c r="Y42" s="7">
        <v>7510</v>
      </c>
    </row>
    <row r="43" spans="10:25">
      <c r="J43" s="114" t="s">
        <v>531</v>
      </c>
      <c r="K43" s="70" t="s">
        <v>532</v>
      </c>
      <c r="L43" s="65">
        <v>25731.87</v>
      </c>
      <c r="M43" s="69">
        <v>3239</v>
      </c>
      <c r="N43" s="115">
        <f>(Table23[[#This Row],[Quantity]]-VLOOKUP(Table23[[#This Row],[ItemCode]],$V$1:$Y$1500,4,0))/VLOOKUP(Table23[[#This Row],[ItemCode]],$V$1:$Y$1500,4,0)</f>
        <v>45.94202898550725</v>
      </c>
      <c r="V43" t="s">
        <v>533</v>
      </c>
      <c r="W43" t="s">
        <v>534</v>
      </c>
      <c r="X43" s="243">
        <v>39221.040000000001</v>
      </c>
      <c r="Y43" s="7">
        <v>4313</v>
      </c>
    </row>
    <row r="44" spans="10:25">
      <c r="J44" s="114" t="s">
        <v>535</v>
      </c>
      <c r="K44" s="70" t="s">
        <v>536</v>
      </c>
      <c r="L44" s="65">
        <v>24370.799999999999</v>
      </c>
      <c r="M44" s="69">
        <v>5288</v>
      </c>
      <c r="N44" s="115">
        <f>(Table23[[#This Row],[Quantity]]-VLOOKUP(Table23[[#This Row],[ItemCode]],$V$1:$Y$1500,4,0))/VLOOKUP(Table23[[#This Row],[ItemCode]],$V$1:$Y$1500,4,0)</f>
        <v>0.79558573853989811</v>
      </c>
      <c r="V44">
        <v>9302</v>
      </c>
      <c r="W44" t="s">
        <v>537</v>
      </c>
      <c r="X44" s="243">
        <v>38824.550000000003</v>
      </c>
      <c r="Y44" s="7">
        <v>2049</v>
      </c>
    </row>
    <row r="45" spans="10:25">
      <c r="J45" s="114" t="s">
        <v>538</v>
      </c>
      <c r="K45" s="70" t="s">
        <v>539</v>
      </c>
      <c r="L45" s="65">
        <v>24211.54</v>
      </c>
      <c r="M45" s="69">
        <v>3289</v>
      </c>
      <c r="N45" s="115">
        <f>(Table23[[#This Row],[Quantity]]-VLOOKUP(Table23[[#This Row],[ItemCode]],$V$1:$Y$1500,4,0))/VLOOKUP(Table23[[#This Row],[ItemCode]],$V$1:$Y$1500,4,0)</f>
        <v>1.9844961240310079E-2</v>
      </c>
      <c r="V45">
        <v>6276</v>
      </c>
      <c r="W45" t="s">
        <v>540</v>
      </c>
      <c r="X45" s="243">
        <v>38106.53</v>
      </c>
      <c r="Y45" s="7">
        <v>636</v>
      </c>
    </row>
    <row r="46" spans="10:25">
      <c r="J46" s="114" t="s">
        <v>541</v>
      </c>
      <c r="K46" s="70" t="s">
        <v>542</v>
      </c>
      <c r="L46" s="65">
        <v>24201.26</v>
      </c>
      <c r="M46" s="69">
        <v>3078</v>
      </c>
      <c r="N46" s="115" t="e">
        <f>(Table23[[#This Row],[Quantity]]-VLOOKUP(Table23[[#This Row],[ItemCode]],$V$1:$Y$1500,4,0))/VLOOKUP(Table23[[#This Row],[ItemCode]],$V$1:$Y$1500,4,0)</f>
        <v>#N/A</v>
      </c>
      <c r="V46" t="s">
        <v>543</v>
      </c>
      <c r="W46" t="s">
        <v>544</v>
      </c>
      <c r="X46" s="243">
        <v>37814.370000000003</v>
      </c>
      <c r="Y46" s="7">
        <v>4224</v>
      </c>
    </row>
    <row r="47" spans="10:25">
      <c r="J47" s="114" t="s">
        <v>545</v>
      </c>
      <c r="K47" s="70" t="s">
        <v>546</v>
      </c>
      <c r="L47" s="65">
        <v>23094.240000000002</v>
      </c>
      <c r="M47" s="69">
        <v>3206</v>
      </c>
      <c r="N47" s="115">
        <f>(Table23[[#This Row],[Quantity]]-VLOOKUP(Table23[[#This Row],[ItemCode]],$V$1:$Y$1500,4,0))/VLOOKUP(Table23[[#This Row],[ItemCode]],$V$1:$Y$1500,4,0)</f>
        <v>0.32097239390193655</v>
      </c>
      <c r="V47" t="s">
        <v>547</v>
      </c>
      <c r="W47" t="s">
        <v>548</v>
      </c>
      <c r="X47" s="243">
        <v>37273.230000000003</v>
      </c>
      <c r="Y47" s="7">
        <v>4024</v>
      </c>
    </row>
    <row r="48" spans="10:25">
      <c r="J48" s="114" t="s">
        <v>549</v>
      </c>
      <c r="K48" s="70" t="s">
        <v>550</v>
      </c>
      <c r="L48" s="65">
        <v>22876.98</v>
      </c>
      <c r="M48" s="69">
        <v>2836</v>
      </c>
      <c r="N48" s="115" t="e">
        <f>(Table23[[#This Row],[Quantity]]-VLOOKUP(Table23[[#This Row],[ItemCode]],$V$1:$Y$1500,4,0))/VLOOKUP(Table23[[#This Row],[ItemCode]],$V$1:$Y$1500,4,0)</f>
        <v>#N/A</v>
      </c>
      <c r="V48" t="s">
        <v>551</v>
      </c>
      <c r="W48" t="s">
        <v>552</v>
      </c>
      <c r="X48" s="243">
        <v>35566.89</v>
      </c>
      <c r="Y48" s="7">
        <v>3693</v>
      </c>
    </row>
    <row r="49" spans="10:25">
      <c r="J49" s="114" t="s">
        <v>553</v>
      </c>
      <c r="K49" s="70" t="s">
        <v>554</v>
      </c>
      <c r="L49" s="65">
        <v>22085.3</v>
      </c>
      <c r="M49" s="69">
        <v>3569</v>
      </c>
      <c r="N49" s="115">
        <f>(Table23[[#This Row],[Quantity]]-VLOOKUP(Table23[[#This Row],[ItemCode]],$V$1:$Y$1500,4,0))/VLOOKUP(Table23[[#This Row],[ItemCode]],$V$1:$Y$1500,4,0)</f>
        <v>-1.5448275862068966E-2</v>
      </c>
      <c r="V49">
        <v>8410</v>
      </c>
      <c r="W49" t="s">
        <v>555</v>
      </c>
      <c r="X49" s="243">
        <v>35545.03</v>
      </c>
      <c r="Y49" s="7">
        <v>1579</v>
      </c>
    </row>
    <row r="50" spans="10:25">
      <c r="J50" s="114" t="s">
        <v>556</v>
      </c>
      <c r="K50" s="70" t="s">
        <v>557</v>
      </c>
      <c r="L50" s="65">
        <v>21869.55</v>
      </c>
      <c r="M50" s="69">
        <v>3017</v>
      </c>
      <c r="N50" s="115">
        <f>(Table23[[#This Row],[Quantity]]-VLOOKUP(Table23[[#This Row],[ItemCode]],$V$1:$Y$1500,4,0))/VLOOKUP(Table23[[#This Row],[ItemCode]],$V$1:$Y$1500,4,0)</f>
        <v>0.93521488133418862</v>
      </c>
      <c r="V50" t="s">
        <v>558</v>
      </c>
      <c r="W50" t="s">
        <v>559</v>
      </c>
      <c r="X50" s="243">
        <v>34464.230000000003</v>
      </c>
      <c r="Y50" s="7">
        <v>3721</v>
      </c>
    </row>
    <row r="51" spans="10:25">
      <c r="J51" s="114" t="s">
        <v>560</v>
      </c>
      <c r="K51" s="70" t="s">
        <v>561</v>
      </c>
      <c r="L51" s="65">
        <v>20999.31</v>
      </c>
      <c r="M51" s="69">
        <v>3857</v>
      </c>
      <c r="N51" s="115">
        <f>(Table23[[#This Row],[Quantity]]-VLOOKUP(Table23[[#This Row],[ItemCode]],$V$1:$Y$1500,4,0))/VLOOKUP(Table23[[#This Row],[ItemCode]],$V$1:$Y$1500,4,0)</f>
        <v>0.2604575163398693</v>
      </c>
      <c r="V51" t="s">
        <v>562</v>
      </c>
      <c r="W51" t="s">
        <v>563</v>
      </c>
      <c r="X51" s="243">
        <v>33485.5</v>
      </c>
      <c r="Y51" s="7">
        <v>3607</v>
      </c>
    </row>
    <row r="52" spans="10:25">
      <c r="J52" s="114" t="s">
        <v>564</v>
      </c>
      <c r="K52" s="70" t="s">
        <v>565</v>
      </c>
      <c r="L52" s="65">
        <v>20403.060000000001</v>
      </c>
      <c r="M52" s="69">
        <v>2692</v>
      </c>
      <c r="N52" s="115">
        <f>(Table23[[#This Row],[Quantity]]-VLOOKUP(Table23[[#This Row],[ItemCode]],$V$1:$Y$1500,4,0))/VLOOKUP(Table23[[#This Row],[ItemCode]],$V$1:$Y$1500,4,0)</f>
        <v>5.5272442179537438E-2</v>
      </c>
      <c r="V52" t="s">
        <v>566</v>
      </c>
      <c r="W52" t="s">
        <v>567</v>
      </c>
      <c r="X52" s="243">
        <v>32243.599999999999</v>
      </c>
      <c r="Y52" s="7">
        <v>3328</v>
      </c>
    </row>
    <row r="53" spans="10:25">
      <c r="J53" s="114" t="s">
        <v>568</v>
      </c>
      <c r="K53" s="70" t="s">
        <v>569</v>
      </c>
      <c r="L53" s="65">
        <v>20337.77</v>
      </c>
      <c r="M53" s="69">
        <v>2988</v>
      </c>
      <c r="N53" s="115">
        <f>(Table23[[#This Row],[Quantity]]-VLOOKUP(Table23[[#This Row],[ItemCode]],$V$1:$Y$1500,4,0))/VLOOKUP(Table23[[#This Row],[ItemCode]],$V$1:$Y$1500,4,0)</f>
        <v>-0.23364965375737368</v>
      </c>
      <c r="V53">
        <v>1048</v>
      </c>
      <c r="W53" t="s">
        <v>570</v>
      </c>
      <c r="X53" s="243">
        <v>31858.69</v>
      </c>
      <c r="Y53" s="7">
        <v>4321</v>
      </c>
    </row>
    <row r="54" spans="10:25">
      <c r="J54" s="114" t="s">
        <v>571</v>
      </c>
      <c r="K54" s="70" t="s">
        <v>572</v>
      </c>
      <c r="L54" s="65">
        <v>20054.259999999998</v>
      </c>
      <c r="M54" s="69">
        <v>2789</v>
      </c>
      <c r="N54" s="115">
        <f>(Table23[[#This Row],[Quantity]]-VLOOKUP(Table23[[#This Row],[ItemCode]],$V$1:$Y$1500,4,0))/VLOOKUP(Table23[[#This Row],[ItemCode]],$V$1:$Y$1500,4,0)</f>
        <v>0.16988255033557048</v>
      </c>
      <c r="V54">
        <v>4983</v>
      </c>
      <c r="W54" t="s">
        <v>573</v>
      </c>
      <c r="X54" s="243">
        <v>31438.400000000001</v>
      </c>
      <c r="Y54" s="7">
        <v>3882</v>
      </c>
    </row>
    <row r="55" spans="10:25">
      <c r="J55" s="114" t="s">
        <v>574</v>
      </c>
      <c r="K55" s="70" t="s">
        <v>575</v>
      </c>
      <c r="L55" s="65">
        <v>19894.7</v>
      </c>
      <c r="M55" s="69">
        <v>4593</v>
      </c>
      <c r="N55" s="115">
        <f>(Table23[[#This Row],[Quantity]]-VLOOKUP(Table23[[#This Row],[ItemCode]],$V$1:$Y$1500,4,0))/VLOOKUP(Table23[[#This Row],[ItemCode]],$V$1:$Y$1500,4,0)</f>
        <v>1.4975530179445351</v>
      </c>
      <c r="V55">
        <v>1051</v>
      </c>
      <c r="W55" t="s">
        <v>462</v>
      </c>
      <c r="X55" s="244">
        <v>31337.97</v>
      </c>
      <c r="Y55" s="7">
        <v>8506</v>
      </c>
    </row>
    <row r="56" spans="10:25">
      <c r="J56" s="114" t="s">
        <v>576</v>
      </c>
      <c r="K56" s="70" t="s">
        <v>577</v>
      </c>
      <c r="L56" s="65">
        <v>19863.13</v>
      </c>
      <c r="M56" s="69">
        <v>2449</v>
      </c>
      <c r="N56" s="115" t="e">
        <f>(Table23[[#This Row],[Quantity]]-VLOOKUP(Table23[[#This Row],[ItemCode]],$V$1:$Y$1500,4,0))/VLOOKUP(Table23[[#This Row],[ItemCode]],$V$1:$Y$1500,4,0)</f>
        <v>#N/A</v>
      </c>
      <c r="V56" t="s">
        <v>578</v>
      </c>
      <c r="W56" t="s">
        <v>579</v>
      </c>
      <c r="X56" s="243">
        <v>30758.58</v>
      </c>
      <c r="Y56" s="7">
        <v>3171</v>
      </c>
    </row>
    <row r="57" spans="10:25">
      <c r="J57" s="93" t="s">
        <v>580</v>
      </c>
      <c r="K57" s="116" t="s">
        <v>581</v>
      </c>
      <c r="L57" s="117">
        <v>19779.830000000002</v>
      </c>
      <c r="M57" s="118">
        <v>4254</v>
      </c>
      <c r="N57" s="115">
        <f>(Table23[[#This Row],[Quantity]]-VLOOKUP(Table23[[#This Row],[ItemCode]],$V$1:$Y$1500,4,0))/VLOOKUP(Table23[[#This Row],[ItemCode]],$V$1:$Y$1500,4,0)</f>
        <v>0.4936797752808989</v>
      </c>
      <c r="V57" t="s">
        <v>582</v>
      </c>
      <c r="W57" t="s">
        <v>583</v>
      </c>
      <c r="X57" s="243">
        <v>30270.63</v>
      </c>
      <c r="Y57" s="7">
        <v>3141</v>
      </c>
    </row>
    <row r="58" spans="10:25">
      <c r="J58" s="114" t="s">
        <v>584</v>
      </c>
      <c r="K58" s="70" t="s">
        <v>585</v>
      </c>
      <c r="L58" s="65">
        <v>19484.25</v>
      </c>
      <c r="M58" s="69">
        <v>3979</v>
      </c>
      <c r="N58" s="115">
        <f>(Table23[[#This Row],[Quantity]]-VLOOKUP(Table23[[#This Row],[ItemCode]],$V$1:$Y$1500,4,0))/VLOOKUP(Table23[[#This Row],[ItemCode]],$V$1:$Y$1500,4,0)</f>
        <v>0.28230744440863681</v>
      </c>
      <c r="V58">
        <v>9693</v>
      </c>
      <c r="W58" t="s">
        <v>586</v>
      </c>
      <c r="X58" s="243">
        <v>30097.39</v>
      </c>
      <c r="Y58" s="7">
        <v>298</v>
      </c>
    </row>
    <row r="59" spans="10:25">
      <c r="J59" s="114" t="s">
        <v>587</v>
      </c>
      <c r="K59" s="70" t="s">
        <v>588</v>
      </c>
      <c r="L59" s="65">
        <v>19138.22</v>
      </c>
      <c r="M59" s="69">
        <v>2364</v>
      </c>
      <c r="N59" s="115" t="e">
        <f>(Table23[[#This Row],[Quantity]]-VLOOKUP(Table23[[#This Row],[ItemCode]],$V$1:$Y$1500,4,0))/VLOOKUP(Table23[[#This Row],[ItemCode]],$V$1:$Y$1500,4,0)</f>
        <v>#N/A</v>
      </c>
      <c r="V59" t="s">
        <v>589</v>
      </c>
      <c r="W59" t="s">
        <v>590</v>
      </c>
      <c r="X59" s="243">
        <v>29963.42</v>
      </c>
      <c r="Y59" s="7">
        <v>3116</v>
      </c>
    </row>
    <row r="60" spans="10:25">
      <c r="J60" s="114" t="s">
        <v>591</v>
      </c>
      <c r="K60" s="70" t="s">
        <v>592</v>
      </c>
      <c r="L60" s="65">
        <v>18925.89</v>
      </c>
      <c r="M60" s="69">
        <v>3665</v>
      </c>
      <c r="N60" s="115">
        <f>(Table23[[#This Row],[Quantity]]-VLOOKUP(Table23[[#This Row],[ItemCode]],$V$1:$Y$1500,4,0))/VLOOKUP(Table23[[#This Row],[ItemCode]],$V$1:$Y$1500,4,0)</f>
        <v>2.2885849846497348E-2</v>
      </c>
      <c r="V60" t="s">
        <v>593</v>
      </c>
      <c r="W60" t="s">
        <v>594</v>
      </c>
      <c r="X60" s="243">
        <v>29955.94</v>
      </c>
      <c r="Y60" s="7">
        <v>3206</v>
      </c>
    </row>
    <row r="61" spans="10:25">
      <c r="J61" s="114" t="s">
        <v>595</v>
      </c>
      <c r="K61" s="70" t="s">
        <v>596</v>
      </c>
      <c r="L61" s="65">
        <v>18920.25</v>
      </c>
      <c r="M61" s="69">
        <v>2401</v>
      </c>
      <c r="N61" s="115" t="e">
        <f>(Table23[[#This Row],[Quantity]]-VLOOKUP(Table23[[#This Row],[ItemCode]],$V$1:$Y$1500,4,0))/VLOOKUP(Table23[[#This Row],[ItemCode]],$V$1:$Y$1500,4,0)</f>
        <v>#N/A</v>
      </c>
      <c r="V61">
        <v>1016</v>
      </c>
      <c r="W61" t="s">
        <v>597</v>
      </c>
      <c r="X61" s="243">
        <v>29930.58</v>
      </c>
      <c r="Y61" s="7">
        <v>6712</v>
      </c>
    </row>
    <row r="62" spans="10:25">
      <c r="J62" s="114" t="s">
        <v>598</v>
      </c>
      <c r="K62" s="70" t="s">
        <v>599</v>
      </c>
      <c r="L62" s="65">
        <v>18654.34</v>
      </c>
      <c r="M62" s="69">
        <v>3026</v>
      </c>
      <c r="N62" s="115">
        <f>(Table23[[#This Row],[Quantity]]-VLOOKUP(Table23[[#This Row],[ItemCode]],$V$1:$Y$1500,4,0))/VLOOKUP(Table23[[#This Row],[ItemCode]],$V$1:$Y$1500,4,0)</f>
        <v>2.8901734104046242E-2</v>
      </c>
      <c r="V62">
        <v>5366</v>
      </c>
      <c r="W62" t="s">
        <v>600</v>
      </c>
      <c r="X62" s="243">
        <v>29683.4</v>
      </c>
      <c r="Y62" s="7">
        <v>1018</v>
      </c>
    </row>
    <row r="63" spans="10:25">
      <c r="J63" s="114" t="s">
        <v>601</v>
      </c>
      <c r="K63" s="70" t="s">
        <v>602</v>
      </c>
      <c r="L63" s="65">
        <v>17687</v>
      </c>
      <c r="M63" s="69">
        <v>2194</v>
      </c>
      <c r="N63" s="115" t="e">
        <f>(Table23[[#This Row],[Quantity]]-VLOOKUP(Table23[[#This Row],[ItemCode]],$V$1:$Y$1500,4,0))/VLOOKUP(Table23[[#This Row],[ItemCode]],$V$1:$Y$1500,4,0)</f>
        <v>#N/A</v>
      </c>
      <c r="V63" t="s">
        <v>568</v>
      </c>
      <c r="W63" t="s">
        <v>603</v>
      </c>
      <c r="X63" s="244">
        <v>29362.61</v>
      </c>
      <c r="Y63" s="7">
        <v>3899</v>
      </c>
    </row>
    <row r="64" spans="10:25">
      <c r="J64" s="114" t="s">
        <v>604</v>
      </c>
      <c r="K64" s="70" t="s">
        <v>605</v>
      </c>
      <c r="L64" s="65">
        <v>17165.93</v>
      </c>
      <c r="M64" s="69">
        <v>4073</v>
      </c>
      <c r="N64" s="115">
        <f>(Table23[[#This Row],[Quantity]]-VLOOKUP(Table23[[#This Row],[ItemCode]],$V$1:$Y$1500,4,0))/VLOOKUP(Table23[[#This Row],[ItemCode]],$V$1:$Y$1500,4,0)</f>
        <v>1.301129943502825</v>
      </c>
      <c r="V64">
        <v>8947</v>
      </c>
      <c r="W64" t="s">
        <v>606</v>
      </c>
      <c r="X64" s="243">
        <v>29152.51</v>
      </c>
      <c r="Y64" s="7">
        <v>1006</v>
      </c>
    </row>
    <row r="65" spans="10:25">
      <c r="J65" s="114" t="s">
        <v>607</v>
      </c>
      <c r="K65" s="70" t="s">
        <v>608</v>
      </c>
      <c r="L65" s="65">
        <v>17129.72</v>
      </c>
      <c r="M65" s="69">
        <v>2286</v>
      </c>
      <c r="N65" s="115">
        <f>(Table23[[#This Row],[Quantity]]-VLOOKUP(Table23[[#This Row],[ItemCode]],$V$1:$Y$1500,4,0))/VLOOKUP(Table23[[#This Row],[ItemCode]],$V$1:$Y$1500,4,0)</f>
        <v>-0.27359389895138225</v>
      </c>
      <c r="V65">
        <v>7781</v>
      </c>
      <c r="W65" t="s">
        <v>609</v>
      </c>
      <c r="X65" s="243">
        <v>29145.16</v>
      </c>
      <c r="Y65" s="7">
        <v>1289</v>
      </c>
    </row>
    <row r="66" spans="10:25">
      <c r="J66" s="114" t="s">
        <v>610</v>
      </c>
      <c r="K66" s="70" t="s">
        <v>611</v>
      </c>
      <c r="L66" s="65">
        <v>16511.330000000002</v>
      </c>
      <c r="M66" s="69">
        <v>2074</v>
      </c>
      <c r="N66" s="115" t="e">
        <f>(Table23[[#This Row],[Quantity]]-VLOOKUP(Table23[[#This Row],[ItemCode]],$V$1:$Y$1500,4,0))/VLOOKUP(Table23[[#This Row],[ItemCode]],$V$1:$Y$1500,4,0)</f>
        <v>#N/A</v>
      </c>
      <c r="V66" t="s">
        <v>612</v>
      </c>
      <c r="W66" t="s">
        <v>613</v>
      </c>
      <c r="X66" s="243">
        <v>28978.799999999999</v>
      </c>
      <c r="Y66" s="7">
        <v>3055</v>
      </c>
    </row>
    <row r="67" spans="10:25">
      <c r="J67" s="114" t="s">
        <v>614</v>
      </c>
      <c r="K67" s="70" t="s">
        <v>615</v>
      </c>
      <c r="L67" s="65">
        <v>16481.96</v>
      </c>
      <c r="M67" s="69">
        <v>3105</v>
      </c>
      <c r="N67" s="115">
        <f>(Table23[[#This Row],[Quantity]]-VLOOKUP(Table23[[#This Row],[ItemCode]],$V$1:$Y$1500,4,0))/VLOOKUP(Table23[[#This Row],[ItemCode]],$V$1:$Y$1500,4,0)</f>
        <v>0.25912408759124089</v>
      </c>
      <c r="V67">
        <v>8669</v>
      </c>
      <c r="W67" t="s">
        <v>616</v>
      </c>
      <c r="X67" s="243">
        <v>28666.16</v>
      </c>
      <c r="Y67" s="7">
        <v>1328</v>
      </c>
    </row>
    <row r="68" spans="10:25">
      <c r="J68" s="114" t="s">
        <v>617</v>
      </c>
      <c r="K68" s="70" t="s">
        <v>618</v>
      </c>
      <c r="L68" s="65">
        <v>16183.39</v>
      </c>
      <c r="M68" s="69">
        <v>3112</v>
      </c>
      <c r="N68" s="115">
        <f>(Table23[[#This Row],[Quantity]]-VLOOKUP(Table23[[#This Row],[ItemCode]],$V$1:$Y$1500,4,0))/VLOOKUP(Table23[[#This Row],[ItemCode]],$V$1:$Y$1500,4,0)</f>
        <v>0.54212091179385535</v>
      </c>
      <c r="V68">
        <v>5940</v>
      </c>
      <c r="W68" t="s">
        <v>619</v>
      </c>
      <c r="X68" s="243">
        <v>28533.9</v>
      </c>
      <c r="Y68" s="7">
        <v>5516</v>
      </c>
    </row>
    <row r="69" spans="10:25">
      <c r="V69">
        <v>9254</v>
      </c>
      <c r="W69" t="s">
        <v>620</v>
      </c>
      <c r="X69" s="243">
        <v>28517.26</v>
      </c>
      <c r="Y69" s="7">
        <v>3861</v>
      </c>
    </row>
    <row r="70" spans="10:25">
      <c r="V70" t="s">
        <v>621</v>
      </c>
      <c r="W70" t="s">
        <v>622</v>
      </c>
      <c r="X70" s="243">
        <v>28182.47</v>
      </c>
      <c r="Y70" s="7">
        <v>3512</v>
      </c>
    </row>
    <row r="71" spans="10:25">
      <c r="V71">
        <v>9240</v>
      </c>
      <c r="W71" t="s">
        <v>623</v>
      </c>
      <c r="X71" s="244">
        <v>27441.279999999999</v>
      </c>
      <c r="Y71" s="7">
        <v>1209</v>
      </c>
    </row>
    <row r="72" spans="10:25">
      <c r="V72">
        <v>4458</v>
      </c>
      <c r="W72" t="s">
        <v>624</v>
      </c>
      <c r="X72" s="243">
        <v>26207.87</v>
      </c>
      <c r="Y72" s="7">
        <v>3216</v>
      </c>
    </row>
    <row r="73" spans="10:25">
      <c r="V73">
        <v>10205</v>
      </c>
      <c r="W73" t="s">
        <v>625</v>
      </c>
      <c r="X73" s="243">
        <v>25913.96</v>
      </c>
      <c r="Y73" s="7">
        <v>1051</v>
      </c>
    </row>
    <row r="74" spans="10:25">
      <c r="V74">
        <v>4504</v>
      </c>
      <c r="W74" t="s">
        <v>441</v>
      </c>
      <c r="X74" s="243">
        <v>25687.360000000001</v>
      </c>
      <c r="Y74" s="7">
        <v>13599</v>
      </c>
    </row>
    <row r="75" spans="10:25">
      <c r="V75" t="s">
        <v>626</v>
      </c>
      <c r="W75" t="s">
        <v>627</v>
      </c>
      <c r="X75" s="243">
        <v>25603.79</v>
      </c>
      <c r="Y75" s="7">
        <v>2797</v>
      </c>
    </row>
    <row r="76" spans="10:25">
      <c r="V76">
        <v>10392</v>
      </c>
      <c r="W76" t="s">
        <v>628</v>
      </c>
      <c r="X76" s="243">
        <v>25600.98</v>
      </c>
      <c r="Y76" s="7">
        <v>1221</v>
      </c>
    </row>
    <row r="77" spans="10:25">
      <c r="V77" t="s">
        <v>523</v>
      </c>
      <c r="W77" t="s">
        <v>629</v>
      </c>
      <c r="X77" s="243">
        <v>25513.91</v>
      </c>
      <c r="Y77" s="7">
        <v>4085</v>
      </c>
    </row>
    <row r="78" spans="10:25">
      <c r="V78" t="s">
        <v>464</v>
      </c>
      <c r="W78" t="s">
        <v>465</v>
      </c>
      <c r="X78" s="243">
        <v>25496.74</v>
      </c>
      <c r="Y78" s="7">
        <v>4758</v>
      </c>
    </row>
    <row r="79" spans="10:25">
      <c r="V79">
        <v>8617</v>
      </c>
      <c r="W79" t="s">
        <v>630</v>
      </c>
      <c r="X79" s="244">
        <v>25483.83</v>
      </c>
      <c r="Y79" s="7">
        <v>6995</v>
      </c>
    </row>
    <row r="80" spans="10:25">
      <c r="V80">
        <v>9062</v>
      </c>
      <c r="W80" t="s">
        <v>631</v>
      </c>
      <c r="X80" s="243">
        <v>25436.080000000002</v>
      </c>
      <c r="Y80" s="7">
        <v>4135</v>
      </c>
    </row>
    <row r="81" spans="22:25">
      <c r="V81" t="s">
        <v>632</v>
      </c>
      <c r="W81" t="s">
        <v>633</v>
      </c>
      <c r="X81" s="243">
        <v>25140.86</v>
      </c>
      <c r="Y81" s="7">
        <v>3394</v>
      </c>
    </row>
    <row r="82" spans="22:25">
      <c r="V82" t="s">
        <v>500</v>
      </c>
      <c r="W82" t="s">
        <v>634</v>
      </c>
      <c r="X82" s="243">
        <v>24832.14</v>
      </c>
      <c r="Y82" s="7">
        <v>3280</v>
      </c>
    </row>
    <row r="83" spans="22:25">
      <c r="V83">
        <v>9578</v>
      </c>
      <c r="W83" t="s">
        <v>635</v>
      </c>
      <c r="X83" s="243">
        <v>24743.4</v>
      </c>
      <c r="Y83" s="7">
        <v>1269</v>
      </c>
    </row>
    <row r="84" spans="22:25">
      <c r="V84">
        <v>9219</v>
      </c>
      <c r="W84" t="s">
        <v>636</v>
      </c>
      <c r="X84" s="244">
        <v>24698.31</v>
      </c>
      <c r="Y84" s="7">
        <v>1624</v>
      </c>
    </row>
    <row r="85" spans="22:25">
      <c r="V85">
        <v>10204</v>
      </c>
      <c r="W85" t="s">
        <v>637</v>
      </c>
      <c r="X85" s="243">
        <v>24192.84</v>
      </c>
      <c r="Y85" s="7">
        <v>1084</v>
      </c>
    </row>
    <row r="86" spans="22:25">
      <c r="V86" t="s">
        <v>538</v>
      </c>
      <c r="W86" t="s">
        <v>638</v>
      </c>
      <c r="X86" s="243">
        <v>23480.63</v>
      </c>
      <c r="Y86" s="7">
        <v>3225</v>
      </c>
    </row>
    <row r="87" spans="22:25">
      <c r="V87" t="s">
        <v>639</v>
      </c>
      <c r="W87" t="s">
        <v>640</v>
      </c>
      <c r="X87" s="243">
        <v>23444.36</v>
      </c>
      <c r="Y87" s="7">
        <v>2866</v>
      </c>
    </row>
    <row r="88" spans="22:25">
      <c r="V88" t="s">
        <v>641</v>
      </c>
      <c r="W88" t="s">
        <v>642</v>
      </c>
      <c r="X88" s="243">
        <v>23385.84</v>
      </c>
      <c r="Y88" s="7">
        <v>2813</v>
      </c>
    </row>
    <row r="89" spans="22:25">
      <c r="V89" t="s">
        <v>607</v>
      </c>
      <c r="W89" t="s">
        <v>643</v>
      </c>
      <c r="X89" s="243">
        <v>23351.24</v>
      </c>
      <c r="Y89" s="7">
        <v>3147</v>
      </c>
    </row>
    <row r="90" spans="22:25">
      <c r="V90" t="s">
        <v>644</v>
      </c>
      <c r="W90" t="s">
        <v>645</v>
      </c>
      <c r="X90" s="243">
        <v>23121.64</v>
      </c>
      <c r="Y90" s="7">
        <v>3086</v>
      </c>
    </row>
    <row r="91" spans="22:25">
      <c r="V91" t="s">
        <v>646</v>
      </c>
      <c r="W91" t="s">
        <v>647</v>
      </c>
      <c r="X91" s="243">
        <v>22828.27</v>
      </c>
      <c r="Y91" s="7">
        <v>295</v>
      </c>
    </row>
    <row r="92" spans="22:25">
      <c r="V92" t="s">
        <v>648</v>
      </c>
      <c r="W92" t="s">
        <v>649</v>
      </c>
      <c r="X92" s="243">
        <v>22737.759999999998</v>
      </c>
      <c r="Y92" s="7">
        <v>2605</v>
      </c>
    </row>
    <row r="93" spans="22:25">
      <c r="V93">
        <v>6499</v>
      </c>
      <c r="W93" t="s">
        <v>650</v>
      </c>
      <c r="X93" s="243">
        <v>22700.720000000001</v>
      </c>
      <c r="Y93" s="7">
        <v>6126</v>
      </c>
    </row>
    <row r="94" spans="22:25">
      <c r="V94" t="s">
        <v>651</v>
      </c>
      <c r="W94" t="s">
        <v>652</v>
      </c>
      <c r="X94" s="243">
        <v>22638.18</v>
      </c>
      <c r="Y94" s="7">
        <v>3068</v>
      </c>
    </row>
    <row r="95" spans="22:25">
      <c r="V95">
        <v>8902</v>
      </c>
      <c r="W95" t="s">
        <v>653</v>
      </c>
      <c r="X95" s="243">
        <v>22600.66</v>
      </c>
      <c r="Y95" s="7">
        <v>353</v>
      </c>
    </row>
    <row r="96" spans="22:25">
      <c r="V96">
        <v>1583</v>
      </c>
      <c r="W96" t="s">
        <v>654</v>
      </c>
      <c r="X96" s="243">
        <v>22571.91</v>
      </c>
      <c r="Y96" s="7">
        <v>4438</v>
      </c>
    </row>
    <row r="97" spans="22:25">
      <c r="V97">
        <v>8900</v>
      </c>
      <c r="W97" t="s">
        <v>655</v>
      </c>
      <c r="X97" s="243">
        <v>21921.68</v>
      </c>
      <c r="Y97" s="7">
        <v>862</v>
      </c>
    </row>
    <row r="98" spans="22:25">
      <c r="V98" t="s">
        <v>656</v>
      </c>
      <c r="W98" t="s">
        <v>657</v>
      </c>
      <c r="X98" s="243">
        <v>21803.25</v>
      </c>
      <c r="Y98" s="7">
        <v>2283</v>
      </c>
    </row>
    <row r="99" spans="22:25">
      <c r="V99" t="s">
        <v>553</v>
      </c>
      <c r="W99" t="s">
        <v>658</v>
      </c>
      <c r="X99" s="243">
        <v>21772.69</v>
      </c>
      <c r="Y99" s="7">
        <v>3625</v>
      </c>
    </row>
    <row r="100" spans="22:25">
      <c r="V100" t="s">
        <v>659</v>
      </c>
      <c r="W100" t="s">
        <v>660</v>
      </c>
      <c r="X100" s="243">
        <v>21653.84</v>
      </c>
      <c r="Y100" s="7">
        <v>6917</v>
      </c>
    </row>
    <row r="101" spans="22:25">
      <c r="V101" t="s">
        <v>661</v>
      </c>
      <c r="W101" t="s">
        <v>662</v>
      </c>
      <c r="X101" s="243">
        <v>21095.200000000001</v>
      </c>
      <c r="Y101" s="7">
        <v>2746</v>
      </c>
    </row>
    <row r="102" spans="22:25">
      <c r="V102">
        <v>6249</v>
      </c>
      <c r="W102" t="s">
        <v>663</v>
      </c>
      <c r="X102" s="243">
        <v>20914.54</v>
      </c>
      <c r="Y102" s="7">
        <v>558</v>
      </c>
    </row>
    <row r="103" spans="22:25">
      <c r="V103" t="s">
        <v>664</v>
      </c>
      <c r="W103" t="s">
        <v>665</v>
      </c>
      <c r="X103" s="243">
        <v>20428.27</v>
      </c>
      <c r="Y103" s="7">
        <v>2153</v>
      </c>
    </row>
    <row r="104" spans="22:25">
      <c r="V104" t="s">
        <v>535</v>
      </c>
      <c r="W104" t="s">
        <v>666</v>
      </c>
      <c r="X104" s="243">
        <v>19434.86</v>
      </c>
      <c r="Y104" s="7">
        <v>2945</v>
      </c>
    </row>
    <row r="105" spans="22:25">
      <c r="V105" t="s">
        <v>564</v>
      </c>
      <c r="W105" t="s">
        <v>667</v>
      </c>
      <c r="X105" s="243">
        <v>19231.009999999998</v>
      </c>
      <c r="Y105" s="7">
        <v>2551</v>
      </c>
    </row>
    <row r="106" spans="22:25">
      <c r="V106">
        <v>5361</v>
      </c>
      <c r="W106" t="s">
        <v>668</v>
      </c>
      <c r="X106" s="244">
        <v>19207.57</v>
      </c>
      <c r="Y106" s="7">
        <v>1459</v>
      </c>
    </row>
    <row r="107" spans="22:25">
      <c r="V107" t="s">
        <v>669</v>
      </c>
      <c r="W107" t="s">
        <v>670</v>
      </c>
      <c r="X107" s="243">
        <v>19036.21</v>
      </c>
      <c r="Y107" s="7">
        <v>1966</v>
      </c>
    </row>
    <row r="108" spans="22:25">
      <c r="V108" t="s">
        <v>671</v>
      </c>
      <c r="W108" t="s">
        <v>672</v>
      </c>
      <c r="X108" s="243">
        <v>18971.96</v>
      </c>
      <c r="Y108" s="7">
        <v>2519</v>
      </c>
    </row>
    <row r="109" spans="22:25">
      <c r="V109" t="s">
        <v>673</v>
      </c>
      <c r="W109" t="s">
        <v>674</v>
      </c>
      <c r="X109" s="244">
        <v>18960.310000000001</v>
      </c>
      <c r="Y109" s="7">
        <v>1958</v>
      </c>
    </row>
    <row r="110" spans="22:25">
      <c r="V110">
        <v>5050</v>
      </c>
      <c r="W110" t="s">
        <v>675</v>
      </c>
      <c r="X110" s="243">
        <v>18663.82</v>
      </c>
      <c r="Y110" s="7">
        <v>3690</v>
      </c>
    </row>
    <row r="111" spans="22:25">
      <c r="V111" t="s">
        <v>545</v>
      </c>
      <c r="W111" t="s">
        <v>676</v>
      </c>
      <c r="X111" s="243">
        <v>18487.73</v>
      </c>
      <c r="Y111" s="7">
        <v>2427</v>
      </c>
    </row>
    <row r="112" spans="22:25">
      <c r="V112" t="s">
        <v>677</v>
      </c>
      <c r="W112" t="s">
        <v>678</v>
      </c>
      <c r="X112" s="243">
        <v>18455.740000000002</v>
      </c>
      <c r="Y112" s="7">
        <v>2131</v>
      </c>
    </row>
    <row r="113" spans="22:25">
      <c r="V113" t="s">
        <v>571</v>
      </c>
      <c r="W113" t="s">
        <v>679</v>
      </c>
      <c r="X113" s="243">
        <v>18361.47</v>
      </c>
      <c r="Y113" s="7">
        <v>2384</v>
      </c>
    </row>
    <row r="114" spans="22:25">
      <c r="V114" t="s">
        <v>680</v>
      </c>
      <c r="W114" t="s">
        <v>681</v>
      </c>
      <c r="X114" s="244">
        <v>17996.82</v>
      </c>
      <c r="Y114" s="7">
        <v>1873</v>
      </c>
    </row>
    <row r="115" spans="22:25">
      <c r="V115">
        <v>8303</v>
      </c>
      <c r="W115" t="s">
        <v>682</v>
      </c>
      <c r="X115" s="243">
        <v>17870.87</v>
      </c>
      <c r="Y115" s="7">
        <v>972</v>
      </c>
    </row>
    <row r="116" spans="22:25">
      <c r="V116" t="s">
        <v>683</v>
      </c>
      <c r="W116" t="s">
        <v>684</v>
      </c>
      <c r="X116" s="243">
        <v>17747.5</v>
      </c>
      <c r="Y116" s="7">
        <v>2218</v>
      </c>
    </row>
    <row r="117" spans="22:25">
      <c r="V117">
        <v>7782</v>
      </c>
      <c r="W117" t="s">
        <v>685</v>
      </c>
      <c r="X117" s="243">
        <v>17623.46</v>
      </c>
      <c r="Y117" s="7">
        <v>777</v>
      </c>
    </row>
    <row r="118" spans="22:25">
      <c r="V118" t="s">
        <v>686</v>
      </c>
      <c r="W118" t="s">
        <v>687</v>
      </c>
      <c r="X118" s="243">
        <v>17458.98</v>
      </c>
      <c r="Y118" s="7">
        <v>2246</v>
      </c>
    </row>
    <row r="119" spans="22:25">
      <c r="V119" t="s">
        <v>688</v>
      </c>
      <c r="W119" t="s">
        <v>689</v>
      </c>
      <c r="X119" s="243">
        <v>17398.900000000001</v>
      </c>
      <c r="Y119" s="7">
        <v>2733</v>
      </c>
    </row>
    <row r="120" spans="22:25">
      <c r="V120" t="s">
        <v>690</v>
      </c>
      <c r="W120" t="s">
        <v>691</v>
      </c>
      <c r="X120" s="243">
        <v>17381.72</v>
      </c>
      <c r="Y120" s="7">
        <v>2100</v>
      </c>
    </row>
    <row r="121" spans="22:25">
      <c r="V121">
        <v>9906</v>
      </c>
      <c r="W121" t="s">
        <v>692</v>
      </c>
      <c r="X121" s="243">
        <v>17187.349999999999</v>
      </c>
      <c r="Y121" s="7">
        <v>3245</v>
      </c>
    </row>
    <row r="122" spans="22:25">
      <c r="V122" t="s">
        <v>693</v>
      </c>
      <c r="W122" t="s">
        <v>694</v>
      </c>
      <c r="X122" s="243">
        <v>17043.189999999999</v>
      </c>
      <c r="Y122" s="7">
        <v>2260</v>
      </c>
    </row>
    <row r="123" spans="22:25">
      <c r="V123" t="s">
        <v>695</v>
      </c>
      <c r="W123" t="s">
        <v>696</v>
      </c>
      <c r="X123" s="243">
        <v>16730.68</v>
      </c>
      <c r="Y123" s="7">
        <v>1891</v>
      </c>
    </row>
    <row r="124" spans="22:25">
      <c r="V124" t="s">
        <v>614</v>
      </c>
      <c r="W124" t="s">
        <v>697</v>
      </c>
      <c r="X124" s="243">
        <v>16456.78</v>
      </c>
      <c r="Y124" s="7">
        <v>2466</v>
      </c>
    </row>
    <row r="125" spans="22:25">
      <c r="V125" t="s">
        <v>698</v>
      </c>
      <c r="W125" t="s">
        <v>699</v>
      </c>
      <c r="X125" s="243">
        <v>16412.939999999999</v>
      </c>
      <c r="Y125" s="7">
        <v>2167</v>
      </c>
    </row>
    <row r="126" spans="22:25">
      <c r="V126" t="s">
        <v>700</v>
      </c>
      <c r="W126" t="s">
        <v>701</v>
      </c>
      <c r="X126" s="243">
        <v>15934.11</v>
      </c>
      <c r="Y126" s="7">
        <v>2115</v>
      </c>
    </row>
    <row r="127" spans="22:25">
      <c r="V127" t="s">
        <v>591</v>
      </c>
      <c r="W127" t="s">
        <v>702</v>
      </c>
      <c r="X127" s="243">
        <v>15840.84</v>
      </c>
      <c r="Y127" s="7">
        <v>3583</v>
      </c>
    </row>
    <row r="128" spans="22:25">
      <c r="V128">
        <v>1221</v>
      </c>
      <c r="W128" t="s">
        <v>461</v>
      </c>
      <c r="X128" s="243">
        <v>15645.84</v>
      </c>
      <c r="Y128" s="7">
        <v>10641</v>
      </c>
    </row>
    <row r="129" spans="22:25">
      <c r="V129">
        <v>7478</v>
      </c>
      <c r="W129" t="s">
        <v>703</v>
      </c>
      <c r="X129" s="243">
        <v>15629.87</v>
      </c>
      <c r="Y129" s="7">
        <v>700</v>
      </c>
    </row>
    <row r="130" spans="22:25">
      <c r="V130">
        <v>8949</v>
      </c>
      <c r="W130" t="s">
        <v>704</v>
      </c>
      <c r="X130" s="243">
        <v>15568.68</v>
      </c>
      <c r="Y130" s="7">
        <v>314</v>
      </c>
    </row>
    <row r="131" spans="22:25">
      <c r="V131" t="s">
        <v>705</v>
      </c>
      <c r="W131" t="s">
        <v>706</v>
      </c>
      <c r="X131" s="243">
        <v>15435.06</v>
      </c>
      <c r="Y131" s="7">
        <v>2198</v>
      </c>
    </row>
    <row r="132" spans="22:25">
      <c r="V132" t="s">
        <v>707</v>
      </c>
      <c r="W132" t="s">
        <v>708</v>
      </c>
      <c r="X132" s="243">
        <v>15293.62</v>
      </c>
      <c r="Y132" s="7">
        <v>2079</v>
      </c>
    </row>
    <row r="133" spans="22:25">
      <c r="V133" t="s">
        <v>513</v>
      </c>
      <c r="W133" t="s">
        <v>709</v>
      </c>
      <c r="X133" s="243">
        <v>15172.7</v>
      </c>
      <c r="Y133" s="7">
        <v>2159</v>
      </c>
    </row>
    <row r="134" spans="22:25">
      <c r="V134" t="s">
        <v>710</v>
      </c>
      <c r="W134" t="s">
        <v>711</v>
      </c>
      <c r="X134" s="243">
        <v>15018.53</v>
      </c>
      <c r="Y134" s="7">
        <v>330</v>
      </c>
    </row>
    <row r="135" spans="22:25">
      <c r="V135" t="s">
        <v>598</v>
      </c>
      <c r="W135" t="s">
        <v>712</v>
      </c>
      <c r="X135" s="243">
        <v>14849.92</v>
      </c>
      <c r="Y135" s="7">
        <v>2941</v>
      </c>
    </row>
    <row r="136" spans="22:25">
      <c r="V136" t="s">
        <v>713</v>
      </c>
      <c r="W136" t="s">
        <v>714</v>
      </c>
      <c r="X136" s="243">
        <v>14764.23</v>
      </c>
      <c r="Y136" s="7">
        <v>3982</v>
      </c>
    </row>
    <row r="137" spans="22:25">
      <c r="V137" t="s">
        <v>715</v>
      </c>
      <c r="W137" t="s">
        <v>716</v>
      </c>
      <c r="X137" s="243">
        <v>14699.27</v>
      </c>
      <c r="Y137" s="7">
        <v>2096</v>
      </c>
    </row>
    <row r="138" spans="22:25">
      <c r="V138">
        <v>1047</v>
      </c>
      <c r="W138" t="s">
        <v>717</v>
      </c>
      <c r="X138" s="243">
        <v>14609.21</v>
      </c>
      <c r="Y138" s="7">
        <v>8098</v>
      </c>
    </row>
    <row r="139" spans="22:25">
      <c r="V139">
        <v>1582</v>
      </c>
      <c r="W139" t="s">
        <v>718</v>
      </c>
      <c r="X139" s="243">
        <v>14585.86</v>
      </c>
      <c r="Y139" s="7">
        <v>4004</v>
      </c>
    </row>
    <row r="140" spans="22:25">
      <c r="V140" t="s">
        <v>719</v>
      </c>
      <c r="W140" t="s">
        <v>720</v>
      </c>
      <c r="X140" s="243">
        <v>14405.74</v>
      </c>
      <c r="Y140" s="7">
        <v>1674</v>
      </c>
    </row>
    <row r="141" spans="22:25">
      <c r="V141">
        <v>9258</v>
      </c>
      <c r="W141" t="s">
        <v>721</v>
      </c>
      <c r="X141" s="243">
        <v>14224.65</v>
      </c>
      <c r="Y141" s="7">
        <v>1282</v>
      </c>
    </row>
    <row r="142" spans="22:25">
      <c r="V142" t="s">
        <v>722</v>
      </c>
      <c r="W142" t="s">
        <v>723</v>
      </c>
      <c r="X142" s="243">
        <v>14120.69</v>
      </c>
      <c r="Y142" s="7">
        <v>1784</v>
      </c>
    </row>
    <row r="143" spans="22:25">
      <c r="V143" t="s">
        <v>724</v>
      </c>
      <c r="W143" t="s">
        <v>725</v>
      </c>
      <c r="X143" s="243">
        <v>14092.63</v>
      </c>
      <c r="Y143" s="7">
        <v>1228</v>
      </c>
    </row>
    <row r="144" spans="22:25">
      <c r="V144" t="s">
        <v>726</v>
      </c>
      <c r="W144" t="s">
        <v>727</v>
      </c>
      <c r="X144" s="243">
        <v>14035.3</v>
      </c>
      <c r="Y144" s="7">
        <v>1723</v>
      </c>
    </row>
    <row r="145" spans="22:25">
      <c r="V145" t="s">
        <v>584</v>
      </c>
      <c r="W145" t="s">
        <v>728</v>
      </c>
      <c r="X145" s="243">
        <v>14005.09</v>
      </c>
      <c r="Y145" s="7">
        <v>3103</v>
      </c>
    </row>
    <row r="146" spans="22:25">
      <c r="V146" t="s">
        <v>729</v>
      </c>
      <c r="W146" t="s">
        <v>730</v>
      </c>
      <c r="X146" s="243">
        <v>13843.89</v>
      </c>
      <c r="Y146" s="7">
        <v>1710</v>
      </c>
    </row>
    <row r="147" spans="22:25">
      <c r="V147" t="s">
        <v>731</v>
      </c>
      <c r="W147" t="s">
        <v>732</v>
      </c>
      <c r="X147" s="243">
        <v>13825.13</v>
      </c>
      <c r="Y147" s="7">
        <v>948</v>
      </c>
    </row>
    <row r="148" spans="22:25">
      <c r="V148" t="s">
        <v>733</v>
      </c>
      <c r="W148" t="s">
        <v>734</v>
      </c>
      <c r="X148" s="243">
        <v>13602.81</v>
      </c>
      <c r="Y148" s="7">
        <v>1657</v>
      </c>
    </row>
    <row r="149" spans="22:25">
      <c r="V149" t="s">
        <v>735</v>
      </c>
      <c r="W149" t="s">
        <v>736</v>
      </c>
      <c r="X149" s="243">
        <v>13538.12</v>
      </c>
      <c r="Y149" s="7">
        <v>1767</v>
      </c>
    </row>
    <row r="150" spans="22:25">
      <c r="V150" t="s">
        <v>737</v>
      </c>
      <c r="W150" t="s">
        <v>738</v>
      </c>
      <c r="X150" s="243">
        <v>13439.02</v>
      </c>
      <c r="Y150" s="7">
        <v>1412</v>
      </c>
    </row>
    <row r="151" spans="22:25">
      <c r="V151">
        <v>5871</v>
      </c>
      <c r="W151" t="s">
        <v>739</v>
      </c>
      <c r="X151" s="243">
        <v>13388.63</v>
      </c>
      <c r="Y151" s="7">
        <v>233</v>
      </c>
    </row>
    <row r="152" spans="22:25">
      <c r="V152" t="s">
        <v>740</v>
      </c>
      <c r="W152" t="s">
        <v>741</v>
      </c>
      <c r="X152" s="243">
        <v>13291.16</v>
      </c>
      <c r="Y152" s="7">
        <v>1700</v>
      </c>
    </row>
    <row r="153" spans="22:25">
      <c r="V153" t="s">
        <v>742</v>
      </c>
      <c r="W153" t="s">
        <v>743</v>
      </c>
      <c r="X153" s="243">
        <v>13122.55</v>
      </c>
      <c r="Y153" s="7">
        <v>1366</v>
      </c>
    </row>
    <row r="154" spans="22:25">
      <c r="V154">
        <v>9541</v>
      </c>
      <c r="W154" t="s">
        <v>744</v>
      </c>
      <c r="X154" s="243">
        <v>12953.21</v>
      </c>
      <c r="Y154" s="7">
        <v>2901</v>
      </c>
    </row>
    <row r="155" spans="22:25">
      <c r="V155" t="s">
        <v>617</v>
      </c>
      <c r="W155" t="s">
        <v>745</v>
      </c>
      <c r="X155" s="243">
        <v>12774.01</v>
      </c>
      <c r="Y155" s="7">
        <v>2018</v>
      </c>
    </row>
    <row r="156" spans="22:25">
      <c r="V156">
        <v>7090</v>
      </c>
      <c r="W156" t="s">
        <v>746</v>
      </c>
      <c r="X156" s="243">
        <v>12747.51</v>
      </c>
      <c r="Y156" s="7">
        <v>1860</v>
      </c>
    </row>
    <row r="157" spans="22:25">
      <c r="V157">
        <v>1019</v>
      </c>
      <c r="W157" t="s">
        <v>747</v>
      </c>
      <c r="X157" s="243">
        <v>12744.82</v>
      </c>
      <c r="Y157" s="7">
        <v>2864</v>
      </c>
    </row>
    <row r="158" spans="22:25">
      <c r="V158" t="s">
        <v>560</v>
      </c>
      <c r="W158" t="s">
        <v>748</v>
      </c>
      <c r="X158" s="243">
        <v>12728.75</v>
      </c>
      <c r="Y158" s="7">
        <v>3060</v>
      </c>
    </row>
    <row r="159" spans="22:25">
      <c r="V159" t="s">
        <v>749</v>
      </c>
      <c r="W159" t="s">
        <v>750</v>
      </c>
      <c r="X159" s="7">
        <v>12717.91</v>
      </c>
      <c r="Y159" s="7">
        <v>1668</v>
      </c>
    </row>
    <row r="160" spans="22:25">
      <c r="V160" t="s">
        <v>751</v>
      </c>
      <c r="W160" t="s">
        <v>752</v>
      </c>
      <c r="X160" s="243">
        <v>12670.98</v>
      </c>
      <c r="Y160" s="7">
        <v>1713</v>
      </c>
    </row>
    <row r="161" spans="22:25">
      <c r="V161" t="s">
        <v>753</v>
      </c>
      <c r="W161" t="s">
        <v>754</v>
      </c>
      <c r="X161" s="243">
        <v>12549.45</v>
      </c>
      <c r="Y161" s="7">
        <v>1306</v>
      </c>
    </row>
    <row r="162" spans="22:25">
      <c r="V162">
        <v>8948</v>
      </c>
      <c r="W162" t="s">
        <v>755</v>
      </c>
      <c r="X162" s="243">
        <v>12407.48</v>
      </c>
      <c r="Y162" s="7">
        <v>346</v>
      </c>
    </row>
    <row r="163" spans="22:25">
      <c r="V163" t="s">
        <v>756</v>
      </c>
      <c r="W163" t="s">
        <v>757</v>
      </c>
      <c r="X163" s="243">
        <v>12395.01</v>
      </c>
      <c r="Y163" s="7">
        <v>1591</v>
      </c>
    </row>
    <row r="164" spans="22:25">
      <c r="V164" t="s">
        <v>758</v>
      </c>
      <c r="W164" t="s">
        <v>759</v>
      </c>
      <c r="X164" s="243">
        <v>12384.57</v>
      </c>
      <c r="Y164" s="7">
        <v>1540</v>
      </c>
    </row>
    <row r="165" spans="22:25">
      <c r="V165">
        <v>8603</v>
      </c>
      <c r="W165" t="s">
        <v>760</v>
      </c>
      <c r="X165" s="243">
        <v>12362.25</v>
      </c>
      <c r="Y165" s="7">
        <v>3345</v>
      </c>
    </row>
    <row r="166" spans="22:25">
      <c r="V166" t="s">
        <v>761</v>
      </c>
      <c r="W166" t="s">
        <v>762</v>
      </c>
      <c r="X166" s="243">
        <v>12315.75</v>
      </c>
      <c r="Y166" s="7">
        <v>1181</v>
      </c>
    </row>
    <row r="167" spans="22:25">
      <c r="V167" t="s">
        <v>580</v>
      </c>
      <c r="W167" t="s">
        <v>763</v>
      </c>
      <c r="X167" s="243">
        <v>12192.65</v>
      </c>
      <c r="Y167" s="7">
        <v>2848</v>
      </c>
    </row>
    <row r="168" spans="22:25">
      <c r="V168">
        <v>7991</v>
      </c>
      <c r="W168" t="s">
        <v>764</v>
      </c>
      <c r="X168" s="243">
        <v>12067.25</v>
      </c>
      <c r="Y168" s="7">
        <v>892</v>
      </c>
    </row>
    <row r="169" spans="22:25">
      <c r="V169">
        <v>168</v>
      </c>
      <c r="W169" t="s">
        <v>765</v>
      </c>
      <c r="X169" s="243">
        <v>12050.89</v>
      </c>
      <c r="Y169" s="7">
        <v>8291</v>
      </c>
    </row>
    <row r="170" spans="22:25">
      <c r="V170" t="s">
        <v>766</v>
      </c>
      <c r="W170" t="s">
        <v>767</v>
      </c>
      <c r="X170" s="243">
        <v>11935.77</v>
      </c>
      <c r="Y170" s="7">
        <v>873</v>
      </c>
    </row>
    <row r="171" spans="22:25">
      <c r="V171" t="s">
        <v>768</v>
      </c>
      <c r="W171" t="s">
        <v>769</v>
      </c>
      <c r="X171" s="243">
        <v>11912.57</v>
      </c>
      <c r="Y171" s="7">
        <v>1556</v>
      </c>
    </row>
    <row r="172" spans="22:25">
      <c r="V172" t="s">
        <v>556</v>
      </c>
      <c r="W172" t="s">
        <v>770</v>
      </c>
      <c r="X172" s="243">
        <v>11908.65</v>
      </c>
      <c r="Y172" s="7">
        <v>1559</v>
      </c>
    </row>
    <row r="173" spans="22:25">
      <c r="V173">
        <v>6640</v>
      </c>
      <c r="W173" t="s">
        <v>771</v>
      </c>
      <c r="X173" s="243">
        <v>11870.18</v>
      </c>
      <c r="Y173" s="7">
        <v>649</v>
      </c>
    </row>
    <row r="174" spans="22:25">
      <c r="V174" t="s">
        <v>772</v>
      </c>
      <c r="W174" t="s">
        <v>773</v>
      </c>
      <c r="X174" s="243">
        <v>11816.89</v>
      </c>
      <c r="Y174" s="7">
        <v>1870</v>
      </c>
    </row>
    <row r="175" spans="22:25">
      <c r="V175">
        <v>166</v>
      </c>
      <c r="W175" t="s">
        <v>774</v>
      </c>
      <c r="X175" s="243">
        <v>11797.52</v>
      </c>
      <c r="Y175" s="7">
        <v>8139</v>
      </c>
    </row>
    <row r="176" spans="22:25">
      <c r="V176" t="s">
        <v>775</v>
      </c>
      <c r="W176" t="s">
        <v>776</v>
      </c>
      <c r="X176" s="243">
        <v>11562.23</v>
      </c>
      <c r="Y176" s="7">
        <v>1450</v>
      </c>
    </row>
    <row r="177" spans="22:25">
      <c r="V177" t="s">
        <v>777</v>
      </c>
      <c r="W177" t="s">
        <v>778</v>
      </c>
      <c r="X177" s="243">
        <v>11486.66</v>
      </c>
      <c r="Y177" s="7">
        <v>1201</v>
      </c>
    </row>
    <row r="178" spans="22:25">
      <c r="V178">
        <v>8592</v>
      </c>
      <c r="W178" t="s">
        <v>779</v>
      </c>
      <c r="X178" s="243">
        <v>11476.39</v>
      </c>
      <c r="Y178" s="7">
        <v>3395</v>
      </c>
    </row>
    <row r="179" spans="22:25">
      <c r="V179">
        <v>5285</v>
      </c>
      <c r="W179" t="s">
        <v>780</v>
      </c>
      <c r="X179" s="243">
        <v>11442.9</v>
      </c>
      <c r="Y179" s="7">
        <v>2224</v>
      </c>
    </row>
    <row r="180" spans="22:25">
      <c r="V180" t="s">
        <v>781</v>
      </c>
      <c r="W180" t="s">
        <v>782</v>
      </c>
      <c r="X180" s="243">
        <v>11391.38</v>
      </c>
      <c r="Y180" s="7">
        <v>1404</v>
      </c>
    </row>
    <row r="181" spans="22:25">
      <c r="V181">
        <v>8094</v>
      </c>
      <c r="W181" t="s">
        <v>783</v>
      </c>
      <c r="X181" s="244">
        <v>11363.39</v>
      </c>
      <c r="Y181" s="7">
        <v>1517</v>
      </c>
    </row>
    <row r="182" spans="22:25">
      <c r="V182" t="s">
        <v>784</v>
      </c>
      <c r="W182" t="s">
        <v>785</v>
      </c>
      <c r="X182" s="243">
        <v>11324.65</v>
      </c>
      <c r="Y182" s="7">
        <v>1397</v>
      </c>
    </row>
    <row r="183" spans="22:25">
      <c r="V183" t="s">
        <v>786</v>
      </c>
      <c r="W183" t="s">
        <v>787</v>
      </c>
      <c r="X183" s="243">
        <v>11137.14</v>
      </c>
      <c r="Y183" s="7">
        <v>1491</v>
      </c>
    </row>
    <row r="184" spans="22:25">
      <c r="V184" t="s">
        <v>788</v>
      </c>
      <c r="W184" t="s">
        <v>789</v>
      </c>
      <c r="X184" s="243">
        <v>11126.21</v>
      </c>
      <c r="Y184" s="7">
        <v>1580</v>
      </c>
    </row>
    <row r="185" spans="22:25">
      <c r="V185">
        <v>8370</v>
      </c>
      <c r="W185" t="s">
        <v>790</v>
      </c>
      <c r="X185" s="243">
        <v>10971.25</v>
      </c>
      <c r="Y185" s="7">
        <v>2490</v>
      </c>
    </row>
    <row r="186" spans="22:25">
      <c r="V186" t="s">
        <v>791</v>
      </c>
      <c r="W186" t="s">
        <v>792</v>
      </c>
      <c r="X186" s="243">
        <v>10953.44</v>
      </c>
      <c r="Y186" s="7">
        <v>1921</v>
      </c>
    </row>
    <row r="187" spans="22:25">
      <c r="V187" t="s">
        <v>793</v>
      </c>
      <c r="W187" t="s">
        <v>794</v>
      </c>
      <c r="X187" s="243">
        <v>10917.9</v>
      </c>
      <c r="Y187" s="7">
        <v>1573</v>
      </c>
    </row>
    <row r="188" spans="22:25">
      <c r="V188" t="s">
        <v>795</v>
      </c>
      <c r="W188" t="s">
        <v>796</v>
      </c>
      <c r="X188" s="243">
        <v>10829.82</v>
      </c>
      <c r="Y188" s="7">
        <v>1432</v>
      </c>
    </row>
    <row r="189" spans="22:25">
      <c r="V189" t="s">
        <v>797</v>
      </c>
      <c r="W189" t="s">
        <v>798</v>
      </c>
      <c r="X189" s="243">
        <v>10761.98</v>
      </c>
      <c r="Y189" s="7">
        <v>1462</v>
      </c>
    </row>
    <row r="190" spans="22:25">
      <c r="V190" t="s">
        <v>799</v>
      </c>
      <c r="W190" t="s">
        <v>800</v>
      </c>
      <c r="X190" s="243">
        <v>10739.78</v>
      </c>
      <c r="Y190" s="7">
        <v>1205</v>
      </c>
    </row>
    <row r="191" spans="22:25">
      <c r="V191" t="s">
        <v>801</v>
      </c>
      <c r="W191" t="s">
        <v>802</v>
      </c>
      <c r="X191" s="244">
        <v>10718.96</v>
      </c>
      <c r="Y191" s="7">
        <v>2950</v>
      </c>
    </row>
    <row r="192" spans="22:25">
      <c r="V192">
        <v>8060</v>
      </c>
      <c r="W192" t="s">
        <v>803</v>
      </c>
      <c r="X192" s="243">
        <v>10707.21</v>
      </c>
      <c r="Y192" s="7">
        <v>1456</v>
      </c>
    </row>
    <row r="193" spans="22:25">
      <c r="V193" t="s">
        <v>804</v>
      </c>
      <c r="W193" t="s">
        <v>805</v>
      </c>
      <c r="X193" s="243">
        <v>10685.81</v>
      </c>
      <c r="Y193" s="7">
        <v>1368</v>
      </c>
    </row>
    <row r="194" spans="22:25">
      <c r="V194" t="s">
        <v>806</v>
      </c>
      <c r="W194" t="s">
        <v>807</v>
      </c>
      <c r="X194" s="243">
        <v>10632.47</v>
      </c>
      <c r="Y194" s="7">
        <v>1538</v>
      </c>
    </row>
    <row r="195" spans="22:25">
      <c r="V195">
        <v>4991</v>
      </c>
      <c r="W195" t="s">
        <v>808</v>
      </c>
      <c r="X195" s="243">
        <v>10482.57</v>
      </c>
      <c r="Y195" s="7">
        <v>3128</v>
      </c>
    </row>
    <row r="196" spans="22:25">
      <c r="V196" t="s">
        <v>809</v>
      </c>
      <c r="W196" t="s">
        <v>810</v>
      </c>
      <c r="X196" s="243">
        <v>10399.57</v>
      </c>
      <c r="Y196" s="7">
        <v>1282</v>
      </c>
    </row>
    <row r="197" spans="22:25">
      <c r="V197" t="s">
        <v>811</v>
      </c>
      <c r="W197" t="s">
        <v>812</v>
      </c>
      <c r="X197" s="243">
        <v>10384.25</v>
      </c>
      <c r="Y197" s="7">
        <v>1421</v>
      </c>
    </row>
    <row r="198" spans="22:25">
      <c r="V198">
        <v>9257</v>
      </c>
      <c r="W198" t="s">
        <v>813</v>
      </c>
      <c r="X198" s="243">
        <v>10363.52</v>
      </c>
      <c r="Y198" s="7">
        <v>1077</v>
      </c>
    </row>
    <row r="199" spans="22:25">
      <c r="V199" t="s">
        <v>814</v>
      </c>
      <c r="W199" t="s">
        <v>815</v>
      </c>
      <c r="X199" s="243">
        <v>10334.719999999999</v>
      </c>
      <c r="Y199" s="7">
        <v>1415</v>
      </c>
    </row>
    <row r="200" spans="22:25">
      <c r="V200" t="s">
        <v>816</v>
      </c>
      <c r="W200" t="s">
        <v>817</v>
      </c>
      <c r="X200" s="243">
        <v>10306.5</v>
      </c>
      <c r="Y200" s="7">
        <v>1933</v>
      </c>
    </row>
    <row r="201" spans="22:25">
      <c r="V201" t="s">
        <v>818</v>
      </c>
      <c r="W201" t="s">
        <v>819</v>
      </c>
      <c r="X201" s="243">
        <v>10293.799999999999</v>
      </c>
      <c r="Y201" s="7">
        <v>6228</v>
      </c>
    </row>
    <row r="202" spans="22:25">
      <c r="V202" t="s">
        <v>820</v>
      </c>
      <c r="W202" t="s">
        <v>821</v>
      </c>
      <c r="X202" s="244">
        <v>10166.709999999999</v>
      </c>
      <c r="Y202" s="7">
        <v>1291</v>
      </c>
    </row>
    <row r="203" spans="22:25">
      <c r="V203">
        <v>4982</v>
      </c>
      <c r="W203" t="s">
        <v>822</v>
      </c>
      <c r="X203" s="243">
        <v>10066.11</v>
      </c>
      <c r="Y203" s="7">
        <v>1237</v>
      </c>
    </row>
    <row r="204" spans="22:25">
      <c r="V204" t="s">
        <v>823</v>
      </c>
      <c r="W204" t="s">
        <v>824</v>
      </c>
      <c r="X204" s="243">
        <v>10006.209999999999</v>
      </c>
      <c r="Y204" s="7">
        <v>1224</v>
      </c>
    </row>
    <row r="205" spans="22:25">
      <c r="V205" t="s">
        <v>604</v>
      </c>
      <c r="W205" t="s">
        <v>825</v>
      </c>
      <c r="X205" s="243">
        <v>9999.24</v>
      </c>
      <c r="Y205" s="7">
        <v>1770</v>
      </c>
    </row>
    <row r="206" spans="22:25">
      <c r="V206" t="s">
        <v>826</v>
      </c>
      <c r="W206" t="s">
        <v>827</v>
      </c>
      <c r="X206" s="243">
        <v>9990.57</v>
      </c>
      <c r="Y206" s="7">
        <v>1289</v>
      </c>
    </row>
    <row r="207" spans="22:25">
      <c r="V207">
        <v>9874</v>
      </c>
      <c r="W207" t="s">
        <v>828</v>
      </c>
      <c r="X207" s="243">
        <v>9933.99</v>
      </c>
      <c r="Y207" s="7">
        <v>533</v>
      </c>
    </row>
    <row r="208" spans="22:25">
      <c r="V208" t="s">
        <v>829</v>
      </c>
      <c r="W208" t="s">
        <v>830</v>
      </c>
      <c r="X208" s="244">
        <v>9834.57</v>
      </c>
      <c r="Y208" s="7">
        <v>1222</v>
      </c>
    </row>
    <row r="209" spans="22:25">
      <c r="V209" t="s">
        <v>831</v>
      </c>
      <c r="W209" t="s">
        <v>832</v>
      </c>
      <c r="X209" s="243">
        <v>9818.92</v>
      </c>
      <c r="Y209" s="7">
        <v>1178</v>
      </c>
    </row>
    <row r="210" spans="22:25">
      <c r="V210" t="s">
        <v>833</v>
      </c>
      <c r="W210" t="s">
        <v>834</v>
      </c>
      <c r="X210" s="243">
        <v>9818.58</v>
      </c>
      <c r="Y210" s="7">
        <v>1517</v>
      </c>
    </row>
    <row r="211" spans="22:25">
      <c r="V211">
        <v>6126</v>
      </c>
      <c r="W211" t="s">
        <v>835</v>
      </c>
      <c r="X211" s="243">
        <v>9802.43</v>
      </c>
      <c r="Y211" s="7">
        <v>874</v>
      </c>
    </row>
    <row r="212" spans="22:25">
      <c r="V212" t="s">
        <v>574</v>
      </c>
      <c r="W212" t="s">
        <v>836</v>
      </c>
      <c r="X212" s="243">
        <v>9800.84</v>
      </c>
      <c r="Y212" s="7">
        <v>1839</v>
      </c>
    </row>
    <row r="213" spans="22:25">
      <c r="V213" t="s">
        <v>837</v>
      </c>
      <c r="W213" t="s">
        <v>838</v>
      </c>
      <c r="X213" s="243">
        <v>9785.7800000000007</v>
      </c>
      <c r="Y213" s="7">
        <v>1277</v>
      </c>
    </row>
    <row r="214" spans="22:25">
      <c r="V214" t="s">
        <v>839</v>
      </c>
      <c r="W214" t="s">
        <v>840</v>
      </c>
      <c r="X214" s="244">
        <v>9781.0300000000007</v>
      </c>
      <c r="Y214" s="7">
        <v>761</v>
      </c>
    </row>
    <row r="215" spans="22:25">
      <c r="V215" t="s">
        <v>841</v>
      </c>
      <c r="W215" t="s">
        <v>842</v>
      </c>
      <c r="X215" s="243">
        <v>9718.4</v>
      </c>
      <c r="Y215" s="7">
        <v>1457</v>
      </c>
    </row>
    <row r="216" spans="22:25">
      <c r="V216">
        <v>9193</v>
      </c>
      <c r="W216" t="s">
        <v>843</v>
      </c>
      <c r="X216" s="243">
        <v>9468.06</v>
      </c>
      <c r="Y216" s="7">
        <v>593</v>
      </c>
    </row>
    <row r="217" spans="22:25">
      <c r="V217" t="s">
        <v>844</v>
      </c>
      <c r="W217" t="s">
        <v>845</v>
      </c>
      <c r="X217" s="244">
        <v>9407.73</v>
      </c>
      <c r="Y217" s="7">
        <v>1246</v>
      </c>
    </row>
    <row r="218" spans="22:25">
      <c r="V218" t="s">
        <v>846</v>
      </c>
      <c r="W218" t="s">
        <v>847</v>
      </c>
      <c r="X218" s="243">
        <v>9318.9599999999991</v>
      </c>
      <c r="Y218" s="7">
        <v>1204</v>
      </c>
    </row>
    <row r="219" spans="22:25">
      <c r="V219" t="s">
        <v>848</v>
      </c>
      <c r="W219" t="s">
        <v>849</v>
      </c>
      <c r="X219" s="243">
        <v>9271.6200000000008</v>
      </c>
      <c r="Y219" s="7">
        <v>1156</v>
      </c>
    </row>
    <row r="220" spans="22:25">
      <c r="V220" t="s">
        <v>850</v>
      </c>
      <c r="W220" t="s">
        <v>851</v>
      </c>
      <c r="X220" s="243">
        <v>9214.19</v>
      </c>
      <c r="Y220" s="7">
        <v>1376</v>
      </c>
    </row>
    <row r="221" spans="22:25">
      <c r="V221" t="s">
        <v>852</v>
      </c>
      <c r="W221" t="s">
        <v>853</v>
      </c>
      <c r="X221" s="243">
        <v>9141.67</v>
      </c>
      <c r="Y221" s="7">
        <v>1003</v>
      </c>
    </row>
    <row r="222" spans="22:25">
      <c r="V222" t="s">
        <v>854</v>
      </c>
      <c r="W222" t="s">
        <v>855</v>
      </c>
      <c r="X222" s="244">
        <v>9061.08</v>
      </c>
      <c r="Y222" s="7">
        <v>1182</v>
      </c>
    </row>
    <row r="223" spans="22:25">
      <c r="V223" t="s">
        <v>856</v>
      </c>
      <c r="W223" t="s">
        <v>857</v>
      </c>
      <c r="X223" s="243">
        <v>9047.74</v>
      </c>
      <c r="Y223" s="7">
        <v>1024</v>
      </c>
    </row>
    <row r="224" spans="22:25">
      <c r="V224">
        <v>9241</v>
      </c>
      <c r="W224" t="s">
        <v>858</v>
      </c>
      <c r="X224" s="243">
        <v>9047.34</v>
      </c>
      <c r="Y224" s="7">
        <v>402</v>
      </c>
    </row>
    <row r="225" spans="22:25">
      <c r="V225" t="s">
        <v>859</v>
      </c>
      <c r="W225" t="s">
        <v>860</v>
      </c>
      <c r="X225" s="243">
        <v>9020.4699999999993</v>
      </c>
      <c r="Y225" s="7">
        <v>1152</v>
      </c>
    </row>
    <row r="226" spans="22:25">
      <c r="V226" t="s">
        <v>861</v>
      </c>
      <c r="W226" t="s">
        <v>862</v>
      </c>
      <c r="X226" s="243">
        <v>9009.08</v>
      </c>
      <c r="Y226" s="7">
        <v>1545</v>
      </c>
    </row>
    <row r="227" spans="22:25">
      <c r="V227">
        <v>9535</v>
      </c>
      <c r="W227" t="s">
        <v>863</v>
      </c>
      <c r="X227" s="243">
        <v>8996.09</v>
      </c>
      <c r="Y227" s="7">
        <v>636</v>
      </c>
    </row>
    <row r="228" spans="22:25">
      <c r="V228" t="s">
        <v>864</v>
      </c>
      <c r="W228" t="s">
        <v>865</v>
      </c>
      <c r="X228" s="243">
        <v>8957.81</v>
      </c>
      <c r="Y228" s="7">
        <v>1441</v>
      </c>
    </row>
    <row r="229" spans="22:25">
      <c r="V229" t="s">
        <v>866</v>
      </c>
      <c r="W229" t="s">
        <v>867</v>
      </c>
      <c r="X229" s="243">
        <v>8946.1</v>
      </c>
      <c r="Y229" s="7">
        <v>1088</v>
      </c>
    </row>
    <row r="230" spans="22:25">
      <c r="V230" t="s">
        <v>868</v>
      </c>
      <c r="W230" t="s">
        <v>869</v>
      </c>
      <c r="X230" s="243">
        <v>8923.6299999999992</v>
      </c>
      <c r="Y230" s="7">
        <v>1655</v>
      </c>
    </row>
    <row r="231" spans="22:25">
      <c r="V231">
        <v>9256</v>
      </c>
      <c r="W231" t="s">
        <v>870</v>
      </c>
      <c r="X231" s="243">
        <v>8849.66</v>
      </c>
      <c r="Y231" s="7">
        <v>1191</v>
      </c>
    </row>
    <row r="232" spans="22:25">
      <c r="V232" t="s">
        <v>871</v>
      </c>
      <c r="W232" t="s">
        <v>872</v>
      </c>
      <c r="X232" s="243">
        <v>8818.6</v>
      </c>
      <c r="Y232" s="7">
        <v>796</v>
      </c>
    </row>
    <row r="233" spans="22:25">
      <c r="V233">
        <v>5961</v>
      </c>
      <c r="W233" t="s">
        <v>873</v>
      </c>
      <c r="X233" s="243">
        <v>8802.66</v>
      </c>
      <c r="Y233" s="7">
        <v>2475</v>
      </c>
    </row>
    <row r="234" spans="22:25">
      <c r="V234">
        <v>8593</v>
      </c>
      <c r="W234" t="s">
        <v>874</v>
      </c>
      <c r="X234" s="243">
        <v>8584.92</v>
      </c>
      <c r="Y234" s="7">
        <v>2801</v>
      </c>
    </row>
    <row r="235" spans="22:25">
      <c r="V235" t="s">
        <v>875</v>
      </c>
      <c r="W235" t="s">
        <v>876</v>
      </c>
      <c r="X235" s="243">
        <v>8440.2099999999991</v>
      </c>
      <c r="Y235" s="7">
        <v>955</v>
      </c>
    </row>
    <row r="236" spans="22:25">
      <c r="V236" t="s">
        <v>877</v>
      </c>
      <c r="W236" t="s">
        <v>878</v>
      </c>
      <c r="X236" s="244">
        <v>8420.8700000000008</v>
      </c>
      <c r="Y236" s="7">
        <v>1655</v>
      </c>
    </row>
    <row r="237" spans="22:25">
      <c r="V237" t="s">
        <v>879</v>
      </c>
      <c r="W237" t="s">
        <v>880</v>
      </c>
      <c r="X237" s="243">
        <v>8369.09</v>
      </c>
      <c r="Y237" s="7">
        <v>2841</v>
      </c>
    </row>
    <row r="238" spans="22:25">
      <c r="V238" t="s">
        <v>881</v>
      </c>
      <c r="W238" t="s">
        <v>882</v>
      </c>
      <c r="X238" s="243">
        <v>8318.0400000000009</v>
      </c>
      <c r="Y238" s="7">
        <v>1503</v>
      </c>
    </row>
    <row r="239" spans="22:25">
      <c r="V239" t="s">
        <v>883</v>
      </c>
      <c r="W239" t="s">
        <v>884</v>
      </c>
      <c r="X239" s="243">
        <v>8314.8799999999992</v>
      </c>
      <c r="Y239" s="7">
        <v>1074</v>
      </c>
    </row>
    <row r="240" spans="22:25">
      <c r="V240">
        <v>5479</v>
      </c>
      <c r="W240" t="s">
        <v>885</v>
      </c>
      <c r="X240" s="243">
        <v>8308.0300000000007</v>
      </c>
      <c r="Y240" s="7">
        <v>232</v>
      </c>
    </row>
    <row r="241" spans="22:25">
      <c r="V241" t="s">
        <v>886</v>
      </c>
      <c r="W241" t="s">
        <v>887</v>
      </c>
      <c r="X241" s="243">
        <v>8297.17</v>
      </c>
      <c r="Y241" s="7">
        <v>1195</v>
      </c>
    </row>
    <row r="242" spans="22:25">
      <c r="V242" t="s">
        <v>888</v>
      </c>
      <c r="W242" t="s">
        <v>889</v>
      </c>
      <c r="X242" s="243">
        <v>8238.44</v>
      </c>
      <c r="Y242" s="7">
        <v>566</v>
      </c>
    </row>
    <row r="243" spans="22:25">
      <c r="V243">
        <v>4507</v>
      </c>
      <c r="W243" t="s">
        <v>890</v>
      </c>
      <c r="X243" s="243">
        <v>8233.91</v>
      </c>
      <c r="Y243" s="7">
        <v>4358</v>
      </c>
    </row>
    <row r="244" spans="22:25">
      <c r="V244" t="s">
        <v>891</v>
      </c>
      <c r="W244" t="s">
        <v>892</v>
      </c>
      <c r="X244" s="243">
        <v>8210.2000000000007</v>
      </c>
      <c r="Y244" s="7">
        <v>1335</v>
      </c>
    </row>
    <row r="245" spans="22:25">
      <c r="V245" t="s">
        <v>893</v>
      </c>
      <c r="W245" t="s">
        <v>894</v>
      </c>
      <c r="X245" s="243">
        <v>8201.7199999999993</v>
      </c>
      <c r="Y245" s="7">
        <v>1060</v>
      </c>
    </row>
    <row r="246" spans="22:25">
      <c r="V246" t="s">
        <v>895</v>
      </c>
      <c r="W246" t="s">
        <v>896</v>
      </c>
      <c r="X246" s="243">
        <v>8190.27</v>
      </c>
      <c r="Y246" s="7">
        <v>1816</v>
      </c>
    </row>
    <row r="247" spans="22:25">
      <c r="V247" t="s">
        <v>897</v>
      </c>
      <c r="W247" t="s">
        <v>898</v>
      </c>
      <c r="X247" s="243">
        <v>8116.22</v>
      </c>
      <c r="Y247" s="7">
        <v>1271</v>
      </c>
    </row>
    <row r="248" spans="22:25">
      <c r="V248" t="s">
        <v>899</v>
      </c>
      <c r="W248" t="s">
        <v>900</v>
      </c>
      <c r="X248" s="243">
        <v>8098.01</v>
      </c>
      <c r="Y248" s="7">
        <v>1045</v>
      </c>
    </row>
    <row r="249" spans="22:25">
      <c r="V249" t="s">
        <v>901</v>
      </c>
      <c r="W249" t="s">
        <v>902</v>
      </c>
      <c r="X249" s="243">
        <v>8085.45</v>
      </c>
      <c r="Y249" s="7">
        <v>993</v>
      </c>
    </row>
    <row r="250" spans="22:25">
      <c r="V250" t="s">
        <v>903</v>
      </c>
      <c r="W250" t="s">
        <v>904</v>
      </c>
      <c r="X250" s="243">
        <v>8042.76</v>
      </c>
      <c r="Y250" s="7">
        <v>1159</v>
      </c>
    </row>
    <row r="251" spans="22:25">
      <c r="V251" t="s">
        <v>905</v>
      </c>
      <c r="W251" t="s">
        <v>906</v>
      </c>
      <c r="X251" s="243">
        <v>7890.93</v>
      </c>
      <c r="Y251" s="7">
        <v>1457</v>
      </c>
    </row>
    <row r="252" spans="22:25">
      <c r="V252" t="s">
        <v>907</v>
      </c>
      <c r="W252" t="s">
        <v>908</v>
      </c>
      <c r="X252" s="243">
        <v>7837.67</v>
      </c>
      <c r="Y252" s="7">
        <v>820</v>
      </c>
    </row>
    <row r="253" spans="22:25">
      <c r="V253" t="s">
        <v>909</v>
      </c>
      <c r="W253" t="s">
        <v>910</v>
      </c>
      <c r="X253" s="243">
        <v>7812.29</v>
      </c>
      <c r="Y253" s="7">
        <v>1309</v>
      </c>
    </row>
    <row r="254" spans="22:25">
      <c r="V254" t="s">
        <v>911</v>
      </c>
      <c r="W254" t="s">
        <v>912</v>
      </c>
      <c r="X254" s="243">
        <v>7745.35</v>
      </c>
      <c r="Y254" s="7">
        <v>1222</v>
      </c>
    </row>
    <row r="255" spans="22:25">
      <c r="V255" t="s">
        <v>913</v>
      </c>
      <c r="W255" t="s">
        <v>914</v>
      </c>
      <c r="X255" s="243">
        <v>7736.74</v>
      </c>
      <c r="Y255" s="7">
        <v>1195</v>
      </c>
    </row>
    <row r="256" spans="22:25">
      <c r="V256" t="s">
        <v>915</v>
      </c>
      <c r="W256" t="s">
        <v>916</v>
      </c>
      <c r="X256" s="243">
        <v>7715.07</v>
      </c>
      <c r="Y256" s="7">
        <v>1271</v>
      </c>
    </row>
    <row r="257" spans="22:25">
      <c r="V257" t="s">
        <v>917</v>
      </c>
      <c r="W257" t="s">
        <v>918</v>
      </c>
      <c r="X257" s="243">
        <v>7701.51</v>
      </c>
      <c r="Y257" s="7">
        <v>1160</v>
      </c>
    </row>
    <row r="258" spans="22:25">
      <c r="V258" t="s">
        <v>919</v>
      </c>
      <c r="W258" t="s">
        <v>920</v>
      </c>
      <c r="X258" s="243">
        <v>7701.35</v>
      </c>
      <c r="Y258" s="7">
        <v>1511</v>
      </c>
    </row>
    <row r="259" spans="22:25">
      <c r="V259" t="s">
        <v>921</v>
      </c>
      <c r="W259" t="s">
        <v>922</v>
      </c>
      <c r="X259" s="243">
        <v>7620.91</v>
      </c>
      <c r="Y259" s="7">
        <v>1210</v>
      </c>
    </row>
    <row r="260" spans="22:25">
      <c r="V260" t="s">
        <v>923</v>
      </c>
      <c r="W260" t="s">
        <v>924</v>
      </c>
      <c r="X260" s="243">
        <v>7620.61</v>
      </c>
      <c r="Y260" s="7">
        <v>947</v>
      </c>
    </row>
    <row r="261" spans="22:25">
      <c r="V261" t="s">
        <v>925</v>
      </c>
      <c r="W261" t="s">
        <v>926</v>
      </c>
      <c r="X261" s="243">
        <v>7599.16</v>
      </c>
      <c r="Y261" s="7">
        <v>941</v>
      </c>
    </row>
    <row r="262" spans="22:25">
      <c r="V262" t="s">
        <v>927</v>
      </c>
      <c r="W262" t="s">
        <v>928</v>
      </c>
      <c r="X262" s="244">
        <v>7588.55</v>
      </c>
      <c r="Y262" s="7">
        <v>967</v>
      </c>
    </row>
    <row r="263" spans="22:25">
      <c r="V263" t="s">
        <v>929</v>
      </c>
      <c r="W263" t="s">
        <v>930</v>
      </c>
      <c r="X263" s="243">
        <v>7552.21</v>
      </c>
      <c r="Y263" s="7">
        <v>785</v>
      </c>
    </row>
    <row r="264" spans="22:25">
      <c r="V264">
        <v>8018</v>
      </c>
      <c r="W264" t="s">
        <v>931</v>
      </c>
      <c r="X264" s="243">
        <v>7523.33</v>
      </c>
      <c r="Y264" s="7">
        <v>1017</v>
      </c>
    </row>
    <row r="265" spans="22:25">
      <c r="V265" t="s">
        <v>932</v>
      </c>
      <c r="W265" t="s">
        <v>933</v>
      </c>
      <c r="X265" s="243">
        <v>7522.74</v>
      </c>
      <c r="Y265" s="7">
        <v>1027</v>
      </c>
    </row>
    <row r="266" spans="22:25">
      <c r="V266" t="s">
        <v>934</v>
      </c>
      <c r="W266" t="s">
        <v>935</v>
      </c>
      <c r="X266" s="243">
        <v>7522.67</v>
      </c>
      <c r="Y266" s="7">
        <v>1474</v>
      </c>
    </row>
    <row r="267" spans="22:25">
      <c r="V267" t="s">
        <v>936</v>
      </c>
      <c r="W267" t="s">
        <v>937</v>
      </c>
      <c r="X267" s="243">
        <v>7518.5</v>
      </c>
      <c r="Y267" s="7">
        <v>1463</v>
      </c>
    </row>
    <row r="268" spans="22:25">
      <c r="V268" t="s">
        <v>938</v>
      </c>
      <c r="W268" t="s">
        <v>939</v>
      </c>
      <c r="X268" s="243">
        <v>7426.01</v>
      </c>
      <c r="Y268" s="7">
        <v>948</v>
      </c>
    </row>
    <row r="269" spans="22:25">
      <c r="V269" t="s">
        <v>940</v>
      </c>
      <c r="W269" t="s">
        <v>941</v>
      </c>
      <c r="X269" s="243">
        <v>7400.61</v>
      </c>
      <c r="Y269" s="7">
        <v>999</v>
      </c>
    </row>
    <row r="270" spans="22:25">
      <c r="V270" t="s">
        <v>942</v>
      </c>
      <c r="W270" t="s">
        <v>943</v>
      </c>
      <c r="X270" s="243">
        <v>7373.4</v>
      </c>
      <c r="Y270" s="7">
        <v>1246</v>
      </c>
    </row>
    <row r="271" spans="22:25">
      <c r="V271" t="s">
        <v>944</v>
      </c>
      <c r="W271" t="s">
        <v>945</v>
      </c>
      <c r="X271" s="244">
        <v>7367.32</v>
      </c>
      <c r="Y271" s="7">
        <v>1011</v>
      </c>
    </row>
    <row r="272" spans="22:25">
      <c r="V272" t="s">
        <v>946</v>
      </c>
      <c r="W272" t="s">
        <v>947</v>
      </c>
      <c r="X272" s="244">
        <v>7357.35</v>
      </c>
      <c r="Y272" s="7">
        <v>1392</v>
      </c>
    </row>
    <row r="273" spans="22:25">
      <c r="V273" t="s">
        <v>948</v>
      </c>
      <c r="W273" t="s">
        <v>949</v>
      </c>
      <c r="X273" s="243">
        <v>7342.44</v>
      </c>
      <c r="Y273" s="7">
        <v>1088</v>
      </c>
    </row>
    <row r="274" spans="22:25">
      <c r="V274" t="s">
        <v>950</v>
      </c>
      <c r="W274" t="s">
        <v>951</v>
      </c>
      <c r="X274" s="243">
        <v>7318.6</v>
      </c>
      <c r="Y274" s="7">
        <v>848</v>
      </c>
    </row>
    <row r="275" spans="22:25">
      <c r="V275">
        <v>6175</v>
      </c>
      <c r="W275" t="s">
        <v>952</v>
      </c>
      <c r="X275" s="243">
        <v>7198.89</v>
      </c>
      <c r="Y275" s="7">
        <v>726</v>
      </c>
    </row>
    <row r="276" spans="22:25">
      <c r="V276" t="s">
        <v>953</v>
      </c>
      <c r="W276" t="s">
        <v>954</v>
      </c>
      <c r="X276" s="243">
        <v>7196.28</v>
      </c>
      <c r="Y276" s="7">
        <v>739</v>
      </c>
    </row>
    <row r="277" spans="22:25">
      <c r="V277" t="s">
        <v>955</v>
      </c>
      <c r="W277" t="s">
        <v>956</v>
      </c>
      <c r="X277" s="243">
        <v>7193.1</v>
      </c>
      <c r="Y277" s="7">
        <v>1371</v>
      </c>
    </row>
    <row r="278" spans="22:25">
      <c r="V278" t="s">
        <v>957</v>
      </c>
      <c r="W278" t="s">
        <v>958</v>
      </c>
      <c r="X278" s="243">
        <v>7145.34</v>
      </c>
      <c r="Y278" s="7">
        <v>950</v>
      </c>
    </row>
    <row r="279" spans="22:25">
      <c r="V279" t="s">
        <v>959</v>
      </c>
      <c r="W279" t="s">
        <v>960</v>
      </c>
      <c r="X279" s="243">
        <v>7054.26</v>
      </c>
      <c r="Y279" s="7">
        <v>710</v>
      </c>
    </row>
    <row r="280" spans="22:25">
      <c r="V280" t="s">
        <v>961</v>
      </c>
      <c r="W280" t="s">
        <v>962</v>
      </c>
      <c r="X280" s="243">
        <v>7022.87</v>
      </c>
      <c r="Y280" s="7">
        <v>919</v>
      </c>
    </row>
    <row r="281" spans="22:25">
      <c r="V281" t="s">
        <v>963</v>
      </c>
      <c r="W281" t="s">
        <v>964</v>
      </c>
      <c r="X281" s="243">
        <v>6996.35</v>
      </c>
      <c r="Y281" s="7">
        <v>946</v>
      </c>
    </row>
    <row r="282" spans="22:25">
      <c r="V282" t="s">
        <v>965</v>
      </c>
      <c r="W282" t="s">
        <v>966</v>
      </c>
      <c r="X282" s="243">
        <v>6979.39</v>
      </c>
      <c r="Y282" s="7">
        <v>950</v>
      </c>
    </row>
    <row r="283" spans="22:25">
      <c r="V283" t="s">
        <v>967</v>
      </c>
      <c r="W283" t="s">
        <v>968</v>
      </c>
      <c r="X283" s="243">
        <v>6912.14</v>
      </c>
      <c r="Y283" s="7">
        <v>885</v>
      </c>
    </row>
    <row r="284" spans="22:25">
      <c r="V284">
        <v>5870</v>
      </c>
      <c r="W284" t="s">
        <v>969</v>
      </c>
      <c r="X284" s="243">
        <v>6909.95</v>
      </c>
      <c r="Y284" s="7">
        <v>121</v>
      </c>
    </row>
    <row r="285" spans="22:25">
      <c r="V285" t="s">
        <v>970</v>
      </c>
      <c r="W285" t="s">
        <v>971</v>
      </c>
      <c r="X285" s="243">
        <v>6902.68</v>
      </c>
      <c r="Y285" s="7">
        <v>876</v>
      </c>
    </row>
    <row r="286" spans="22:25">
      <c r="V286" t="s">
        <v>972</v>
      </c>
      <c r="W286" t="s">
        <v>973</v>
      </c>
      <c r="X286" s="243">
        <v>6901.85</v>
      </c>
      <c r="Y286" s="7">
        <v>788</v>
      </c>
    </row>
    <row r="287" spans="22:25">
      <c r="V287">
        <v>1586</v>
      </c>
      <c r="W287" t="s">
        <v>974</v>
      </c>
      <c r="X287" s="243">
        <v>6867.8</v>
      </c>
      <c r="Y287" s="7">
        <v>4719</v>
      </c>
    </row>
    <row r="288" spans="22:25">
      <c r="V288" t="s">
        <v>975</v>
      </c>
      <c r="W288" t="s">
        <v>976</v>
      </c>
      <c r="X288" s="244">
        <v>6859.99</v>
      </c>
      <c r="Y288" s="7">
        <v>1001</v>
      </c>
    </row>
    <row r="289" spans="22:25">
      <c r="V289" t="s">
        <v>977</v>
      </c>
      <c r="W289" t="s">
        <v>978</v>
      </c>
      <c r="X289" s="243">
        <v>6798.48</v>
      </c>
      <c r="Y289" s="7">
        <v>997</v>
      </c>
    </row>
    <row r="290" spans="22:25">
      <c r="V290" t="s">
        <v>979</v>
      </c>
      <c r="W290" t="s">
        <v>980</v>
      </c>
      <c r="X290" s="243">
        <v>6794.31</v>
      </c>
      <c r="Y290" s="7">
        <v>997</v>
      </c>
    </row>
    <row r="291" spans="22:25">
      <c r="V291" t="s">
        <v>981</v>
      </c>
      <c r="W291" t="s">
        <v>982</v>
      </c>
      <c r="X291" s="243">
        <v>6759.31</v>
      </c>
      <c r="Y291" s="7">
        <v>1267</v>
      </c>
    </row>
    <row r="292" spans="22:25">
      <c r="V292" t="s">
        <v>983</v>
      </c>
      <c r="W292" t="s">
        <v>984</v>
      </c>
      <c r="X292" s="243">
        <v>6738.44</v>
      </c>
      <c r="Y292" s="7">
        <v>1009</v>
      </c>
    </row>
    <row r="293" spans="22:25">
      <c r="V293" t="s">
        <v>985</v>
      </c>
      <c r="W293" t="s">
        <v>986</v>
      </c>
      <c r="X293" s="243">
        <v>6735.59</v>
      </c>
      <c r="Y293" s="7">
        <v>922</v>
      </c>
    </row>
    <row r="294" spans="22:25">
      <c r="V294" t="s">
        <v>987</v>
      </c>
      <c r="W294" t="s">
        <v>988</v>
      </c>
      <c r="X294" s="243">
        <v>6679.27</v>
      </c>
      <c r="Y294" s="7">
        <v>867</v>
      </c>
    </row>
    <row r="295" spans="22:25">
      <c r="V295">
        <v>9808</v>
      </c>
      <c r="W295" t="s">
        <v>989</v>
      </c>
      <c r="X295" s="244">
        <v>6675.59</v>
      </c>
      <c r="Y295" s="7">
        <v>1278</v>
      </c>
    </row>
    <row r="296" spans="22:25">
      <c r="V296" t="s">
        <v>990</v>
      </c>
      <c r="W296" t="s">
        <v>991</v>
      </c>
      <c r="X296" s="243">
        <v>6672.43</v>
      </c>
      <c r="Y296" s="7">
        <v>631</v>
      </c>
    </row>
    <row r="297" spans="22:25">
      <c r="V297" t="s">
        <v>992</v>
      </c>
      <c r="W297" t="s">
        <v>993</v>
      </c>
      <c r="X297" s="243">
        <v>6672.05</v>
      </c>
      <c r="Y297" s="7">
        <v>1074</v>
      </c>
    </row>
    <row r="298" spans="22:25">
      <c r="V298" t="s">
        <v>994</v>
      </c>
      <c r="W298" t="s">
        <v>995</v>
      </c>
      <c r="X298" s="243">
        <v>6657.29</v>
      </c>
      <c r="Y298" s="7">
        <v>776</v>
      </c>
    </row>
    <row r="299" spans="22:25">
      <c r="V299" t="s">
        <v>996</v>
      </c>
      <c r="W299" t="s">
        <v>997</v>
      </c>
      <c r="X299" s="244">
        <v>6642.99</v>
      </c>
      <c r="Y299" s="7">
        <v>1013</v>
      </c>
    </row>
    <row r="300" spans="22:25">
      <c r="V300" t="s">
        <v>998</v>
      </c>
      <c r="W300" t="s">
        <v>999</v>
      </c>
      <c r="X300" s="243">
        <v>6619.13</v>
      </c>
      <c r="Y300" s="7">
        <v>948</v>
      </c>
    </row>
    <row r="301" spans="22:25">
      <c r="V301" t="s">
        <v>1000</v>
      </c>
      <c r="W301" t="s">
        <v>1001</v>
      </c>
      <c r="X301" s="244">
        <v>6586.97</v>
      </c>
      <c r="Y301" s="7">
        <v>689</v>
      </c>
    </row>
    <row r="302" spans="22:25">
      <c r="V302" t="s">
        <v>1002</v>
      </c>
      <c r="W302" t="s">
        <v>1003</v>
      </c>
      <c r="X302" s="243">
        <v>6583.73</v>
      </c>
      <c r="Y302" s="7">
        <v>984</v>
      </c>
    </row>
    <row r="303" spans="22:25">
      <c r="V303">
        <v>8658</v>
      </c>
      <c r="W303" t="s">
        <v>1004</v>
      </c>
      <c r="X303" s="243">
        <v>6582.51</v>
      </c>
      <c r="Y303" s="7">
        <v>302</v>
      </c>
    </row>
    <row r="304" spans="22:25">
      <c r="V304" t="s">
        <v>1005</v>
      </c>
      <c r="W304" t="s">
        <v>1006</v>
      </c>
      <c r="X304" s="243">
        <v>6559.94</v>
      </c>
      <c r="Y304" s="7">
        <v>838</v>
      </c>
    </row>
    <row r="305" spans="22:25">
      <c r="V305" t="s">
        <v>1007</v>
      </c>
      <c r="W305" t="s">
        <v>1008</v>
      </c>
      <c r="X305" s="243">
        <v>6531.76</v>
      </c>
      <c r="Y305" s="7">
        <v>957</v>
      </c>
    </row>
    <row r="306" spans="22:25">
      <c r="V306" t="s">
        <v>1009</v>
      </c>
      <c r="W306" t="s">
        <v>1010</v>
      </c>
      <c r="X306" s="244">
        <v>6487.26</v>
      </c>
      <c r="Y306" s="7">
        <v>941</v>
      </c>
    </row>
    <row r="307" spans="22:25">
      <c r="V307">
        <v>5667</v>
      </c>
      <c r="W307" t="s">
        <v>1011</v>
      </c>
      <c r="X307" s="243">
        <v>6455.41</v>
      </c>
      <c r="Y307" s="7">
        <v>2458</v>
      </c>
    </row>
    <row r="308" spans="22:25">
      <c r="V308">
        <v>10064</v>
      </c>
      <c r="W308" t="s">
        <v>1012</v>
      </c>
      <c r="X308" s="243">
        <v>6421.26</v>
      </c>
      <c r="Y308" s="7">
        <v>531</v>
      </c>
    </row>
    <row r="309" spans="22:25">
      <c r="V309" t="s">
        <v>1013</v>
      </c>
      <c r="W309" t="s">
        <v>1014</v>
      </c>
      <c r="X309" s="243">
        <v>6416.25</v>
      </c>
      <c r="Y309" s="7">
        <v>822</v>
      </c>
    </row>
    <row r="310" spans="22:25">
      <c r="V310">
        <v>3855</v>
      </c>
      <c r="W310" t="s">
        <v>1015</v>
      </c>
      <c r="X310" s="243">
        <v>6392.3</v>
      </c>
      <c r="Y310" s="7">
        <v>577</v>
      </c>
    </row>
    <row r="311" spans="22:25">
      <c r="V311" t="s">
        <v>1016</v>
      </c>
      <c r="W311" t="s">
        <v>1017</v>
      </c>
      <c r="X311" s="243">
        <v>6366.91</v>
      </c>
      <c r="Y311" s="7">
        <v>841</v>
      </c>
    </row>
    <row r="312" spans="22:25">
      <c r="V312" t="s">
        <v>1018</v>
      </c>
      <c r="W312" t="s">
        <v>1019</v>
      </c>
      <c r="X312" s="243">
        <v>6352.22</v>
      </c>
      <c r="Y312" s="7">
        <v>939</v>
      </c>
    </row>
    <row r="313" spans="22:25">
      <c r="V313" t="s">
        <v>1020</v>
      </c>
      <c r="W313" t="s">
        <v>1021</v>
      </c>
      <c r="X313" s="243">
        <v>6334.01</v>
      </c>
      <c r="Y313" s="7">
        <v>1657</v>
      </c>
    </row>
    <row r="314" spans="22:25">
      <c r="V314" t="s">
        <v>1022</v>
      </c>
      <c r="W314" t="s">
        <v>1023</v>
      </c>
      <c r="X314" s="243">
        <v>6314.93</v>
      </c>
      <c r="Y314" s="7">
        <v>650</v>
      </c>
    </row>
    <row r="315" spans="22:25">
      <c r="V315" t="s">
        <v>1024</v>
      </c>
      <c r="W315" t="s">
        <v>1025</v>
      </c>
      <c r="X315" s="243">
        <v>6314.61</v>
      </c>
      <c r="Y315" s="7">
        <v>1268</v>
      </c>
    </row>
    <row r="316" spans="22:25">
      <c r="V316" t="s">
        <v>1026</v>
      </c>
      <c r="W316" t="s">
        <v>1027</v>
      </c>
      <c r="X316" s="243">
        <v>6309.94</v>
      </c>
      <c r="Y316" s="7">
        <v>992</v>
      </c>
    </row>
    <row r="317" spans="22:25">
      <c r="V317" t="s">
        <v>1028</v>
      </c>
      <c r="W317" t="s">
        <v>1029</v>
      </c>
      <c r="X317" s="243">
        <v>6281.64</v>
      </c>
      <c r="Y317" s="7">
        <v>653</v>
      </c>
    </row>
    <row r="318" spans="22:25">
      <c r="V318" t="s">
        <v>1030</v>
      </c>
      <c r="W318" t="s">
        <v>1031</v>
      </c>
      <c r="X318" s="243">
        <v>6242.43</v>
      </c>
      <c r="Y318" s="7">
        <v>848</v>
      </c>
    </row>
    <row r="319" spans="22:25">
      <c r="V319" t="s">
        <v>1032</v>
      </c>
      <c r="W319" t="s">
        <v>1033</v>
      </c>
      <c r="X319" s="243">
        <v>6205.23</v>
      </c>
      <c r="Y319" s="7">
        <v>805</v>
      </c>
    </row>
    <row r="320" spans="22:25">
      <c r="V320" t="s">
        <v>1034</v>
      </c>
      <c r="W320" t="s">
        <v>1035</v>
      </c>
      <c r="X320" s="244">
        <v>6193.36</v>
      </c>
      <c r="Y320" s="7">
        <v>809</v>
      </c>
    </row>
    <row r="321" spans="22:25">
      <c r="V321" t="s">
        <v>1036</v>
      </c>
      <c r="W321" t="s">
        <v>1037</v>
      </c>
      <c r="X321" s="243">
        <v>6115.49</v>
      </c>
      <c r="Y321" s="7">
        <v>877</v>
      </c>
    </row>
    <row r="322" spans="22:25">
      <c r="V322" t="s">
        <v>1038</v>
      </c>
      <c r="W322" t="s">
        <v>1039</v>
      </c>
      <c r="X322" s="243">
        <v>6091.89</v>
      </c>
      <c r="Y322" s="7">
        <v>792</v>
      </c>
    </row>
    <row r="323" spans="22:25">
      <c r="V323" t="s">
        <v>1040</v>
      </c>
      <c r="W323" t="s">
        <v>1041</v>
      </c>
      <c r="X323" s="244">
        <v>6089.22</v>
      </c>
      <c r="Y323" s="7">
        <v>740</v>
      </c>
    </row>
    <row r="324" spans="22:25">
      <c r="V324" t="s">
        <v>1042</v>
      </c>
      <c r="W324" t="s">
        <v>1043</v>
      </c>
      <c r="X324" s="243">
        <v>6052.41</v>
      </c>
      <c r="Y324" s="7">
        <v>842</v>
      </c>
    </row>
    <row r="325" spans="22:25">
      <c r="V325">
        <v>9192</v>
      </c>
      <c r="W325" t="s">
        <v>1044</v>
      </c>
      <c r="X325" s="243">
        <v>6006.51</v>
      </c>
      <c r="Y325" s="7">
        <v>377</v>
      </c>
    </row>
    <row r="326" spans="22:25">
      <c r="V326" t="s">
        <v>1045</v>
      </c>
      <c r="W326" t="s">
        <v>1046</v>
      </c>
      <c r="X326" s="243">
        <v>5923.27</v>
      </c>
      <c r="Y326" s="7">
        <v>618</v>
      </c>
    </row>
    <row r="327" spans="22:25">
      <c r="V327" t="s">
        <v>1047</v>
      </c>
      <c r="W327" t="s">
        <v>1048</v>
      </c>
      <c r="X327" s="243">
        <v>5917.06</v>
      </c>
      <c r="Y327" s="7">
        <v>1283</v>
      </c>
    </row>
    <row r="328" spans="22:25">
      <c r="V328" t="s">
        <v>1049</v>
      </c>
      <c r="W328" t="s">
        <v>1050</v>
      </c>
      <c r="X328" s="243">
        <v>5913.64</v>
      </c>
      <c r="Y328" s="7">
        <v>823</v>
      </c>
    </row>
    <row r="329" spans="22:25">
      <c r="V329" t="s">
        <v>1051</v>
      </c>
      <c r="W329" t="s">
        <v>1052</v>
      </c>
      <c r="X329" s="243">
        <v>5774.12</v>
      </c>
      <c r="Y329" s="7">
        <v>749</v>
      </c>
    </row>
    <row r="330" spans="22:25">
      <c r="V330" t="s">
        <v>1053</v>
      </c>
      <c r="W330" t="s">
        <v>1054</v>
      </c>
      <c r="X330" s="243">
        <v>5741.65</v>
      </c>
      <c r="Y330" s="7">
        <v>1154</v>
      </c>
    </row>
    <row r="331" spans="22:25">
      <c r="V331" t="s">
        <v>1055</v>
      </c>
      <c r="W331" t="s">
        <v>1056</v>
      </c>
      <c r="X331" s="243">
        <v>5677.96</v>
      </c>
      <c r="Y331" s="7">
        <v>609</v>
      </c>
    </row>
    <row r="332" spans="22:25">
      <c r="V332" t="s">
        <v>1057</v>
      </c>
      <c r="W332" t="s">
        <v>1058</v>
      </c>
      <c r="X332" s="243">
        <v>5661.66</v>
      </c>
      <c r="Y332" s="7">
        <v>586</v>
      </c>
    </row>
    <row r="333" spans="22:25">
      <c r="V333" t="s">
        <v>1059</v>
      </c>
      <c r="W333" t="s">
        <v>1060</v>
      </c>
      <c r="X333" s="244">
        <v>5646.15</v>
      </c>
      <c r="Y333" s="7">
        <v>971</v>
      </c>
    </row>
    <row r="334" spans="22:25">
      <c r="V334" t="s">
        <v>1061</v>
      </c>
      <c r="W334" t="s">
        <v>1062</v>
      </c>
      <c r="X334" s="243">
        <v>5633.72</v>
      </c>
      <c r="Y334" s="7">
        <v>797</v>
      </c>
    </row>
    <row r="335" spans="22:25">
      <c r="V335">
        <v>9803</v>
      </c>
      <c r="W335" t="s">
        <v>1063</v>
      </c>
      <c r="X335" s="243">
        <v>5622.22</v>
      </c>
      <c r="Y335" s="7">
        <v>2716</v>
      </c>
    </row>
    <row r="336" spans="22:25">
      <c r="V336">
        <v>7788</v>
      </c>
      <c r="W336" t="s">
        <v>1064</v>
      </c>
      <c r="X336" s="243">
        <v>5609.45</v>
      </c>
      <c r="Y336" s="7">
        <v>1395</v>
      </c>
    </row>
    <row r="337" spans="22:25">
      <c r="V337" t="s">
        <v>1065</v>
      </c>
      <c r="W337" t="s">
        <v>1066</v>
      </c>
      <c r="X337" s="243">
        <v>5605.79</v>
      </c>
      <c r="Y337" s="7">
        <v>833</v>
      </c>
    </row>
    <row r="338" spans="22:25">
      <c r="V338" t="s">
        <v>1067</v>
      </c>
      <c r="W338" t="s">
        <v>1068</v>
      </c>
      <c r="X338" s="243">
        <v>5573.73</v>
      </c>
      <c r="Y338" s="7">
        <v>679</v>
      </c>
    </row>
    <row r="339" spans="22:25">
      <c r="V339" t="s">
        <v>1069</v>
      </c>
      <c r="W339" t="s">
        <v>1070</v>
      </c>
      <c r="X339" s="243">
        <v>5556.28</v>
      </c>
      <c r="Y339" s="7">
        <v>577</v>
      </c>
    </row>
    <row r="340" spans="22:25">
      <c r="V340">
        <v>9697</v>
      </c>
      <c r="W340" t="s">
        <v>1071</v>
      </c>
      <c r="X340" s="243">
        <v>5536.28</v>
      </c>
      <c r="Y340" s="7">
        <v>1069</v>
      </c>
    </row>
    <row r="341" spans="22:25">
      <c r="V341" t="s">
        <v>1072</v>
      </c>
      <c r="W341" t="s">
        <v>1073</v>
      </c>
      <c r="X341" s="243">
        <v>5527</v>
      </c>
      <c r="Y341" s="7">
        <v>941</v>
      </c>
    </row>
    <row r="342" spans="22:25">
      <c r="V342">
        <v>9765</v>
      </c>
      <c r="W342" t="s">
        <v>1074</v>
      </c>
      <c r="X342" s="244">
        <v>5515.68</v>
      </c>
      <c r="Y342" s="7">
        <v>949</v>
      </c>
    </row>
    <row r="343" spans="22:25">
      <c r="V343" t="s">
        <v>1075</v>
      </c>
      <c r="W343" t="s">
        <v>1076</v>
      </c>
      <c r="X343" s="243">
        <v>5510.83</v>
      </c>
      <c r="Y343" s="7">
        <v>711</v>
      </c>
    </row>
    <row r="344" spans="22:25">
      <c r="V344" t="s">
        <v>1077</v>
      </c>
      <c r="W344" t="s">
        <v>1078</v>
      </c>
      <c r="X344" s="243">
        <v>5504.83</v>
      </c>
      <c r="Y344" s="7">
        <v>885</v>
      </c>
    </row>
    <row r="345" spans="22:25">
      <c r="V345" t="s">
        <v>1079</v>
      </c>
      <c r="W345" t="s">
        <v>1080</v>
      </c>
      <c r="X345" s="243">
        <v>5501.89</v>
      </c>
      <c r="Y345" s="7">
        <v>739</v>
      </c>
    </row>
    <row r="346" spans="22:25">
      <c r="V346" t="s">
        <v>1081</v>
      </c>
      <c r="W346" t="s">
        <v>1082</v>
      </c>
      <c r="X346" s="243">
        <v>5490.93</v>
      </c>
      <c r="Y346" s="7">
        <v>848</v>
      </c>
    </row>
    <row r="347" spans="22:25">
      <c r="V347" t="s">
        <v>1083</v>
      </c>
      <c r="W347" t="s">
        <v>1084</v>
      </c>
      <c r="X347" s="243">
        <v>5450.3</v>
      </c>
      <c r="Y347" s="7">
        <v>719</v>
      </c>
    </row>
    <row r="348" spans="22:25">
      <c r="V348" t="s">
        <v>1085</v>
      </c>
      <c r="W348" t="s">
        <v>1086</v>
      </c>
      <c r="X348" s="243">
        <v>5448.59</v>
      </c>
      <c r="Y348" s="7">
        <v>713</v>
      </c>
    </row>
    <row r="349" spans="22:25">
      <c r="V349" t="s">
        <v>1087</v>
      </c>
      <c r="W349" t="s">
        <v>1088</v>
      </c>
      <c r="X349" s="243">
        <v>5433.69</v>
      </c>
      <c r="Y349" s="7">
        <v>962</v>
      </c>
    </row>
    <row r="350" spans="22:25">
      <c r="V350" t="s">
        <v>1089</v>
      </c>
      <c r="W350" t="s">
        <v>1090</v>
      </c>
      <c r="X350" s="244">
        <v>5413.32</v>
      </c>
      <c r="Y350" s="7">
        <v>560</v>
      </c>
    </row>
    <row r="351" spans="22:25">
      <c r="V351" t="s">
        <v>1091</v>
      </c>
      <c r="W351" t="s">
        <v>1092</v>
      </c>
      <c r="X351" s="243">
        <v>5396.09</v>
      </c>
      <c r="Y351" s="7">
        <v>686</v>
      </c>
    </row>
    <row r="352" spans="22:25">
      <c r="V352" t="s">
        <v>1093</v>
      </c>
      <c r="W352" t="s">
        <v>1094</v>
      </c>
      <c r="X352" s="243">
        <v>5394.85</v>
      </c>
      <c r="Y352" s="7">
        <v>789</v>
      </c>
    </row>
    <row r="353" spans="22:25">
      <c r="V353">
        <v>4981</v>
      </c>
      <c r="W353" t="s">
        <v>1095</v>
      </c>
      <c r="X353" s="243">
        <v>5394.48</v>
      </c>
      <c r="Y353" s="7">
        <v>665</v>
      </c>
    </row>
    <row r="354" spans="22:25">
      <c r="V354" t="s">
        <v>1096</v>
      </c>
      <c r="W354" t="s">
        <v>1097</v>
      </c>
      <c r="X354" s="243">
        <v>5383.83</v>
      </c>
      <c r="Y354" s="7">
        <v>698</v>
      </c>
    </row>
    <row r="355" spans="22:25">
      <c r="V355" t="s">
        <v>1098</v>
      </c>
      <c r="W355" t="s">
        <v>1099</v>
      </c>
      <c r="X355" s="243">
        <v>5365.63</v>
      </c>
      <c r="Y355" s="7">
        <v>894</v>
      </c>
    </row>
    <row r="356" spans="22:25">
      <c r="V356" t="s">
        <v>1100</v>
      </c>
      <c r="W356" t="s">
        <v>1101</v>
      </c>
      <c r="X356" s="243">
        <v>5362.46</v>
      </c>
      <c r="Y356" s="7">
        <v>1320</v>
      </c>
    </row>
    <row r="357" spans="22:25">
      <c r="V357">
        <v>6103</v>
      </c>
      <c r="W357" t="s">
        <v>1102</v>
      </c>
      <c r="X357" s="243">
        <v>5354.12</v>
      </c>
      <c r="Y357" s="7">
        <v>795</v>
      </c>
    </row>
    <row r="358" spans="22:25">
      <c r="V358" t="s">
        <v>1103</v>
      </c>
      <c r="W358" t="s">
        <v>1104</v>
      </c>
      <c r="X358" s="243">
        <v>5339.59</v>
      </c>
      <c r="Y358" s="7">
        <v>723</v>
      </c>
    </row>
    <row r="359" spans="22:25">
      <c r="V359" t="s">
        <v>1105</v>
      </c>
      <c r="W359" t="s">
        <v>1106</v>
      </c>
      <c r="X359" s="243">
        <v>5322.28</v>
      </c>
      <c r="Y359" s="7">
        <v>722</v>
      </c>
    </row>
    <row r="360" spans="22:25">
      <c r="V360" t="s">
        <v>1107</v>
      </c>
      <c r="W360" t="s">
        <v>1108</v>
      </c>
      <c r="X360" s="243">
        <v>5296.86</v>
      </c>
      <c r="Y360" s="7">
        <v>545</v>
      </c>
    </row>
    <row r="361" spans="22:25">
      <c r="V361" t="s">
        <v>1109</v>
      </c>
      <c r="W361" t="s">
        <v>1110</v>
      </c>
      <c r="X361" s="243">
        <v>5292.59</v>
      </c>
      <c r="Y361" s="7">
        <v>691</v>
      </c>
    </row>
    <row r="362" spans="22:25">
      <c r="V362" t="s">
        <v>1111</v>
      </c>
      <c r="W362" t="s">
        <v>1112</v>
      </c>
      <c r="X362" s="243">
        <v>5248.81</v>
      </c>
      <c r="Y362" s="7">
        <v>639</v>
      </c>
    </row>
    <row r="363" spans="22:25">
      <c r="V363" t="s">
        <v>1113</v>
      </c>
      <c r="W363" t="s">
        <v>1114</v>
      </c>
      <c r="X363" s="243">
        <v>5230.6099999999997</v>
      </c>
      <c r="Y363" s="7">
        <v>1597</v>
      </c>
    </row>
    <row r="364" spans="22:25">
      <c r="V364" t="s">
        <v>1115</v>
      </c>
      <c r="W364" t="s">
        <v>1116</v>
      </c>
      <c r="X364" s="243">
        <v>5191.58</v>
      </c>
      <c r="Y364" s="7">
        <v>857</v>
      </c>
    </row>
    <row r="365" spans="22:25">
      <c r="V365" t="s">
        <v>1117</v>
      </c>
      <c r="W365" t="s">
        <v>1118</v>
      </c>
      <c r="X365" s="243">
        <v>5185.1099999999997</v>
      </c>
      <c r="Y365" s="7">
        <v>537</v>
      </c>
    </row>
    <row r="366" spans="22:25">
      <c r="V366" t="s">
        <v>1119</v>
      </c>
      <c r="W366" t="s">
        <v>1120</v>
      </c>
      <c r="X366" s="243">
        <v>5183.3100000000004</v>
      </c>
      <c r="Y366" s="7">
        <v>691</v>
      </c>
    </row>
    <row r="367" spans="22:25">
      <c r="V367" t="s">
        <v>1121</v>
      </c>
      <c r="W367" t="s">
        <v>1122</v>
      </c>
      <c r="X367" s="243">
        <v>5175.96</v>
      </c>
      <c r="Y367" s="7">
        <v>759</v>
      </c>
    </row>
    <row r="368" spans="22:25">
      <c r="V368" t="s">
        <v>1123</v>
      </c>
      <c r="W368" t="s">
        <v>1124</v>
      </c>
      <c r="X368" s="243">
        <v>5169.57</v>
      </c>
      <c r="Y368" s="7">
        <v>897</v>
      </c>
    </row>
    <row r="369" spans="22:25">
      <c r="V369" t="s">
        <v>1125</v>
      </c>
      <c r="W369" t="s">
        <v>1126</v>
      </c>
      <c r="X369" s="243">
        <v>5161.0600000000004</v>
      </c>
      <c r="Y369" s="7">
        <v>1085</v>
      </c>
    </row>
    <row r="370" spans="22:25">
      <c r="V370" t="s">
        <v>1127</v>
      </c>
      <c r="W370" t="s">
        <v>1128</v>
      </c>
      <c r="X370" s="243">
        <v>5157.54</v>
      </c>
      <c r="Y370" s="7">
        <v>879</v>
      </c>
    </row>
    <row r="371" spans="22:25">
      <c r="V371" t="s">
        <v>1129</v>
      </c>
      <c r="W371" t="s">
        <v>1130</v>
      </c>
      <c r="X371" s="243">
        <v>5145.08</v>
      </c>
      <c r="Y371" s="7">
        <v>847</v>
      </c>
    </row>
    <row r="372" spans="22:25">
      <c r="V372">
        <v>9243</v>
      </c>
      <c r="W372" t="s">
        <v>1131</v>
      </c>
      <c r="X372" s="243">
        <v>5131.92</v>
      </c>
      <c r="Y372" s="7">
        <v>87</v>
      </c>
    </row>
    <row r="373" spans="22:25">
      <c r="V373" t="s">
        <v>1132</v>
      </c>
      <c r="W373" t="s">
        <v>1133</v>
      </c>
      <c r="X373" s="243">
        <v>5120.79</v>
      </c>
      <c r="Y373" s="7">
        <v>703</v>
      </c>
    </row>
    <row r="374" spans="22:25">
      <c r="V374" t="s">
        <v>1134</v>
      </c>
      <c r="W374" t="s">
        <v>1135</v>
      </c>
      <c r="X374" s="243">
        <v>5086.5</v>
      </c>
      <c r="Y374" s="7">
        <v>869</v>
      </c>
    </row>
    <row r="375" spans="22:25">
      <c r="V375" t="s">
        <v>1136</v>
      </c>
      <c r="W375" t="s">
        <v>1137</v>
      </c>
      <c r="X375" s="243">
        <v>5054.3999999999996</v>
      </c>
      <c r="Y375" s="7">
        <v>795</v>
      </c>
    </row>
    <row r="376" spans="22:25">
      <c r="V376" t="s">
        <v>1138</v>
      </c>
      <c r="W376" t="s">
        <v>1139</v>
      </c>
      <c r="X376" s="243">
        <v>5038.41</v>
      </c>
      <c r="Y376" s="7">
        <v>671</v>
      </c>
    </row>
    <row r="377" spans="22:25">
      <c r="V377" t="s">
        <v>1140</v>
      </c>
      <c r="W377" t="s">
        <v>1141</v>
      </c>
      <c r="X377" s="243">
        <v>5029.09</v>
      </c>
      <c r="Y377" s="7">
        <v>630</v>
      </c>
    </row>
    <row r="378" spans="22:25">
      <c r="V378" t="s">
        <v>1142</v>
      </c>
      <c r="W378" t="s">
        <v>1143</v>
      </c>
      <c r="X378" s="243">
        <v>5006.55</v>
      </c>
      <c r="Y378" s="7">
        <v>696</v>
      </c>
    </row>
    <row r="379" spans="22:25">
      <c r="V379" t="s">
        <v>1144</v>
      </c>
      <c r="W379" t="s">
        <v>1145</v>
      </c>
      <c r="X379" s="244">
        <v>4976.41</v>
      </c>
      <c r="Y379" s="7">
        <v>767</v>
      </c>
    </row>
    <row r="380" spans="22:25">
      <c r="V380" t="s">
        <v>1146</v>
      </c>
      <c r="W380" t="s">
        <v>1147</v>
      </c>
      <c r="X380" s="243">
        <v>4971.21</v>
      </c>
      <c r="Y380" s="7">
        <v>1037</v>
      </c>
    </row>
    <row r="381" spans="22:25">
      <c r="V381" t="s">
        <v>1148</v>
      </c>
      <c r="W381" t="s">
        <v>1149</v>
      </c>
      <c r="X381" s="243">
        <v>4935.7700000000004</v>
      </c>
      <c r="Y381" s="7">
        <v>1523</v>
      </c>
    </row>
    <row r="382" spans="22:25">
      <c r="V382" t="s">
        <v>1150</v>
      </c>
      <c r="W382" t="s">
        <v>1151</v>
      </c>
      <c r="X382" s="243">
        <v>4932.1899999999996</v>
      </c>
      <c r="Y382" s="7">
        <v>795</v>
      </c>
    </row>
    <row r="383" spans="22:25">
      <c r="V383" t="s">
        <v>1152</v>
      </c>
      <c r="W383" t="s">
        <v>1153</v>
      </c>
      <c r="X383" s="243">
        <v>4909.51</v>
      </c>
      <c r="Y383" s="7">
        <v>746</v>
      </c>
    </row>
    <row r="384" spans="22:25">
      <c r="V384">
        <v>10063</v>
      </c>
      <c r="W384" t="s">
        <v>1154</v>
      </c>
      <c r="X384" s="243">
        <v>4896.16</v>
      </c>
      <c r="Y384" s="7">
        <v>408</v>
      </c>
    </row>
    <row r="385" spans="22:25">
      <c r="V385">
        <v>5302</v>
      </c>
      <c r="W385" t="s">
        <v>1155</v>
      </c>
      <c r="X385" s="243">
        <v>4855.6400000000003</v>
      </c>
      <c r="Y385" s="7">
        <v>6144</v>
      </c>
    </row>
    <row r="386" spans="22:25">
      <c r="V386">
        <v>9581</v>
      </c>
      <c r="W386" t="s">
        <v>1156</v>
      </c>
      <c r="X386" s="243">
        <v>4840.16</v>
      </c>
      <c r="Y386" s="7">
        <v>78</v>
      </c>
    </row>
    <row r="387" spans="22:25">
      <c r="V387" t="s">
        <v>1157</v>
      </c>
      <c r="W387" t="s">
        <v>1158</v>
      </c>
      <c r="X387" s="243">
        <v>4822.87</v>
      </c>
      <c r="Y387" s="7">
        <v>586</v>
      </c>
    </row>
    <row r="388" spans="22:25">
      <c r="V388" t="s">
        <v>1159</v>
      </c>
      <c r="W388" t="s">
        <v>1160</v>
      </c>
      <c r="X388" s="244">
        <v>4820.8599999999997</v>
      </c>
      <c r="Y388" s="7">
        <v>548</v>
      </c>
    </row>
    <row r="389" spans="22:25">
      <c r="V389">
        <v>4506</v>
      </c>
      <c r="W389" t="s">
        <v>1161</v>
      </c>
      <c r="X389" s="243">
        <v>4814.87</v>
      </c>
      <c r="Y389" s="7">
        <v>2567</v>
      </c>
    </row>
    <row r="390" spans="22:25">
      <c r="V390" t="s">
        <v>1162</v>
      </c>
      <c r="W390" t="s">
        <v>1163</v>
      </c>
      <c r="X390" s="243">
        <v>4799.72</v>
      </c>
      <c r="Y390" s="7">
        <v>680</v>
      </c>
    </row>
    <row r="391" spans="22:25">
      <c r="V391" t="s">
        <v>1164</v>
      </c>
      <c r="W391" t="s">
        <v>1165</v>
      </c>
      <c r="X391" s="243">
        <v>4785.57</v>
      </c>
      <c r="Y391" s="7">
        <v>855</v>
      </c>
    </row>
    <row r="392" spans="22:25">
      <c r="V392" t="s">
        <v>1166</v>
      </c>
      <c r="W392" t="s">
        <v>1167</v>
      </c>
      <c r="X392" s="243">
        <v>4760.3599999999997</v>
      </c>
      <c r="Y392" s="7">
        <v>670</v>
      </c>
    </row>
    <row r="393" spans="22:25">
      <c r="V393" t="s">
        <v>1168</v>
      </c>
      <c r="W393" t="s">
        <v>1169</v>
      </c>
      <c r="X393" s="243">
        <v>4753.1000000000004</v>
      </c>
      <c r="Y393" s="7">
        <v>777</v>
      </c>
    </row>
    <row r="394" spans="22:25">
      <c r="V394" t="s">
        <v>1170</v>
      </c>
      <c r="W394" t="s">
        <v>1171</v>
      </c>
      <c r="X394" s="243">
        <v>4727.25</v>
      </c>
      <c r="Y394" s="7">
        <v>660</v>
      </c>
    </row>
    <row r="395" spans="22:25">
      <c r="V395">
        <v>10452</v>
      </c>
      <c r="W395" t="s">
        <v>1172</v>
      </c>
      <c r="X395" s="243">
        <v>4701.9399999999996</v>
      </c>
      <c r="Y395" s="7">
        <v>355</v>
      </c>
    </row>
    <row r="396" spans="22:25">
      <c r="V396" t="s">
        <v>1173</v>
      </c>
      <c r="W396" t="s">
        <v>1174</v>
      </c>
      <c r="X396" s="243">
        <v>4699.71</v>
      </c>
      <c r="Y396" s="7">
        <v>611</v>
      </c>
    </row>
    <row r="397" spans="22:25">
      <c r="V397" t="s">
        <v>1175</v>
      </c>
      <c r="W397" t="s">
        <v>1176</v>
      </c>
      <c r="X397" s="243">
        <v>4677.05</v>
      </c>
      <c r="Y397" s="7">
        <v>754</v>
      </c>
    </row>
    <row r="398" spans="22:25">
      <c r="V398" t="s">
        <v>1177</v>
      </c>
      <c r="W398" t="s">
        <v>1178</v>
      </c>
      <c r="X398" s="243">
        <v>4673.1099999999997</v>
      </c>
      <c r="Y398" s="7">
        <v>605</v>
      </c>
    </row>
    <row r="399" spans="22:25">
      <c r="V399" t="s">
        <v>1179</v>
      </c>
      <c r="W399" t="s">
        <v>1180</v>
      </c>
      <c r="X399" s="244">
        <v>4666.42</v>
      </c>
      <c r="Y399" s="7">
        <v>694</v>
      </c>
    </row>
    <row r="400" spans="22:25">
      <c r="V400">
        <v>8824</v>
      </c>
      <c r="W400" t="s">
        <v>1181</v>
      </c>
      <c r="X400" s="243">
        <v>4665.79</v>
      </c>
      <c r="Y400" s="7">
        <v>3456</v>
      </c>
    </row>
    <row r="401" spans="22:25">
      <c r="V401" t="s">
        <v>1182</v>
      </c>
      <c r="W401" t="s">
        <v>1183</v>
      </c>
      <c r="X401" s="243">
        <v>4659.57</v>
      </c>
      <c r="Y401" s="7">
        <v>618</v>
      </c>
    </row>
    <row r="402" spans="22:25">
      <c r="V402" t="s">
        <v>1184</v>
      </c>
      <c r="W402" t="s">
        <v>1185</v>
      </c>
      <c r="X402" s="243">
        <v>4626.76</v>
      </c>
      <c r="Y402" s="7">
        <v>1074</v>
      </c>
    </row>
    <row r="403" spans="22:25">
      <c r="V403" t="s">
        <v>1186</v>
      </c>
      <c r="W403" t="s">
        <v>1187</v>
      </c>
      <c r="X403" s="243">
        <v>4597.04</v>
      </c>
      <c r="Y403" s="7">
        <v>653</v>
      </c>
    </row>
    <row r="404" spans="22:25">
      <c r="V404" t="s">
        <v>1188</v>
      </c>
      <c r="W404" t="s">
        <v>1189</v>
      </c>
      <c r="X404" s="243">
        <v>4582.47</v>
      </c>
      <c r="Y404" s="7">
        <v>739</v>
      </c>
    </row>
    <row r="405" spans="22:25">
      <c r="V405" t="s">
        <v>1190</v>
      </c>
      <c r="W405" t="s">
        <v>1191</v>
      </c>
      <c r="X405" s="243">
        <v>4558.68</v>
      </c>
      <c r="Y405" s="7">
        <v>312</v>
      </c>
    </row>
    <row r="406" spans="22:25">
      <c r="V406" t="s">
        <v>1192</v>
      </c>
      <c r="W406" t="s">
        <v>1193</v>
      </c>
      <c r="X406" s="243">
        <v>4505.3500000000004</v>
      </c>
      <c r="Y406" s="7">
        <v>726</v>
      </c>
    </row>
    <row r="407" spans="22:25">
      <c r="V407" t="s">
        <v>1194</v>
      </c>
      <c r="W407" t="s">
        <v>1195</v>
      </c>
      <c r="X407" s="243">
        <v>4473.04</v>
      </c>
      <c r="Y407" s="7">
        <v>603</v>
      </c>
    </row>
    <row r="408" spans="22:25">
      <c r="V408" t="s">
        <v>1196</v>
      </c>
      <c r="W408" t="s">
        <v>1197</v>
      </c>
      <c r="X408" s="243">
        <v>4464.2</v>
      </c>
      <c r="Y408" s="7">
        <v>579</v>
      </c>
    </row>
    <row r="409" spans="22:25">
      <c r="V409">
        <v>9807</v>
      </c>
      <c r="W409" t="s">
        <v>1198</v>
      </c>
      <c r="X409" s="243">
        <v>4442.7299999999996</v>
      </c>
      <c r="Y409" s="7">
        <v>860</v>
      </c>
    </row>
    <row r="410" spans="22:25">
      <c r="V410" t="s">
        <v>1199</v>
      </c>
      <c r="W410" t="s">
        <v>1200</v>
      </c>
      <c r="X410" s="243">
        <v>4435.47</v>
      </c>
      <c r="Y410" s="7">
        <v>427</v>
      </c>
    </row>
    <row r="411" spans="22:25">
      <c r="V411" t="s">
        <v>1201</v>
      </c>
      <c r="W411" t="s">
        <v>1202</v>
      </c>
      <c r="X411" s="243">
        <v>4433.33</v>
      </c>
      <c r="Y411" s="7">
        <v>1201</v>
      </c>
    </row>
    <row r="412" spans="22:25">
      <c r="V412" t="s">
        <v>1203</v>
      </c>
      <c r="W412" t="s">
        <v>1204</v>
      </c>
      <c r="X412" s="7">
        <v>4399.6499999999996</v>
      </c>
      <c r="Y412" s="7">
        <v>709</v>
      </c>
    </row>
    <row r="413" spans="22:25">
      <c r="V413">
        <v>10026</v>
      </c>
      <c r="W413" t="s">
        <v>1205</v>
      </c>
      <c r="X413" s="243">
        <v>4384.22</v>
      </c>
      <c r="Y413" s="7">
        <v>116</v>
      </c>
    </row>
    <row r="414" spans="22:25">
      <c r="V414" t="s">
        <v>1206</v>
      </c>
      <c r="W414" t="s">
        <v>1207</v>
      </c>
      <c r="X414" s="243">
        <v>4361.58</v>
      </c>
      <c r="Y414" s="7">
        <v>603</v>
      </c>
    </row>
    <row r="415" spans="22:25">
      <c r="V415">
        <v>9325</v>
      </c>
      <c r="W415" t="s">
        <v>1208</v>
      </c>
      <c r="X415" s="243">
        <v>4339.3100000000004</v>
      </c>
      <c r="Y415" s="7">
        <v>982</v>
      </c>
    </row>
    <row r="416" spans="22:25">
      <c r="V416" t="s">
        <v>1209</v>
      </c>
      <c r="W416" t="s">
        <v>1210</v>
      </c>
      <c r="X416" s="243">
        <v>4322.9799999999996</v>
      </c>
      <c r="Y416" s="7">
        <v>1139</v>
      </c>
    </row>
    <row r="417" spans="22:25">
      <c r="V417" t="s">
        <v>1211</v>
      </c>
      <c r="W417" t="s">
        <v>1212</v>
      </c>
      <c r="X417" s="244">
        <v>4316.05</v>
      </c>
      <c r="Y417" s="7">
        <v>801</v>
      </c>
    </row>
    <row r="418" spans="22:25">
      <c r="V418" t="s">
        <v>1213</v>
      </c>
      <c r="W418" t="s">
        <v>1214</v>
      </c>
      <c r="X418" s="243">
        <v>4301.8900000000003</v>
      </c>
      <c r="Y418" s="7">
        <v>313</v>
      </c>
    </row>
    <row r="419" spans="22:25">
      <c r="V419">
        <v>9802</v>
      </c>
      <c r="W419" t="s">
        <v>1215</v>
      </c>
      <c r="X419" s="243">
        <v>4296.26</v>
      </c>
      <c r="Y419" s="7">
        <v>863</v>
      </c>
    </row>
    <row r="420" spans="22:25">
      <c r="V420" t="s">
        <v>1216</v>
      </c>
      <c r="W420" t="s">
        <v>1217</v>
      </c>
      <c r="X420" s="243">
        <v>4289.3999999999996</v>
      </c>
      <c r="Y420" s="7">
        <v>744</v>
      </c>
    </row>
    <row r="421" spans="22:25">
      <c r="V421">
        <v>10427</v>
      </c>
      <c r="W421" t="s">
        <v>1218</v>
      </c>
      <c r="X421" s="244">
        <v>4288.66</v>
      </c>
      <c r="Y421" s="7">
        <v>131</v>
      </c>
    </row>
    <row r="422" spans="22:25">
      <c r="V422" t="s">
        <v>1219</v>
      </c>
      <c r="W422" t="s">
        <v>1220</v>
      </c>
      <c r="X422" s="243">
        <v>4277.09</v>
      </c>
      <c r="Y422" s="7">
        <v>725</v>
      </c>
    </row>
    <row r="423" spans="22:25">
      <c r="V423" t="s">
        <v>1221</v>
      </c>
      <c r="W423" t="s">
        <v>1222</v>
      </c>
      <c r="X423" s="243">
        <v>4257.2299999999996</v>
      </c>
      <c r="Y423" s="7">
        <v>429</v>
      </c>
    </row>
    <row r="424" spans="22:25">
      <c r="V424" t="s">
        <v>1223</v>
      </c>
      <c r="W424" t="s">
        <v>1224</v>
      </c>
      <c r="X424" s="244">
        <v>4235.84</v>
      </c>
      <c r="Y424" s="7">
        <v>402</v>
      </c>
    </row>
    <row r="425" spans="22:25">
      <c r="V425" t="s">
        <v>1225</v>
      </c>
      <c r="W425" t="s">
        <v>1226</v>
      </c>
      <c r="X425" s="243">
        <v>4227.92</v>
      </c>
      <c r="Y425" s="7">
        <v>662</v>
      </c>
    </row>
    <row r="426" spans="22:25">
      <c r="V426" t="s">
        <v>1227</v>
      </c>
      <c r="W426" t="s">
        <v>1228</v>
      </c>
      <c r="X426" s="243">
        <v>4224.97</v>
      </c>
      <c r="Y426" s="7">
        <v>611</v>
      </c>
    </row>
    <row r="427" spans="22:25">
      <c r="V427" t="s">
        <v>1229</v>
      </c>
      <c r="W427" t="s">
        <v>1230</v>
      </c>
      <c r="X427" s="243">
        <v>4204.9399999999996</v>
      </c>
      <c r="Y427" s="7">
        <v>917</v>
      </c>
    </row>
    <row r="428" spans="22:25">
      <c r="V428" t="s">
        <v>1231</v>
      </c>
      <c r="W428" t="s">
        <v>1232</v>
      </c>
      <c r="X428" s="243">
        <v>4197.3999999999996</v>
      </c>
      <c r="Y428" s="7">
        <v>537</v>
      </c>
    </row>
    <row r="429" spans="22:25">
      <c r="V429" t="s">
        <v>1233</v>
      </c>
      <c r="W429" t="s">
        <v>1234</v>
      </c>
      <c r="X429" s="7">
        <v>4185.3599999999997</v>
      </c>
      <c r="Y429" s="7">
        <v>618</v>
      </c>
    </row>
    <row r="430" spans="22:25">
      <c r="V430" t="s">
        <v>1235</v>
      </c>
      <c r="W430" t="s">
        <v>1236</v>
      </c>
      <c r="X430" s="243">
        <v>4185.34</v>
      </c>
      <c r="Y430" s="7">
        <v>733</v>
      </c>
    </row>
    <row r="431" spans="22:25">
      <c r="V431" t="s">
        <v>1237</v>
      </c>
      <c r="W431" t="s">
        <v>1238</v>
      </c>
      <c r="X431" s="243">
        <v>4181.8</v>
      </c>
      <c r="Y431" s="7">
        <v>1154</v>
      </c>
    </row>
    <row r="432" spans="22:25">
      <c r="V432" t="s">
        <v>1239</v>
      </c>
      <c r="W432" t="s">
        <v>1240</v>
      </c>
      <c r="X432" s="243">
        <v>4174.1899999999996</v>
      </c>
      <c r="Y432" s="7">
        <v>966</v>
      </c>
    </row>
    <row r="433" spans="22:25">
      <c r="V433" t="s">
        <v>1241</v>
      </c>
      <c r="W433" t="s">
        <v>1242</v>
      </c>
      <c r="X433" s="243">
        <v>4168.26</v>
      </c>
      <c r="Y433" s="7">
        <v>572</v>
      </c>
    </row>
    <row r="434" spans="22:25">
      <c r="V434">
        <v>9908</v>
      </c>
      <c r="W434" t="s">
        <v>1243</v>
      </c>
      <c r="X434" s="243">
        <v>4163.5200000000004</v>
      </c>
      <c r="Y434" s="7">
        <v>778</v>
      </c>
    </row>
    <row r="435" spans="22:25">
      <c r="V435" t="s">
        <v>1244</v>
      </c>
      <c r="W435" t="s">
        <v>1245</v>
      </c>
      <c r="X435" s="243">
        <v>4148.6899999999996</v>
      </c>
      <c r="Y435" s="7">
        <v>639</v>
      </c>
    </row>
    <row r="436" spans="22:25">
      <c r="V436" t="s">
        <v>1246</v>
      </c>
      <c r="W436" t="s">
        <v>1247</v>
      </c>
      <c r="X436" s="243">
        <v>4144.1899999999996</v>
      </c>
      <c r="Y436" s="7">
        <v>623</v>
      </c>
    </row>
    <row r="437" spans="22:25">
      <c r="V437" t="s">
        <v>1248</v>
      </c>
      <c r="W437" t="s">
        <v>1249</v>
      </c>
      <c r="X437" s="243">
        <v>4139.6000000000004</v>
      </c>
      <c r="Y437" s="7">
        <v>717</v>
      </c>
    </row>
    <row r="438" spans="22:25">
      <c r="V438" t="s">
        <v>1250</v>
      </c>
      <c r="W438" t="s">
        <v>1251</v>
      </c>
      <c r="X438" s="243">
        <v>4134.8100000000004</v>
      </c>
      <c r="Y438" s="7">
        <v>691</v>
      </c>
    </row>
    <row r="439" spans="22:25">
      <c r="V439" t="s">
        <v>1252</v>
      </c>
      <c r="W439" t="s">
        <v>1253</v>
      </c>
      <c r="X439" s="243">
        <v>4115.5200000000004</v>
      </c>
      <c r="Y439" s="7">
        <v>519</v>
      </c>
    </row>
    <row r="440" spans="22:25">
      <c r="V440" t="s">
        <v>1254</v>
      </c>
      <c r="W440" t="s">
        <v>1255</v>
      </c>
      <c r="X440" s="244">
        <v>4092.28</v>
      </c>
      <c r="Y440" s="7">
        <v>436</v>
      </c>
    </row>
    <row r="441" spans="22:25">
      <c r="V441" t="s">
        <v>1256</v>
      </c>
      <c r="W441" t="s">
        <v>1257</v>
      </c>
      <c r="X441" s="243">
        <v>4076.26</v>
      </c>
      <c r="Y441" s="7">
        <v>571</v>
      </c>
    </row>
    <row r="442" spans="22:25">
      <c r="V442" t="s">
        <v>1258</v>
      </c>
      <c r="W442" t="s">
        <v>1259</v>
      </c>
      <c r="X442" s="243">
        <v>4068.77</v>
      </c>
      <c r="Y442" s="7">
        <v>546</v>
      </c>
    </row>
    <row r="443" spans="22:25">
      <c r="V443" t="s">
        <v>1260</v>
      </c>
      <c r="W443" t="s">
        <v>1261</v>
      </c>
      <c r="X443" s="243">
        <v>4065.49</v>
      </c>
      <c r="Y443" s="7">
        <v>587</v>
      </c>
    </row>
    <row r="444" spans="22:25">
      <c r="V444" t="s">
        <v>1262</v>
      </c>
      <c r="W444" t="s">
        <v>1263</v>
      </c>
      <c r="X444" s="243">
        <v>4059.91</v>
      </c>
      <c r="Y444" s="7">
        <v>629</v>
      </c>
    </row>
    <row r="445" spans="22:25">
      <c r="V445" t="s">
        <v>1264</v>
      </c>
      <c r="W445" t="s">
        <v>1265</v>
      </c>
      <c r="X445" s="243">
        <v>4053.42</v>
      </c>
      <c r="Y445" s="7">
        <v>655</v>
      </c>
    </row>
    <row r="446" spans="22:25">
      <c r="V446">
        <v>8059</v>
      </c>
      <c r="W446" t="s">
        <v>1266</v>
      </c>
      <c r="X446" s="243">
        <v>4050.9</v>
      </c>
      <c r="Y446" s="7">
        <v>682</v>
      </c>
    </row>
    <row r="447" spans="22:25">
      <c r="V447">
        <v>5804</v>
      </c>
      <c r="W447" t="s">
        <v>1267</v>
      </c>
      <c r="X447" s="243">
        <v>4038.37</v>
      </c>
      <c r="Y447" s="7">
        <v>112</v>
      </c>
    </row>
    <row r="448" spans="22:25">
      <c r="V448" t="s">
        <v>1268</v>
      </c>
      <c r="W448" t="s">
        <v>1269</v>
      </c>
      <c r="X448" s="243">
        <v>4020.82</v>
      </c>
      <c r="Y448" s="7">
        <v>640</v>
      </c>
    </row>
    <row r="449" spans="22:25">
      <c r="V449" t="s">
        <v>1270</v>
      </c>
      <c r="W449" t="s">
        <v>1271</v>
      </c>
      <c r="X449" s="7">
        <v>3942.87</v>
      </c>
      <c r="Y449" s="7">
        <v>632</v>
      </c>
    </row>
    <row r="450" spans="22:25">
      <c r="V450" t="s">
        <v>1272</v>
      </c>
      <c r="W450" t="s">
        <v>1273</v>
      </c>
      <c r="X450" s="243">
        <v>3937.78</v>
      </c>
      <c r="Y450" s="7">
        <v>638</v>
      </c>
    </row>
    <row r="451" spans="22:25">
      <c r="V451" t="s">
        <v>1274</v>
      </c>
      <c r="W451" t="s">
        <v>1275</v>
      </c>
      <c r="X451" s="243">
        <v>3932.86</v>
      </c>
      <c r="Y451" s="7">
        <v>557</v>
      </c>
    </row>
    <row r="452" spans="22:25">
      <c r="V452" t="s">
        <v>1276</v>
      </c>
      <c r="W452" t="s">
        <v>1277</v>
      </c>
      <c r="X452" s="243">
        <v>3923.84</v>
      </c>
      <c r="Y452" s="7">
        <v>536</v>
      </c>
    </row>
    <row r="453" spans="22:25">
      <c r="V453" t="s">
        <v>1278</v>
      </c>
      <c r="W453" t="s">
        <v>1279</v>
      </c>
      <c r="X453" s="243">
        <v>3920.58</v>
      </c>
      <c r="Y453" s="7">
        <v>511</v>
      </c>
    </row>
    <row r="454" spans="22:25">
      <c r="V454" t="s">
        <v>1280</v>
      </c>
      <c r="W454" t="s">
        <v>1281</v>
      </c>
      <c r="X454" s="243">
        <v>3914.4</v>
      </c>
      <c r="Y454" s="7">
        <v>668</v>
      </c>
    </row>
    <row r="455" spans="22:25">
      <c r="V455" t="s">
        <v>1282</v>
      </c>
      <c r="W455" t="s">
        <v>1283</v>
      </c>
      <c r="X455" s="243">
        <v>3904.33</v>
      </c>
      <c r="Y455" s="7">
        <v>682</v>
      </c>
    </row>
    <row r="456" spans="22:25">
      <c r="V456" t="s">
        <v>1284</v>
      </c>
      <c r="W456" t="s">
        <v>1285</v>
      </c>
      <c r="X456" s="243">
        <v>3900.11</v>
      </c>
      <c r="Y456" s="7">
        <v>621</v>
      </c>
    </row>
    <row r="457" spans="22:25">
      <c r="V457" t="s">
        <v>1286</v>
      </c>
      <c r="W457" t="s">
        <v>1287</v>
      </c>
      <c r="X457" s="243">
        <v>3891.85</v>
      </c>
      <c r="Y457" s="7">
        <v>786</v>
      </c>
    </row>
    <row r="458" spans="22:25">
      <c r="V458">
        <v>9666</v>
      </c>
      <c r="W458" t="s">
        <v>1288</v>
      </c>
      <c r="X458" s="243">
        <v>3891.59</v>
      </c>
      <c r="Y458" s="7">
        <v>740</v>
      </c>
    </row>
    <row r="459" spans="22:25">
      <c r="V459">
        <v>9667</v>
      </c>
      <c r="W459" t="s">
        <v>1289</v>
      </c>
      <c r="X459" s="243">
        <v>3890.95</v>
      </c>
      <c r="Y459" s="7">
        <v>749</v>
      </c>
    </row>
    <row r="460" spans="22:25">
      <c r="V460" t="s">
        <v>1290</v>
      </c>
      <c r="W460" t="s">
        <v>1291</v>
      </c>
      <c r="X460" s="243">
        <v>3875.81</v>
      </c>
      <c r="Y460" s="7">
        <v>422</v>
      </c>
    </row>
    <row r="461" spans="22:25">
      <c r="V461" t="s">
        <v>1292</v>
      </c>
      <c r="W461" t="s">
        <v>1293</v>
      </c>
      <c r="X461" s="243">
        <v>3865.28</v>
      </c>
      <c r="Y461" s="7">
        <v>488</v>
      </c>
    </row>
    <row r="462" spans="22:25">
      <c r="V462" t="s">
        <v>1294</v>
      </c>
      <c r="W462" t="s">
        <v>1295</v>
      </c>
      <c r="X462" s="244">
        <v>3849.34</v>
      </c>
      <c r="Y462" s="7">
        <v>607</v>
      </c>
    </row>
    <row r="463" spans="22:25">
      <c r="V463">
        <v>5150</v>
      </c>
      <c r="W463" t="s">
        <v>1296</v>
      </c>
      <c r="X463" s="243">
        <v>3848.55</v>
      </c>
      <c r="Y463" s="7">
        <v>1422</v>
      </c>
    </row>
    <row r="464" spans="22:25">
      <c r="V464" t="s">
        <v>1297</v>
      </c>
      <c r="W464" t="s">
        <v>1298</v>
      </c>
      <c r="X464" s="243">
        <v>3833.26</v>
      </c>
      <c r="Y464" s="7">
        <v>726</v>
      </c>
    </row>
    <row r="465" spans="22:25">
      <c r="V465" t="s">
        <v>1299</v>
      </c>
      <c r="W465" t="s">
        <v>1300</v>
      </c>
      <c r="X465" s="243">
        <v>3826.16</v>
      </c>
      <c r="Y465" s="7">
        <v>365</v>
      </c>
    </row>
    <row r="466" spans="22:25">
      <c r="V466" t="s">
        <v>1301</v>
      </c>
      <c r="W466" t="s">
        <v>1302</v>
      </c>
      <c r="X466" s="243">
        <v>3819.18</v>
      </c>
      <c r="Y466" s="7">
        <v>534</v>
      </c>
    </row>
    <row r="467" spans="22:25">
      <c r="V467" t="s">
        <v>1303</v>
      </c>
      <c r="W467" t="s">
        <v>1304</v>
      </c>
      <c r="X467" s="243">
        <v>3813.04</v>
      </c>
      <c r="Y467" s="7">
        <v>1371</v>
      </c>
    </row>
    <row r="468" spans="22:25">
      <c r="V468" t="s">
        <v>1305</v>
      </c>
      <c r="W468" t="s">
        <v>1306</v>
      </c>
      <c r="X468" s="243">
        <v>3808.63</v>
      </c>
      <c r="Y468" s="7">
        <v>482</v>
      </c>
    </row>
    <row r="469" spans="22:25">
      <c r="V469" t="s">
        <v>1307</v>
      </c>
      <c r="W469" t="s">
        <v>1308</v>
      </c>
      <c r="X469" s="243">
        <v>3789.97</v>
      </c>
      <c r="Y469" s="7">
        <v>519</v>
      </c>
    </row>
    <row r="470" spans="22:25">
      <c r="V470" t="s">
        <v>1309</v>
      </c>
      <c r="W470" t="s">
        <v>1310</v>
      </c>
      <c r="X470" s="243">
        <v>3776.51</v>
      </c>
      <c r="Y470" s="7">
        <v>770</v>
      </c>
    </row>
    <row r="471" spans="22:25">
      <c r="V471" t="s">
        <v>1311</v>
      </c>
      <c r="W471" t="s">
        <v>1312</v>
      </c>
      <c r="X471" s="244">
        <v>3772.87</v>
      </c>
      <c r="Y471" s="7">
        <v>859</v>
      </c>
    </row>
    <row r="472" spans="22:25">
      <c r="V472">
        <v>5974</v>
      </c>
      <c r="W472" t="s">
        <v>1313</v>
      </c>
      <c r="X472" s="243">
        <v>3769.35</v>
      </c>
      <c r="Y472" s="7">
        <v>210</v>
      </c>
    </row>
    <row r="473" spans="22:25">
      <c r="V473" t="s">
        <v>1314</v>
      </c>
      <c r="W473" t="s">
        <v>1315</v>
      </c>
      <c r="X473" s="243">
        <v>3768.53</v>
      </c>
      <c r="Y473" s="7">
        <v>595</v>
      </c>
    </row>
    <row r="474" spans="22:25">
      <c r="V474" t="s">
        <v>1316</v>
      </c>
      <c r="W474" t="s">
        <v>1317</v>
      </c>
      <c r="X474" s="243">
        <v>3760.87</v>
      </c>
      <c r="Y474" s="7">
        <v>379</v>
      </c>
    </row>
    <row r="475" spans="22:25">
      <c r="V475" t="s">
        <v>1318</v>
      </c>
      <c r="W475" t="s">
        <v>1319</v>
      </c>
      <c r="X475" s="243">
        <v>3753.04</v>
      </c>
      <c r="Y475" s="7">
        <v>487</v>
      </c>
    </row>
    <row r="476" spans="22:25">
      <c r="V476">
        <v>6472</v>
      </c>
      <c r="W476" t="s">
        <v>1320</v>
      </c>
      <c r="X476" s="244">
        <v>3721.45</v>
      </c>
      <c r="Y476" s="7">
        <v>2392</v>
      </c>
    </row>
    <row r="477" spans="22:25">
      <c r="V477">
        <v>7445</v>
      </c>
      <c r="W477" t="s">
        <v>1321</v>
      </c>
      <c r="X477" s="243">
        <v>3707.05</v>
      </c>
      <c r="Y477" s="7">
        <v>318</v>
      </c>
    </row>
    <row r="478" spans="22:25">
      <c r="V478">
        <v>1020</v>
      </c>
      <c r="W478" t="s">
        <v>1322</v>
      </c>
      <c r="X478" s="243">
        <v>3702.31</v>
      </c>
      <c r="Y478" s="7">
        <v>826</v>
      </c>
    </row>
    <row r="479" spans="22:25">
      <c r="V479" t="s">
        <v>1323</v>
      </c>
      <c r="W479" t="s">
        <v>1324</v>
      </c>
      <c r="X479" s="243">
        <v>3700.95</v>
      </c>
      <c r="Y479" s="7">
        <v>1129</v>
      </c>
    </row>
    <row r="480" spans="22:25">
      <c r="V480" t="s">
        <v>1325</v>
      </c>
      <c r="W480" t="s">
        <v>1326</v>
      </c>
      <c r="X480" s="243">
        <v>3651.59</v>
      </c>
      <c r="Y480" s="7">
        <v>557</v>
      </c>
    </row>
    <row r="481" spans="22:25">
      <c r="V481" t="s">
        <v>1327</v>
      </c>
      <c r="W481" t="s">
        <v>1328</v>
      </c>
      <c r="X481" s="243">
        <v>3649.69</v>
      </c>
      <c r="Y481" s="7">
        <v>468</v>
      </c>
    </row>
    <row r="482" spans="22:25">
      <c r="V482" t="s">
        <v>1329</v>
      </c>
      <c r="W482" t="s">
        <v>1330</v>
      </c>
      <c r="X482" s="243">
        <v>3649.15</v>
      </c>
      <c r="Y482" s="7">
        <v>632</v>
      </c>
    </row>
    <row r="483" spans="22:25">
      <c r="V483" t="s">
        <v>1331</v>
      </c>
      <c r="W483" t="s">
        <v>1332</v>
      </c>
      <c r="X483" s="243">
        <v>3630.69</v>
      </c>
      <c r="Y483" s="7">
        <v>652</v>
      </c>
    </row>
    <row r="484" spans="22:25">
      <c r="V484" t="s">
        <v>1333</v>
      </c>
      <c r="W484" t="s">
        <v>1334</v>
      </c>
      <c r="X484" s="243">
        <v>3618.77</v>
      </c>
      <c r="Y484" s="7">
        <v>557</v>
      </c>
    </row>
    <row r="485" spans="22:25">
      <c r="V485">
        <v>8591</v>
      </c>
      <c r="W485" t="s">
        <v>1335</v>
      </c>
      <c r="X485" s="243">
        <v>3589.66</v>
      </c>
      <c r="Y485" s="7">
        <v>1164</v>
      </c>
    </row>
    <row r="486" spans="22:25">
      <c r="V486" t="s">
        <v>1336</v>
      </c>
      <c r="W486" t="s">
        <v>1337</v>
      </c>
      <c r="X486" s="243">
        <v>3587.11</v>
      </c>
      <c r="Y486" s="7">
        <v>416</v>
      </c>
    </row>
    <row r="487" spans="22:25">
      <c r="V487" t="s">
        <v>1338</v>
      </c>
      <c r="W487" t="s">
        <v>1339</v>
      </c>
      <c r="X487" s="243">
        <v>3579.16</v>
      </c>
      <c r="Y487" s="7">
        <v>569</v>
      </c>
    </row>
    <row r="488" spans="22:25">
      <c r="V488" t="s">
        <v>1340</v>
      </c>
      <c r="W488" t="s">
        <v>1341</v>
      </c>
      <c r="X488" s="243">
        <v>3577.13</v>
      </c>
      <c r="Y488" s="7">
        <v>437</v>
      </c>
    </row>
    <row r="489" spans="22:25">
      <c r="V489" t="s">
        <v>1342</v>
      </c>
      <c r="W489" t="s">
        <v>1343</v>
      </c>
      <c r="X489" s="244">
        <v>3569.31</v>
      </c>
      <c r="Y489" s="7">
        <v>869</v>
      </c>
    </row>
    <row r="490" spans="22:25">
      <c r="V490" t="s">
        <v>1344</v>
      </c>
      <c r="W490" t="s">
        <v>1345</v>
      </c>
      <c r="X490" s="244">
        <v>3566.1</v>
      </c>
      <c r="Y490" s="7">
        <v>459</v>
      </c>
    </row>
    <row r="491" spans="22:25">
      <c r="V491">
        <v>3869</v>
      </c>
      <c r="W491" t="s">
        <v>1346</v>
      </c>
      <c r="X491" s="243">
        <v>3560.48</v>
      </c>
      <c r="Y491" s="7">
        <v>399</v>
      </c>
    </row>
    <row r="492" spans="22:25">
      <c r="V492" t="s">
        <v>1347</v>
      </c>
      <c r="W492" t="s">
        <v>1348</v>
      </c>
      <c r="X492" s="243">
        <v>3548.39</v>
      </c>
      <c r="Y492" s="7">
        <v>684</v>
      </c>
    </row>
    <row r="493" spans="22:25">
      <c r="V493" t="s">
        <v>1349</v>
      </c>
      <c r="W493" t="s">
        <v>1350</v>
      </c>
      <c r="X493" s="243">
        <v>3545.75</v>
      </c>
      <c r="Y493" s="7">
        <v>534</v>
      </c>
    </row>
    <row r="494" spans="22:25">
      <c r="V494" t="s">
        <v>1351</v>
      </c>
      <c r="W494" t="s">
        <v>1352</v>
      </c>
      <c r="X494" s="243">
        <v>3545.33</v>
      </c>
      <c r="Y494" s="7">
        <v>522</v>
      </c>
    </row>
    <row r="495" spans="22:25">
      <c r="V495" t="s">
        <v>1353</v>
      </c>
      <c r="W495" t="s">
        <v>1354</v>
      </c>
      <c r="X495" s="243">
        <v>3541.47</v>
      </c>
      <c r="Y495" s="7">
        <v>451</v>
      </c>
    </row>
    <row r="496" spans="22:25">
      <c r="V496" t="s">
        <v>1355</v>
      </c>
      <c r="W496" t="s">
        <v>1356</v>
      </c>
      <c r="X496" s="243">
        <v>3509.54</v>
      </c>
      <c r="Y496" s="7">
        <v>459</v>
      </c>
    </row>
    <row r="497" spans="22:25">
      <c r="V497" t="s">
        <v>1357</v>
      </c>
      <c r="W497" t="s">
        <v>1358</v>
      </c>
      <c r="X497" s="243">
        <v>3507.35</v>
      </c>
      <c r="Y497" s="7">
        <v>534</v>
      </c>
    </row>
    <row r="498" spans="22:25">
      <c r="V498">
        <v>8817</v>
      </c>
      <c r="W498" t="s">
        <v>1359</v>
      </c>
      <c r="X498" s="243">
        <v>3494.56</v>
      </c>
      <c r="Y498" s="7">
        <v>945</v>
      </c>
    </row>
    <row r="499" spans="22:25">
      <c r="V499" t="s">
        <v>1360</v>
      </c>
      <c r="W499" t="s">
        <v>1361</v>
      </c>
      <c r="X499" s="243">
        <v>3480.79</v>
      </c>
      <c r="Y499" s="7">
        <v>609</v>
      </c>
    </row>
    <row r="500" spans="22:25">
      <c r="V500" t="s">
        <v>1362</v>
      </c>
      <c r="W500" t="s">
        <v>1363</v>
      </c>
      <c r="X500" s="244">
        <v>3472.52</v>
      </c>
      <c r="Y500" s="7">
        <v>510</v>
      </c>
    </row>
    <row r="501" spans="22:25">
      <c r="V501" t="s">
        <v>1364</v>
      </c>
      <c r="W501" t="s">
        <v>1365</v>
      </c>
      <c r="X501" s="243">
        <v>3457.72</v>
      </c>
      <c r="Y501" s="7">
        <v>1040</v>
      </c>
    </row>
    <row r="502" spans="22:25">
      <c r="V502" t="s">
        <v>1366</v>
      </c>
      <c r="W502" t="s">
        <v>1367</v>
      </c>
      <c r="X502" s="243">
        <v>3453.29</v>
      </c>
      <c r="Y502" s="7">
        <v>462</v>
      </c>
    </row>
    <row r="503" spans="22:25">
      <c r="V503" t="s">
        <v>1368</v>
      </c>
      <c r="W503" t="s">
        <v>1369</v>
      </c>
      <c r="X503" s="243">
        <v>3450.9</v>
      </c>
      <c r="Y503" s="7">
        <v>654</v>
      </c>
    </row>
    <row r="504" spans="22:25">
      <c r="V504" t="s">
        <v>1370</v>
      </c>
      <c r="W504" t="s">
        <v>1371</v>
      </c>
      <c r="X504" s="243">
        <v>3418.44</v>
      </c>
      <c r="Y504" s="7">
        <v>468</v>
      </c>
    </row>
    <row r="505" spans="22:25">
      <c r="V505" t="s">
        <v>1372</v>
      </c>
      <c r="W505" t="s">
        <v>1373</v>
      </c>
      <c r="X505" s="243">
        <v>3417.5</v>
      </c>
      <c r="Y505" s="7">
        <v>542</v>
      </c>
    </row>
    <row r="506" spans="22:25">
      <c r="V506" t="s">
        <v>1374</v>
      </c>
      <c r="W506" t="s">
        <v>1375</v>
      </c>
      <c r="X506" s="243">
        <v>3417.07</v>
      </c>
      <c r="Y506" s="7">
        <v>531</v>
      </c>
    </row>
    <row r="507" spans="22:25">
      <c r="V507" t="s">
        <v>1376</v>
      </c>
      <c r="W507" t="s">
        <v>1377</v>
      </c>
      <c r="X507" s="243">
        <v>3407.81</v>
      </c>
      <c r="Y507" s="7">
        <v>430</v>
      </c>
    </row>
    <row r="508" spans="22:25">
      <c r="V508" t="s">
        <v>1378</v>
      </c>
      <c r="W508" t="s">
        <v>1379</v>
      </c>
      <c r="X508" s="243">
        <v>3404.99</v>
      </c>
      <c r="Y508" s="7">
        <v>547</v>
      </c>
    </row>
    <row r="509" spans="22:25">
      <c r="V509" t="s">
        <v>1380</v>
      </c>
      <c r="W509" t="s">
        <v>1381</v>
      </c>
      <c r="X509" s="243">
        <v>3383.41</v>
      </c>
      <c r="Y509" s="7">
        <v>555</v>
      </c>
    </row>
    <row r="510" spans="22:25">
      <c r="V510" t="s">
        <v>1382</v>
      </c>
      <c r="W510" t="s">
        <v>1383</v>
      </c>
      <c r="X510" s="243">
        <v>3382.17</v>
      </c>
      <c r="Y510" s="7">
        <v>556</v>
      </c>
    </row>
    <row r="511" spans="22:25">
      <c r="V511" t="s">
        <v>1384</v>
      </c>
      <c r="W511" t="s">
        <v>1385</v>
      </c>
      <c r="X511" s="244">
        <v>3381.59</v>
      </c>
      <c r="Y511" s="7">
        <v>552</v>
      </c>
    </row>
    <row r="512" spans="22:25">
      <c r="V512" t="s">
        <v>1386</v>
      </c>
      <c r="W512" t="s">
        <v>1387</v>
      </c>
      <c r="X512" s="243">
        <v>3355.74</v>
      </c>
      <c r="Y512" s="7">
        <v>717</v>
      </c>
    </row>
    <row r="513" spans="22:25">
      <c r="V513">
        <v>8594</v>
      </c>
      <c r="W513" t="s">
        <v>1388</v>
      </c>
      <c r="X513" s="243">
        <v>3346.71</v>
      </c>
      <c r="Y513" s="7">
        <v>884</v>
      </c>
    </row>
    <row r="514" spans="22:25">
      <c r="V514" t="s">
        <v>1389</v>
      </c>
      <c r="W514" t="s">
        <v>1390</v>
      </c>
      <c r="X514" s="243">
        <v>3329.58</v>
      </c>
      <c r="Y514" s="7">
        <v>711</v>
      </c>
    </row>
    <row r="515" spans="22:25">
      <c r="V515" t="s">
        <v>1391</v>
      </c>
      <c r="W515" t="s">
        <v>1392</v>
      </c>
      <c r="X515" s="243">
        <v>3326.95</v>
      </c>
      <c r="Y515" s="7">
        <v>1126</v>
      </c>
    </row>
    <row r="516" spans="22:25">
      <c r="V516" t="s">
        <v>1393</v>
      </c>
      <c r="W516" t="s">
        <v>1394</v>
      </c>
      <c r="X516" s="243">
        <v>3323.24</v>
      </c>
      <c r="Y516" s="7">
        <v>472</v>
      </c>
    </row>
    <row r="517" spans="22:25">
      <c r="V517" t="s">
        <v>1395</v>
      </c>
      <c r="W517" t="s">
        <v>1396</v>
      </c>
      <c r="X517" s="243">
        <v>3292.16</v>
      </c>
      <c r="Y517" s="7">
        <v>1135</v>
      </c>
    </row>
    <row r="518" spans="22:25">
      <c r="V518" t="s">
        <v>1397</v>
      </c>
      <c r="W518" t="s">
        <v>1398</v>
      </c>
      <c r="X518" s="243">
        <v>3287.25</v>
      </c>
      <c r="Y518" s="7">
        <v>462</v>
      </c>
    </row>
    <row r="519" spans="22:25">
      <c r="V519" t="s">
        <v>1399</v>
      </c>
      <c r="W519" t="s">
        <v>1400</v>
      </c>
      <c r="X519" s="243">
        <v>3285.97</v>
      </c>
      <c r="Y519" s="7">
        <v>399</v>
      </c>
    </row>
    <row r="520" spans="22:25">
      <c r="V520" t="s">
        <v>1401</v>
      </c>
      <c r="W520" t="s">
        <v>1402</v>
      </c>
      <c r="X520" s="243">
        <v>3258.61</v>
      </c>
      <c r="Y520" s="7">
        <v>537</v>
      </c>
    </row>
    <row r="521" spans="22:25">
      <c r="V521" t="s">
        <v>1403</v>
      </c>
      <c r="W521" t="s">
        <v>1404</v>
      </c>
      <c r="X521" s="243">
        <v>3248.65</v>
      </c>
      <c r="Y521" s="7">
        <v>700</v>
      </c>
    </row>
    <row r="522" spans="22:25">
      <c r="V522" t="s">
        <v>1405</v>
      </c>
      <c r="W522" t="s">
        <v>1406</v>
      </c>
      <c r="X522" s="243">
        <v>3235.42</v>
      </c>
      <c r="Y522" s="7">
        <v>616</v>
      </c>
    </row>
    <row r="523" spans="22:25">
      <c r="V523" t="s">
        <v>1407</v>
      </c>
      <c r="W523" t="s">
        <v>1408</v>
      </c>
      <c r="X523" s="243">
        <v>3233.1</v>
      </c>
      <c r="Y523" s="7">
        <v>570</v>
      </c>
    </row>
    <row r="524" spans="22:25">
      <c r="V524" t="s">
        <v>1409</v>
      </c>
      <c r="W524" t="s">
        <v>1410</v>
      </c>
      <c r="X524" s="243">
        <v>3214.51</v>
      </c>
      <c r="Y524" s="7">
        <v>512</v>
      </c>
    </row>
    <row r="525" spans="22:25">
      <c r="V525" t="s">
        <v>1411</v>
      </c>
      <c r="W525" t="s">
        <v>1412</v>
      </c>
      <c r="X525" s="243">
        <v>3208.66</v>
      </c>
      <c r="Y525" s="7">
        <v>422</v>
      </c>
    </row>
    <row r="526" spans="22:25">
      <c r="V526" t="s">
        <v>1413</v>
      </c>
      <c r="W526" t="s">
        <v>1414</v>
      </c>
      <c r="X526" s="243">
        <v>3201.65</v>
      </c>
      <c r="Y526" s="7">
        <v>516</v>
      </c>
    </row>
    <row r="527" spans="22:25">
      <c r="V527" t="s">
        <v>1415</v>
      </c>
      <c r="W527" t="s">
        <v>1416</v>
      </c>
      <c r="X527" s="243">
        <v>3199.43</v>
      </c>
      <c r="Y527" s="7">
        <v>535</v>
      </c>
    </row>
    <row r="528" spans="22:25">
      <c r="V528" t="s">
        <v>1417</v>
      </c>
      <c r="W528" t="s">
        <v>1418</v>
      </c>
      <c r="X528" s="243">
        <v>3181.95</v>
      </c>
      <c r="Y528" s="7">
        <v>664</v>
      </c>
    </row>
    <row r="529" spans="22:25">
      <c r="V529" t="s">
        <v>1419</v>
      </c>
      <c r="W529" t="s">
        <v>1420</v>
      </c>
      <c r="X529" s="243">
        <v>3179.84</v>
      </c>
      <c r="Y529" s="7">
        <v>769</v>
      </c>
    </row>
    <row r="530" spans="22:25">
      <c r="V530" t="s">
        <v>1421</v>
      </c>
      <c r="W530" t="s">
        <v>1422</v>
      </c>
      <c r="X530" s="243">
        <v>3175.15</v>
      </c>
      <c r="Y530" s="7">
        <v>581</v>
      </c>
    </row>
    <row r="531" spans="22:25">
      <c r="V531" t="s">
        <v>1423</v>
      </c>
      <c r="W531" t="s">
        <v>1424</v>
      </c>
      <c r="X531" s="243">
        <v>3164.29</v>
      </c>
      <c r="Y531" s="7">
        <v>304</v>
      </c>
    </row>
    <row r="532" spans="22:25">
      <c r="V532">
        <v>6101</v>
      </c>
      <c r="W532" t="s">
        <v>1425</v>
      </c>
      <c r="X532" s="243">
        <v>3162.8</v>
      </c>
      <c r="Y532" s="7">
        <v>470</v>
      </c>
    </row>
    <row r="533" spans="22:25">
      <c r="V533" t="s">
        <v>1426</v>
      </c>
      <c r="W533" t="s">
        <v>1427</v>
      </c>
      <c r="X533" s="243">
        <v>3145.12</v>
      </c>
      <c r="Y533" s="7">
        <v>482</v>
      </c>
    </row>
    <row r="534" spans="22:25">
      <c r="V534" t="s">
        <v>1428</v>
      </c>
      <c r="W534" t="s">
        <v>1429</v>
      </c>
      <c r="X534" s="243">
        <v>3141.5</v>
      </c>
      <c r="Y534" s="7">
        <v>400</v>
      </c>
    </row>
    <row r="535" spans="22:25">
      <c r="V535" t="s">
        <v>1430</v>
      </c>
      <c r="W535" t="s">
        <v>1431</v>
      </c>
      <c r="X535" s="243">
        <v>3135.87</v>
      </c>
      <c r="Y535" s="7">
        <v>394</v>
      </c>
    </row>
    <row r="536" spans="22:25">
      <c r="V536" t="s">
        <v>1432</v>
      </c>
      <c r="W536" t="s">
        <v>1433</v>
      </c>
      <c r="X536" s="243">
        <v>3132.87</v>
      </c>
      <c r="Y536" s="7">
        <v>403</v>
      </c>
    </row>
    <row r="537" spans="22:25">
      <c r="V537">
        <v>9420</v>
      </c>
      <c r="W537" t="s">
        <v>1434</v>
      </c>
      <c r="X537" s="243">
        <v>3124.55</v>
      </c>
      <c r="Y537" s="7">
        <v>689</v>
      </c>
    </row>
    <row r="538" spans="22:25">
      <c r="V538" t="s">
        <v>1435</v>
      </c>
      <c r="W538" t="s">
        <v>1436</v>
      </c>
      <c r="X538" s="243">
        <v>3099.01</v>
      </c>
      <c r="Y538" s="7">
        <v>528</v>
      </c>
    </row>
    <row r="539" spans="22:25">
      <c r="V539">
        <v>8595</v>
      </c>
      <c r="W539" t="s">
        <v>1437</v>
      </c>
      <c r="X539" s="243">
        <v>3090.37</v>
      </c>
      <c r="Y539" s="7">
        <v>910</v>
      </c>
    </row>
    <row r="540" spans="22:25">
      <c r="V540" t="s">
        <v>1438</v>
      </c>
      <c r="W540" t="s">
        <v>1439</v>
      </c>
      <c r="X540" s="243">
        <v>3085.8</v>
      </c>
      <c r="Y540" s="7">
        <v>395</v>
      </c>
    </row>
    <row r="541" spans="22:25">
      <c r="V541" t="s">
        <v>1440</v>
      </c>
      <c r="W541" t="s">
        <v>1441</v>
      </c>
      <c r="X541" s="243">
        <v>3071.98</v>
      </c>
      <c r="Y541" s="7">
        <v>569</v>
      </c>
    </row>
    <row r="542" spans="22:25">
      <c r="V542" t="s">
        <v>1442</v>
      </c>
      <c r="W542" t="s">
        <v>1443</v>
      </c>
      <c r="X542" s="243">
        <v>3054.5</v>
      </c>
      <c r="Y542" s="7">
        <v>398</v>
      </c>
    </row>
    <row r="543" spans="22:25">
      <c r="V543">
        <v>10399</v>
      </c>
      <c r="W543" t="s">
        <v>1444</v>
      </c>
      <c r="X543" s="243">
        <v>3047.76</v>
      </c>
      <c r="Y543" s="7">
        <v>118</v>
      </c>
    </row>
    <row r="544" spans="22:25">
      <c r="V544" t="s">
        <v>1445</v>
      </c>
      <c r="W544" t="s">
        <v>1446</v>
      </c>
      <c r="X544" s="243">
        <v>3039.88</v>
      </c>
      <c r="Y544" s="7">
        <v>387</v>
      </c>
    </row>
    <row r="545" spans="22:25">
      <c r="V545" t="s">
        <v>1447</v>
      </c>
      <c r="W545" t="s">
        <v>1448</v>
      </c>
      <c r="X545" s="7">
        <v>3031.15</v>
      </c>
      <c r="Y545" s="7">
        <v>484</v>
      </c>
    </row>
    <row r="546" spans="22:25">
      <c r="V546" t="s">
        <v>1449</v>
      </c>
      <c r="W546" t="s">
        <v>1450</v>
      </c>
      <c r="X546" s="243">
        <v>3022.63</v>
      </c>
      <c r="Y546" s="7">
        <v>396</v>
      </c>
    </row>
    <row r="547" spans="22:25">
      <c r="V547">
        <v>9907</v>
      </c>
      <c r="W547" t="s">
        <v>1451</v>
      </c>
      <c r="X547" s="244">
        <v>3022.35</v>
      </c>
      <c r="Y547" s="7">
        <v>609</v>
      </c>
    </row>
    <row r="548" spans="22:25">
      <c r="V548" t="s">
        <v>1452</v>
      </c>
      <c r="W548" t="s">
        <v>1453</v>
      </c>
      <c r="X548" s="243">
        <v>3017.53</v>
      </c>
      <c r="Y548" s="7">
        <v>413</v>
      </c>
    </row>
    <row r="549" spans="22:25">
      <c r="V549">
        <v>9418</v>
      </c>
      <c r="W549" t="s">
        <v>1454</v>
      </c>
      <c r="X549" s="243">
        <v>3016.73</v>
      </c>
      <c r="Y549" s="7">
        <v>578</v>
      </c>
    </row>
    <row r="550" spans="22:25">
      <c r="V550" t="s">
        <v>1455</v>
      </c>
      <c r="W550" t="s">
        <v>1456</v>
      </c>
      <c r="X550" s="243">
        <v>3007.67</v>
      </c>
      <c r="Y550" s="7">
        <v>465</v>
      </c>
    </row>
    <row r="551" spans="22:25">
      <c r="V551" t="s">
        <v>1457</v>
      </c>
      <c r="W551" t="s">
        <v>1458</v>
      </c>
      <c r="X551" s="243">
        <v>3006.22</v>
      </c>
      <c r="Y551" s="7">
        <v>365</v>
      </c>
    </row>
    <row r="552" spans="22:25">
      <c r="V552" t="s">
        <v>1459</v>
      </c>
      <c r="W552" t="s">
        <v>1460</v>
      </c>
      <c r="X552" s="243">
        <v>2988.3</v>
      </c>
      <c r="Y552" s="7">
        <v>483</v>
      </c>
    </row>
    <row r="553" spans="22:25">
      <c r="V553" t="s">
        <v>1461</v>
      </c>
      <c r="W553" t="s">
        <v>1462</v>
      </c>
      <c r="X553" s="243">
        <v>2987.6</v>
      </c>
      <c r="Y553" s="7">
        <v>440</v>
      </c>
    </row>
    <row r="554" spans="22:25">
      <c r="V554" t="s">
        <v>1463</v>
      </c>
      <c r="W554" t="s">
        <v>1464</v>
      </c>
      <c r="X554" s="243">
        <v>2976.58</v>
      </c>
      <c r="Y554" s="7">
        <v>456</v>
      </c>
    </row>
    <row r="555" spans="22:25">
      <c r="V555" t="s">
        <v>1465</v>
      </c>
      <c r="W555" t="s">
        <v>1466</v>
      </c>
      <c r="X555" s="243">
        <v>2975.63</v>
      </c>
      <c r="Y555" s="7">
        <v>380</v>
      </c>
    </row>
    <row r="556" spans="22:25">
      <c r="V556" t="s">
        <v>1467</v>
      </c>
      <c r="W556" t="s">
        <v>1468</v>
      </c>
      <c r="X556" s="243">
        <v>2974.01</v>
      </c>
      <c r="Y556" s="7">
        <v>381</v>
      </c>
    </row>
    <row r="557" spans="22:25">
      <c r="V557" t="s">
        <v>1469</v>
      </c>
      <c r="W557" t="s">
        <v>1470</v>
      </c>
      <c r="X557" s="243">
        <v>2973.54</v>
      </c>
      <c r="Y557" s="7">
        <v>449</v>
      </c>
    </row>
    <row r="558" spans="22:25">
      <c r="V558" t="s">
        <v>1471</v>
      </c>
      <c r="W558" t="s">
        <v>1472</v>
      </c>
      <c r="X558" s="243">
        <v>2971.07</v>
      </c>
      <c r="Y558" s="7">
        <v>427</v>
      </c>
    </row>
    <row r="559" spans="22:25">
      <c r="V559">
        <v>5146</v>
      </c>
      <c r="W559" t="s">
        <v>1473</v>
      </c>
      <c r="X559" s="243">
        <v>2968.26</v>
      </c>
      <c r="Y559" s="7">
        <v>1101</v>
      </c>
    </row>
    <row r="560" spans="22:25">
      <c r="V560" t="s">
        <v>1474</v>
      </c>
      <c r="W560" t="s">
        <v>1475</v>
      </c>
      <c r="X560" s="243">
        <v>2967.87</v>
      </c>
      <c r="Y560" s="7">
        <v>487</v>
      </c>
    </row>
    <row r="561" spans="22:25">
      <c r="V561" t="s">
        <v>1476</v>
      </c>
      <c r="W561" t="s">
        <v>1477</v>
      </c>
      <c r="X561" s="243">
        <v>2967.48</v>
      </c>
      <c r="Y561" s="7">
        <v>514</v>
      </c>
    </row>
    <row r="562" spans="22:25">
      <c r="V562">
        <v>8270</v>
      </c>
      <c r="W562" t="s">
        <v>1478</v>
      </c>
      <c r="X562" s="243">
        <v>2950.86</v>
      </c>
      <c r="Y562" s="7">
        <v>669</v>
      </c>
    </row>
    <row r="563" spans="22:25">
      <c r="V563" t="s">
        <v>1479</v>
      </c>
      <c r="W563" t="s">
        <v>1480</v>
      </c>
      <c r="X563" s="244">
        <v>2949.27</v>
      </c>
      <c r="Y563" s="7">
        <v>382</v>
      </c>
    </row>
    <row r="564" spans="22:25">
      <c r="V564">
        <v>7452</v>
      </c>
      <c r="W564" t="s">
        <v>1481</v>
      </c>
      <c r="X564" s="243">
        <v>2945.94</v>
      </c>
      <c r="Y564" s="7">
        <v>251</v>
      </c>
    </row>
    <row r="565" spans="22:25">
      <c r="V565" t="s">
        <v>1482</v>
      </c>
      <c r="W565" t="s">
        <v>1483</v>
      </c>
      <c r="X565" s="243">
        <v>2945.38</v>
      </c>
      <c r="Y565" s="7">
        <v>580</v>
      </c>
    </row>
    <row r="566" spans="22:25">
      <c r="V566" t="s">
        <v>1484</v>
      </c>
      <c r="W566" t="s">
        <v>1485</v>
      </c>
      <c r="X566" s="243">
        <v>2935.59</v>
      </c>
      <c r="Y566" s="7">
        <v>488</v>
      </c>
    </row>
    <row r="567" spans="22:25">
      <c r="V567" t="s">
        <v>1486</v>
      </c>
      <c r="W567" t="s">
        <v>1487</v>
      </c>
      <c r="X567" s="243">
        <v>2934.17</v>
      </c>
      <c r="Y567" s="7">
        <v>416</v>
      </c>
    </row>
    <row r="568" spans="22:25">
      <c r="V568" t="s">
        <v>1488</v>
      </c>
      <c r="W568" t="s">
        <v>1489</v>
      </c>
      <c r="X568" s="243">
        <v>2932.76</v>
      </c>
      <c r="Y568" s="7">
        <v>316</v>
      </c>
    </row>
    <row r="569" spans="22:25">
      <c r="V569">
        <v>1678</v>
      </c>
      <c r="W569" t="s">
        <v>1490</v>
      </c>
      <c r="X569" s="243">
        <v>2917.28</v>
      </c>
      <c r="Y569" s="7">
        <v>89</v>
      </c>
    </row>
    <row r="570" spans="22:25">
      <c r="V570">
        <v>7664</v>
      </c>
      <c r="W570" t="s">
        <v>1491</v>
      </c>
      <c r="X570" s="243">
        <v>2907.87</v>
      </c>
      <c r="Y570" s="7">
        <v>1315</v>
      </c>
    </row>
    <row r="571" spans="22:25">
      <c r="V571">
        <v>10459</v>
      </c>
      <c r="W571" t="s">
        <v>1492</v>
      </c>
      <c r="X571" s="244">
        <v>2895.93</v>
      </c>
      <c r="Y571" s="7">
        <v>219</v>
      </c>
    </row>
    <row r="572" spans="22:25">
      <c r="V572">
        <v>4777</v>
      </c>
      <c r="W572" t="s">
        <v>1493</v>
      </c>
      <c r="X572" s="243">
        <v>2888.89</v>
      </c>
      <c r="Y572" s="7">
        <v>2206</v>
      </c>
    </row>
    <row r="573" spans="22:25">
      <c r="V573">
        <v>9718</v>
      </c>
      <c r="W573" t="s">
        <v>1494</v>
      </c>
      <c r="X573" s="243">
        <v>2878.31</v>
      </c>
      <c r="Y573" s="7">
        <v>219</v>
      </c>
    </row>
    <row r="574" spans="22:25">
      <c r="V574" t="s">
        <v>1495</v>
      </c>
      <c r="W574" t="s">
        <v>1496</v>
      </c>
      <c r="X574" s="243">
        <v>2878.26</v>
      </c>
      <c r="Y574" s="7">
        <v>460</v>
      </c>
    </row>
    <row r="575" spans="22:25">
      <c r="V575" t="s">
        <v>1497</v>
      </c>
      <c r="W575" t="s">
        <v>1498</v>
      </c>
      <c r="X575" s="243">
        <v>2874.5</v>
      </c>
      <c r="Y575" s="7">
        <v>475</v>
      </c>
    </row>
    <row r="576" spans="22:25">
      <c r="V576">
        <v>7805</v>
      </c>
      <c r="W576" t="s">
        <v>1499</v>
      </c>
      <c r="X576" s="243">
        <v>2868.16</v>
      </c>
      <c r="Y576" s="7">
        <v>987</v>
      </c>
    </row>
    <row r="577" spans="22:25">
      <c r="V577">
        <v>10024</v>
      </c>
      <c r="W577" t="s">
        <v>1500</v>
      </c>
      <c r="X577" s="243">
        <v>2860.49</v>
      </c>
      <c r="Y577" s="7">
        <v>550</v>
      </c>
    </row>
    <row r="578" spans="22:25">
      <c r="V578" t="s">
        <v>1501</v>
      </c>
      <c r="W578" t="s">
        <v>1502</v>
      </c>
      <c r="X578" s="243">
        <v>2854.96</v>
      </c>
      <c r="Y578" s="7">
        <v>497</v>
      </c>
    </row>
    <row r="579" spans="22:25">
      <c r="V579" t="s">
        <v>1503</v>
      </c>
      <c r="W579" t="s">
        <v>1504</v>
      </c>
      <c r="X579" s="243">
        <v>2840.82</v>
      </c>
      <c r="Y579" s="7">
        <v>447</v>
      </c>
    </row>
    <row r="580" spans="22:25">
      <c r="V580" t="s">
        <v>1505</v>
      </c>
      <c r="W580" t="s">
        <v>1506</v>
      </c>
      <c r="X580" s="243">
        <v>2838.8</v>
      </c>
      <c r="Y580" s="7">
        <v>395</v>
      </c>
    </row>
    <row r="581" spans="22:25">
      <c r="V581" t="s">
        <v>1507</v>
      </c>
      <c r="W581" t="s">
        <v>1508</v>
      </c>
      <c r="X581" s="243">
        <v>2818.39</v>
      </c>
      <c r="Y581" s="7">
        <v>429</v>
      </c>
    </row>
    <row r="582" spans="22:25">
      <c r="V582" t="s">
        <v>1509</v>
      </c>
      <c r="W582" t="s">
        <v>1510</v>
      </c>
      <c r="X582" s="243">
        <v>2815.48</v>
      </c>
      <c r="Y582" s="7">
        <v>632</v>
      </c>
    </row>
    <row r="583" spans="22:25">
      <c r="V583" t="s">
        <v>1511</v>
      </c>
      <c r="W583" t="s">
        <v>1512</v>
      </c>
      <c r="X583" s="243">
        <v>2802.91</v>
      </c>
      <c r="Y583" s="7">
        <v>288</v>
      </c>
    </row>
    <row r="584" spans="22:25">
      <c r="V584" t="s">
        <v>1513</v>
      </c>
      <c r="W584" t="s">
        <v>1514</v>
      </c>
      <c r="X584" s="243">
        <v>2802.14</v>
      </c>
      <c r="Y584" s="7">
        <v>434</v>
      </c>
    </row>
    <row r="585" spans="22:25">
      <c r="V585" t="s">
        <v>1515</v>
      </c>
      <c r="W585" t="s">
        <v>1516</v>
      </c>
      <c r="X585" s="243">
        <v>2791.02</v>
      </c>
      <c r="Y585" s="7">
        <v>464</v>
      </c>
    </row>
    <row r="586" spans="22:25">
      <c r="V586" t="s">
        <v>1517</v>
      </c>
      <c r="W586" t="s">
        <v>1518</v>
      </c>
      <c r="X586" s="244">
        <v>2780.93</v>
      </c>
      <c r="Y586" s="7">
        <v>364</v>
      </c>
    </row>
    <row r="587" spans="22:25">
      <c r="V587">
        <v>9440</v>
      </c>
      <c r="W587" t="s">
        <v>1519</v>
      </c>
      <c r="X587" s="243">
        <v>2780.14</v>
      </c>
      <c r="Y587" s="7">
        <v>618</v>
      </c>
    </row>
    <row r="588" spans="22:25">
      <c r="V588">
        <v>7450</v>
      </c>
      <c r="W588" t="s">
        <v>1520</v>
      </c>
      <c r="X588" s="243">
        <v>2772.06</v>
      </c>
      <c r="Y588" s="7">
        <v>129</v>
      </c>
    </row>
    <row r="589" spans="22:25">
      <c r="V589" t="s">
        <v>1521</v>
      </c>
      <c r="W589" t="s">
        <v>1522</v>
      </c>
      <c r="X589" s="243">
        <v>2762.21</v>
      </c>
      <c r="Y589" s="7">
        <v>386</v>
      </c>
    </row>
    <row r="590" spans="22:25">
      <c r="V590" t="s">
        <v>1523</v>
      </c>
      <c r="W590" t="s">
        <v>1524</v>
      </c>
      <c r="X590" s="243">
        <v>2743.25</v>
      </c>
      <c r="Y590" s="7">
        <v>347</v>
      </c>
    </row>
    <row r="591" spans="22:25">
      <c r="V591" t="s">
        <v>1525</v>
      </c>
      <c r="W591" t="s">
        <v>1526</v>
      </c>
      <c r="X591" s="243">
        <v>2734.26</v>
      </c>
      <c r="Y591" s="7">
        <v>463</v>
      </c>
    </row>
    <row r="592" spans="22:25">
      <c r="V592" t="s">
        <v>1527</v>
      </c>
      <c r="W592" t="s">
        <v>1528</v>
      </c>
      <c r="X592" s="243">
        <v>2726.95</v>
      </c>
      <c r="Y592" s="7">
        <v>703</v>
      </c>
    </row>
    <row r="593" spans="22:25">
      <c r="V593" t="s">
        <v>1529</v>
      </c>
      <c r="W593" t="s">
        <v>1530</v>
      </c>
      <c r="X593" s="243">
        <v>2724.8</v>
      </c>
      <c r="Y593" s="7">
        <v>348</v>
      </c>
    </row>
    <row r="594" spans="22:25">
      <c r="V594">
        <v>1320</v>
      </c>
      <c r="W594" t="s">
        <v>1531</v>
      </c>
      <c r="X594" s="244">
        <v>2719.91</v>
      </c>
      <c r="Y594" s="7">
        <v>305</v>
      </c>
    </row>
    <row r="595" spans="22:25">
      <c r="V595" t="s">
        <v>1532</v>
      </c>
      <c r="W595" t="s">
        <v>1533</v>
      </c>
      <c r="X595" s="243">
        <v>2706.07</v>
      </c>
      <c r="Y595" s="7">
        <v>249</v>
      </c>
    </row>
    <row r="596" spans="22:25">
      <c r="V596" t="s">
        <v>1534</v>
      </c>
      <c r="W596" t="s">
        <v>1535</v>
      </c>
      <c r="X596" s="243">
        <v>2704.66</v>
      </c>
      <c r="Y596" s="7">
        <v>182</v>
      </c>
    </row>
    <row r="597" spans="22:25">
      <c r="V597" t="s">
        <v>1536</v>
      </c>
      <c r="W597" t="s">
        <v>1537</v>
      </c>
      <c r="X597" s="243">
        <v>2699.7</v>
      </c>
      <c r="Y597" s="7">
        <v>540</v>
      </c>
    </row>
    <row r="598" spans="22:25">
      <c r="V598" t="s">
        <v>1538</v>
      </c>
      <c r="W598" t="s">
        <v>1539</v>
      </c>
      <c r="X598" s="7">
        <v>2697.98</v>
      </c>
      <c r="Y598" s="7">
        <v>341</v>
      </c>
    </row>
    <row r="599" spans="22:25">
      <c r="V599" t="s">
        <v>1540</v>
      </c>
      <c r="W599" t="s">
        <v>1541</v>
      </c>
      <c r="X599" s="7">
        <v>2691.33</v>
      </c>
      <c r="Y599" s="7">
        <v>642</v>
      </c>
    </row>
    <row r="600" spans="22:25">
      <c r="V600">
        <v>7226</v>
      </c>
      <c r="W600" t="s">
        <v>1542</v>
      </c>
      <c r="X600" s="7">
        <v>2687.71</v>
      </c>
      <c r="Y600" s="7">
        <v>535</v>
      </c>
    </row>
    <row r="601" spans="22:25">
      <c r="V601" t="s">
        <v>1543</v>
      </c>
      <c r="W601" t="s">
        <v>1544</v>
      </c>
      <c r="X601" s="7">
        <v>2684.96</v>
      </c>
      <c r="Y601" s="7">
        <v>353</v>
      </c>
    </row>
    <row r="602" spans="22:25">
      <c r="V602" t="s">
        <v>1545</v>
      </c>
      <c r="W602" t="s">
        <v>1546</v>
      </c>
      <c r="X602" s="7">
        <v>2682.14</v>
      </c>
      <c r="Y602" s="7">
        <v>1146</v>
      </c>
    </row>
    <row r="603" spans="22:25">
      <c r="V603" t="s">
        <v>1547</v>
      </c>
      <c r="W603" t="s">
        <v>1548</v>
      </c>
      <c r="X603" s="7">
        <v>2674.93</v>
      </c>
      <c r="Y603" s="7">
        <v>308</v>
      </c>
    </row>
    <row r="604" spans="22:25">
      <c r="V604" t="s">
        <v>1549</v>
      </c>
      <c r="W604" t="s">
        <v>1550</v>
      </c>
      <c r="X604" s="7">
        <v>2673.43</v>
      </c>
      <c r="Y604" s="7">
        <v>361</v>
      </c>
    </row>
    <row r="605" spans="22:25">
      <c r="V605" t="s">
        <v>1551</v>
      </c>
      <c r="W605" t="s">
        <v>1552</v>
      </c>
      <c r="X605" s="7">
        <v>2657.33</v>
      </c>
      <c r="Y605" s="7">
        <v>651</v>
      </c>
    </row>
    <row r="606" spans="22:25">
      <c r="V606" t="s">
        <v>1553</v>
      </c>
      <c r="W606" t="s">
        <v>1554</v>
      </c>
      <c r="X606" s="7">
        <v>2649.59</v>
      </c>
      <c r="Y606" s="7">
        <v>350</v>
      </c>
    </row>
    <row r="607" spans="22:25">
      <c r="V607" t="s">
        <v>1555</v>
      </c>
      <c r="W607" t="s">
        <v>1556</v>
      </c>
      <c r="X607" s="7">
        <v>2642.47</v>
      </c>
      <c r="Y607" s="7">
        <v>361</v>
      </c>
    </row>
    <row r="608" spans="22:25">
      <c r="V608" t="s">
        <v>1557</v>
      </c>
      <c r="W608" t="s">
        <v>1558</v>
      </c>
      <c r="X608" s="7">
        <v>2631.21</v>
      </c>
      <c r="Y608" s="7">
        <v>429</v>
      </c>
    </row>
    <row r="609" spans="22:25">
      <c r="V609" t="s">
        <v>1559</v>
      </c>
      <c r="W609" t="s">
        <v>1560</v>
      </c>
      <c r="X609" s="243">
        <v>2620.5</v>
      </c>
      <c r="Y609" s="7">
        <v>390</v>
      </c>
    </row>
    <row r="610" spans="22:25">
      <c r="V610" t="s">
        <v>1561</v>
      </c>
      <c r="W610" t="s">
        <v>1562</v>
      </c>
      <c r="X610" s="243">
        <v>2609.6</v>
      </c>
      <c r="Y610" s="7">
        <v>272</v>
      </c>
    </row>
    <row r="611" spans="22:25">
      <c r="V611" t="s">
        <v>1563</v>
      </c>
      <c r="W611" t="s">
        <v>1564</v>
      </c>
      <c r="X611" s="243">
        <v>2605.91</v>
      </c>
      <c r="Y611" s="7">
        <v>458</v>
      </c>
    </row>
    <row r="612" spans="22:25">
      <c r="V612">
        <v>10455</v>
      </c>
      <c r="W612" t="s">
        <v>1565</v>
      </c>
      <c r="X612" s="243">
        <v>2605.46</v>
      </c>
      <c r="Y612" s="7">
        <v>199</v>
      </c>
    </row>
    <row r="613" spans="22:25">
      <c r="V613" t="s">
        <v>1566</v>
      </c>
      <c r="W613" t="s">
        <v>1567</v>
      </c>
      <c r="X613" s="243">
        <v>2601.15</v>
      </c>
      <c r="Y613" s="7">
        <v>354</v>
      </c>
    </row>
    <row r="614" spans="22:25">
      <c r="V614" t="s">
        <v>1568</v>
      </c>
      <c r="W614" t="s">
        <v>1569</v>
      </c>
      <c r="X614" s="243">
        <v>2598.9699999999998</v>
      </c>
      <c r="Y614" s="7">
        <v>775</v>
      </c>
    </row>
    <row r="615" spans="22:25">
      <c r="V615" t="s">
        <v>1570</v>
      </c>
      <c r="W615" t="s">
        <v>1571</v>
      </c>
      <c r="X615" s="35">
        <v>2588.52</v>
      </c>
      <c r="Y615">
        <v>334</v>
      </c>
    </row>
    <row r="616" spans="22:25">
      <c r="V616" t="s">
        <v>1572</v>
      </c>
      <c r="W616" t="s">
        <v>1573</v>
      </c>
      <c r="X616" s="35">
        <v>2585.54</v>
      </c>
      <c r="Y616">
        <v>243</v>
      </c>
    </row>
    <row r="617" spans="22:25">
      <c r="V617">
        <v>7763</v>
      </c>
      <c r="W617" t="s">
        <v>1574</v>
      </c>
      <c r="X617" s="35">
        <v>2570.0500000000002</v>
      </c>
      <c r="Y617">
        <v>704</v>
      </c>
    </row>
    <row r="618" spans="22:25">
      <c r="V618" t="s">
        <v>450</v>
      </c>
      <c r="W618" t="s">
        <v>451</v>
      </c>
      <c r="X618" s="35">
        <v>2569.91</v>
      </c>
      <c r="Y618">
        <v>515</v>
      </c>
    </row>
    <row r="619" spans="22:25">
      <c r="V619" t="s">
        <v>1575</v>
      </c>
      <c r="W619" t="s">
        <v>1576</v>
      </c>
      <c r="X619" s="35">
        <v>2569.61</v>
      </c>
      <c r="Y619">
        <v>506</v>
      </c>
    </row>
    <row r="620" spans="22:25">
      <c r="V620" t="s">
        <v>1577</v>
      </c>
      <c r="W620" t="s">
        <v>1578</v>
      </c>
      <c r="X620" s="35">
        <v>2569.27</v>
      </c>
      <c r="Y620">
        <v>492</v>
      </c>
    </row>
    <row r="621" spans="22:25">
      <c r="V621">
        <v>7454</v>
      </c>
      <c r="W621" t="s">
        <v>1579</v>
      </c>
      <c r="X621" s="35">
        <v>2566.6999999999998</v>
      </c>
      <c r="Y621">
        <v>192</v>
      </c>
    </row>
    <row r="622" spans="22:25">
      <c r="V622" t="s">
        <v>1580</v>
      </c>
      <c r="W622" t="s">
        <v>1581</v>
      </c>
      <c r="X622" s="35">
        <v>2554.38</v>
      </c>
      <c r="Y622">
        <v>377</v>
      </c>
    </row>
    <row r="623" spans="22:25">
      <c r="V623">
        <v>3868</v>
      </c>
      <c r="W623" t="s">
        <v>1582</v>
      </c>
      <c r="X623" s="35">
        <v>2527.65</v>
      </c>
      <c r="Y623">
        <v>566</v>
      </c>
    </row>
    <row r="624" spans="22:25">
      <c r="V624" t="s">
        <v>1583</v>
      </c>
      <c r="W624" t="s">
        <v>1584</v>
      </c>
      <c r="X624" s="35">
        <v>2521.91</v>
      </c>
      <c r="Y624">
        <v>356</v>
      </c>
    </row>
    <row r="625" spans="22:25">
      <c r="V625" t="s">
        <v>1585</v>
      </c>
      <c r="W625" t="s">
        <v>1586</v>
      </c>
      <c r="X625" s="35">
        <v>2518.21</v>
      </c>
      <c r="Y625">
        <v>183</v>
      </c>
    </row>
    <row r="626" spans="22:25">
      <c r="V626">
        <v>8372</v>
      </c>
      <c r="W626" t="s">
        <v>1587</v>
      </c>
      <c r="X626" s="35">
        <v>2503.81</v>
      </c>
      <c r="Y626">
        <v>607</v>
      </c>
    </row>
    <row r="627" spans="22:25">
      <c r="V627">
        <v>10453</v>
      </c>
      <c r="W627" t="s">
        <v>1588</v>
      </c>
      <c r="X627" s="35">
        <v>2490.41</v>
      </c>
      <c r="Y627">
        <v>188</v>
      </c>
    </row>
    <row r="628" spans="22:25">
      <c r="V628" t="s">
        <v>1589</v>
      </c>
      <c r="W628" t="s">
        <v>1590</v>
      </c>
      <c r="X628" s="35">
        <v>2485.5</v>
      </c>
      <c r="Y628">
        <v>393</v>
      </c>
    </row>
    <row r="629" spans="22:25">
      <c r="V629" t="s">
        <v>1591</v>
      </c>
      <c r="W629" t="s">
        <v>1592</v>
      </c>
      <c r="X629" s="35">
        <v>2483.17</v>
      </c>
      <c r="Y629">
        <v>362</v>
      </c>
    </row>
    <row r="630" spans="22:25">
      <c r="V630">
        <v>9422</v>
      </c>
      <c r="W630" t="s">
        <v>1593</v>
      </c>
      <c r="X630" s="35">
        <v>2464.52</v>
      </c>
      <c r="Y630">
        <v>544</v>
      </c>
    </row>
    <row r="631" spans="22:25">
      <c r="V631" t="s">
        <v>1594</v>
      </c>
      <c r="W631" t="s">
        <v>1595</v>
      </c>
      <c r="X631" s="35">
        <v>2455.33</v>
      </c>
      <c r="Y631">
        <v>418</v>
      </c>
    </row>
    <row r="632" spans="22:25">
      <c r="V632" t="s">
        <v>1596</v>
      </c>
      <c r="W632" t="s">
        <v>1597</v>
      </c>
      <c r="X632" s="35">
        <v>2453.7399999999998</v>
      </c>
      <c r="Y632">
        <v>430</v>
      </c>
    </row>
    <row r="633" spans="22:25">
      <c r="V633">
        <v>8371</v>
      </c>
      <c r="W633" t="s">
        <v>1598</v>
      </c>
      <c r="X633" s="35">
        <v>2452.0100000000002</v>
      </c>
      <c r="Y633">
        <v>594</v>
      </c>
    </row>
    <row r="634" spans="22:25">
      <c r="V634" t="s">
        <v>1599</v>
      </c>
      <c r="W634" t="s">
        <v>1600</v>
      </c>
      <c r="X634" s="35">
        <v>2445.16</v>
      </c>
      <c r="Y634">
        <v>364</v>
      </c>
    </row>
    <row r="635" spans="22:25">
      <c r="V635" t="s">
        <v>1601</v>
      </c>
      <c r="W635" t="s">
        <v>1602</v>
      </c>
      <c r="X635" s="35">
        <v>2427.29</v>
      </c>
      <c r="Y635">
        <v>357</v>
      </c>
    </row>
    <row r="636" spans="22:25">
      <c r="V636" t="s">
        <v>1603</v>
      </c>
      <c r="W636" t="s">
        <v>1604</v>
      </c>
      <c r="X636" s="35">
        <v>2422.2600000000002</v>
      </c>
      <c r="Y636">
        <v>336</v>
      </c>
    </row>
    <row r="637" spans="22:25">
      <c r="V637" t="s">
        <v>1605</v>
      </c>
      <c r="W637" t="s">
        <v>1606</v>
      </c>
      <c r="X637" s="35">
        <v>2418.5500000000002</v>
      </c>
      <c r="Y637">
        <v>730</v>
      </c>
    </row>
    <row r="638" spans="22:25">
      <c r="V638" t="s">
        <v>1607</v>
      </c>
      <c r="W638" t="s">
        <v>1608</v>
      </c>
      <c r="X638" s="35">
        <v>2417.29</v>
      </c>
      <c r="Y638">
        <v>398</v>
      </c>
    </row>
    <row r="639" spans="22:25">
      <c r="V639" t="s">
        <v>1609</v>
      </c>
      <c r="W639" t="s">
        <v>1610</v>
      </c>
      <c r="X639" s="35">
        <v>2396.41</v>
      </c>
      <c r="Y639">
        <v>381</v>
      </c>
    </row>
    <row r="640" spans="22:25">
      <c r="V640" t="s">
        <v>1611</v>
      </c>
      <c r="W640" t="s">
        <v>1612</v>
      </c>
      <c r="X640" s="35">
        <v>2360.0700000000002</v>
      </c>
      <c r="Y640">
        <v>297</v>
      </c>
    </row>
    <row r="641" spans="22:25">
      <c r="V641" t="s">
        <v>1613</v>
      </c>
      <c r="W641" t="s">
        <v>1614</v>
      </c>
      <c r="X641" s="35">
        <v>2358.7600000000002</v>
      </c>
      <c r="Y641">
        <v>360</v>
      </c>
    </row>
    <row r="642" spans="22:25">
      <c r="V642" t="s">
        <v>1615</v>
      </c>
      <c r="W642" t="s">
        <v>1616</v>
      </c>
      <c r="X642" s="35">
        <v>2356.81</v>
      </c>
      <c r="Y642">
        <v>438</v>
      </c>
    </row>
    <row r="643" spans="22:25">
      <c r="V643" t="s">
        <v>1617</v>
      </c>
      <c r="W643" t="s">
        <v>1618</v>
      </c>
      <c r="X643" s="35">
        <v>2356.21</v>
      </c>
      <c r="Y643">
        <v>387</v>
      </c>
    </row>
    <row r="644" spans="22:25">
      <c r="V644" t="s">
        <v>1619</v>
      </c>
      <c r="W644" t="s">
        <v>1620</v>
      </c>
      <c r="X644" s="35">
        <v>2341.85</v>
      </c>
      <c r="Y644">
        <v>371</v>
      </c>
    </row>
    <row r="645" spans="22:25">
      <c r="V645" t="s">
        <v>1621</v>
      </c>
      <c r="W645" t="s">
        <v>1622</v>
      </c>
      <c r="X645" s="35">
        <v>2340.5500000000002</v>
      </c>
      <c r="Y645">
        <v>390</v>
      </c>
    </row>
    <row r="646" spans="22:25">
      <c r="V646" t="s">
        <v>1623</v>
      </c>
      <c r="W646" t="s">
        <v>1624</v>
      </c>
      <c r="X646" s="35">
        <v>2336.83</v>
      </c>
      <c r="Y646">
        <v>512</v>
      </c>
    </row>
    <row r="647" spans="22:25">
      <c r="V647">
        <v>7927</v>
      </c>
      <c r="W647" t="s">
        <v>1625</v>
      </c>
      <c r="X647" s="35">
        <v>2327.9699999999998</v>
      </c>
      <c r="Y647">
        <v>395</v>
      </c>
    </row>
    <row r="648" spans="22:25">
      <c r="V648" t="s">
        <v>1626</v>
      </c>
      <c r="W648" t="s">
        <v>1627</v>
      </c>
      <c r="X648" s="35">
        <v>2286.73</v>
      </c>
      <c r="Y648">
        <v>291</v>
      </c>
    </row>
    <row r="649" spans="22:25">
      <c r="V649" t="s">
        <v>1628</v>
      </c>
      <c r="W649" t="s">
        <v>1629</v>
      </c>
      <c r="X649" s="35">
        <v>2285.9299999999998</v>
      </c>
      <c r="Y649">
        <v>358</v>
      </c>
    </row>
    <row r="650" spans="22:25">
      <c r="V650" t="s">
        <v>1630</v>
      </c>
      <c r="W650" t="s">
        <v>1631</v>
      </c>
      <c r="X650" s="35">
        <v>2276.63</v>
      </c>
      <c r="Y650">
        <v>289</v>
      </c>
    </row>
    <row r="651" spans="22:25">
      <c r="V651" t="s">
        <v>1632</v>
      </c>
      <c r="W651" t="s">
        <v>1633</v>
      </c>
      <c r="X651" s="35">
        <v>2274.85</v>
      </c>
      <c r="Y651">
        <v>300</v>
      </c>
    </row>
    <row r="652" spans="22:25">
      <c r="V652" t="s">
        <v>1634</v>
      </c>
      <c r="W652" t="s">
        <v>1635</v>
      </c>
      <c r="X652" s="35">
        <v>2271.6799999999998</v>
      </c>
      <c r="Y652">
        <v>293</v>
      </c>
    </row>
    <row r="653" spans="22:25">
      <c r="V653" t="s">
        <v>1636</v>
      </c>
      <c r="W653" t="s">
        <v>1637</v>
      </c>
      <c r="X653" s="35">
        <v>2263.0500000000002</v>
      </c>
      <c r="Y653">
        <v>373</v>
      </c>
    </row>
    <row r="654" spans="22:25">
      <c r="V654">
        <v>9683</v>
      </c>
      <c r="W654" t="s">
        <v>1638</v>
      </c>
      <c r="X654" s="35">
        <v>2243.84</v>
      </c>
      <c r="Y654">
        <v>324</v>
      </c>
    </row>
    <row r="655" spans="22:25">
      <c r="V655" t="s">
        <v>1639</v>
      </c>
      <c r="W655" t="s">
        <v>1640</v>
      </c>
      <c r="X655" s="35">
        <v>2236.9299999999998</v>
      </c>
      <c r="Y655">
        <v>380</v>
      </c>
    </row>
    <row r="656" spans="22:25">
      <c r="V656">
        <v>10224</v>
      </c>
      <c r="W656" t="s">
        <v>1641</v>
      </c>
      <c r="X656" s="35">
        <v>2232.3200000000002</v>
      </c>
      <c r="Y656">
        <v>383</v>
      </c>
    </row>
    <row r="657" spans="22:25">
      <c r="V657" t="s">
        <v>1642</v>
      </c>
      <c r="W657" t="s">
        <v>1643</v>
      </c>
      <c r="X657" s="35">
        <v>2229.4899999999998</v>
      </c>
      <c r="Y657">
        <v>928</v>
      </c>
    </row>
    <row r="658" spans="22:25">
      <c r="V658">
        <v>9909</v>
      </c>
      <c r="W658" t="s">
        <v>1644</v>
      </c>
      <c r="X658" s="35">
        <v>2219.7800000000002</v>
      </c>
      <c r="Y658">
        <v>896</v>
      </c>
    </row>
    <row r="659" spans="22:25">
      <c r="V659" t="s">
        <v>1645</v>
      </c>
      <c r="W659" t="s">
        <v>1646</v>
      </c>
      <c r="X659" s="35">
        <v>2194.42</v>
      </c>
      <c r="Y659">
        <v>415</v>
      </c>
    </row>
    <row r="660" spans="22:25">
      <c r="V660" t="s">
        <v>1647</v>
      </c>
      <c r="W660" t="s">
        <v>1648</v>
      </c>
      <c r="X660" s="35">
        <v>2193.12</v>
      </c>
      <c r="Y660">
        <v>276</v>
      </c>
    </row>
    <row r="661" spans="22:25">
      <c r="V661" t="s">
        <v>1649</v>
      </c>
      <c r="W661" t="s">
        <v>1650</v>
      </c>
      <c r="X661" s="35">
        <v>2170.63</v>
      </c>
      <c r="Y661">
        <v>282</v>
      </c>
    </row>
    <row r="662" spans="22:25">
      <c r="V662" t="s">
        <v>1651</v>
      </c>
      <c r="W662" t="s">
        <v>1652</v>
      </c>
      <c r="X662" s="35">
        <v>2166.2800000000002</v>
      </c>
      <c r="Y662">
        <v>375</v>
      </c>
    </row>
    <row r="663" spans="22:25">
      <c r="V663">
        <v>7227</v>
      </c>
      <c r="W663" t="s">
        <v>1653</v>
      </c>
      <c r="X663" s="35">
        <v>2157.0500000000002</v>
      </c>
      <c r="Y663">
        <v>428</v>
      </c>
    </row>
    <row r="664" spans="22:25">
      <c r="V664" t="s">
        <v>1654</v>
      </c>
      <c r="W664" t="s">
        <v>1655</v>
      </c>
      <c r="X664" s="35">
        <v>2142.75</v>
      </c>
      <c r="Y664">
        <v>338</v>
      </c>
    </row>
    <row r="665" spans="22:25">
      <c r="V665" t="s">
        <v>1656</v>
      </c>
      <c r="W665" t="s">
        <v>1657</v>
      </c>
      <c r="X665" s="35">
        <v>2127.0700000000002</v>
      </c>
      <c r="Y665">
        <v>344</v>
      </c>
    </row>
    <row r="666" spans="22:25">
      <c r="V666" t="s">
        <v>1658</v>
      </c>
      <c r="W666" t="s">
        <v>1659</v>
      </c>
      <c r="X666" s="35">
        <v>2119.9299999999998</v>
      </c>
      <c r="Y666">
        <v>266</v>
      </c>
    </row>
    <row r="667" spans="22:25">
      <c r="V667" t="s">
        <v>1660</v>
      </c>
      <c r="W667" t="s">
        <v>1661</v>
      </c>
      <c r="X667" s="35">
        <v>2114.6999999999998</v>
      </c>
      <c r="Y667">
        <v>403</v>
      </c>
    </row>
    <row r="668" spans="22:25">
      <c r="V668" t="s">
        <v>1662</v>
      </c>
      <c r="W668" t="s">
        <v>1663</v>
      </c>
      <c r="X668" s="35">
        <v>2108.37</v>
      </c>
      <c r="Y668">
        <v>465</v>
      </c>
    </row>
    <row r="669" spans="22:25">
      <c r="V669" t="s">
        <v>1664</v>
      </c>
      <c r="W669" t="s">
        <v>1665</v>
      </c>
      <c r="X669" s="35">
        <v>2106.56</v>
      </c>
      <c r="Y669">
        <v>298</v>
      </c>
    </row>
    <row r="670" spans="22:25">
      <c r="V670" t="s">
        <v>1666</v>
      </c>
      <c r="W670" t="s">
        <v>1667</v>
      </c>
      <c r="X670" s="35">
        <v>2100.42</v>
      </c>
      <c r="Y670">
        <v>286</v>
      </c>
    </row>
    <row r="671" spans="22:25">
      <c r="V671" t="s">
        <v>1668</v>
      </c>
      <c r="W671" t="s">
        <v>1669</v>
      </c>
      <c r="X671" s="35">
        <v>2089.2600000000002</v>
      </c>
      <c r="Y671">
        <v>281</v>
      </c>
    </row>
    <row r="672" spans="22:25">
      <c r="V672">
        <v>10454</v>
      </c>
      <c r="W672" t="s">
        <v>1670</v>
      </c>
      <c r="X672" s="35">
        <v>2073.58</v>
      </c>
      <c r="Y672">
        <v>158</v>
      </c>
    </row>
    <row r="673" spans="22:25">
      <c r="V673" t="s">
        <v>1671</v>
      </c>
      <c r="W673" t="s">
        <v>1672</v>
      </c>
      <c r="X673" s="35">
        <v>2070.1799999999998</v>
      </c>
      <c r="Y673">
        <v>346</v>
      </c>
    </row>
    <row r="674" spans="22:25">
      <c r="V674" t="s">
        <v>1673</v>
      </c>
      <c r="W674" t="s">
        <v>1674</v>
      </c>
      <c r="X674" s="35">
        <v>2069.2199999999998</v>
      </c>
      <c r="Y674">
        <v>268</v>
      </c>
    </row>
    <row r="675" spans="22:25">
      <c r="V675">
        <v>7225</v>
      </c>
      <c r="W675" t="s">
        <v>1675</v>
      </c>
      <c r="X675" s="35">
        <v>2068.0700000000002</v>
      </c>
      <c r="Y675">
        <v>413</v>
      </c>
    </row>
    <row r="676" spans="22:25">
      <c r="V676" t="s">
        <v>1676</v>
      </c>
      <c r="W676" t="s">
        <v>1677</v>
      </c>
      <c r="X676" s="35">
        <v>2067.66</v>
      </c>
      <c r="Y676">
        <v>257</v>
      </c>
    </row>
    <row r="677" spans="22:25">
      <c r="V677" t="s">
        <v>1678</v>
      </c>
      <c r="W677" t="s">
        <v>1679</v>
      </c>
      <c r="X677" s="35">
        <v>2060.62</v>
      </c>
      <c r="Y677">
        <v>277</v>
      </c>
    </row>
    <row r="678" spans="22:25">
      <c r="V678" t="s">
        <v>1680</v>
      </c>
      <c r="W678" t="s">
        <v>1681</v>
      </c>
      <c r="X678" s="35">
        <v>2054.06</v>
      </c>
      <c r="Y678">
        <v>298</v>
      </c>
    </row>
    <row r="679" spans="22:25">
      <c r="V679" t="s">
        <v>1682</v>
      </c>
      <c r="W679" t="s">
        <v>1683</v>
      </c>
      <c r="X679" s="35">
        <v>2042.8</v>
      </c>
      <c r="Y679">
        <v>291</v>
      </c>
    </row>
    <row r="680" spans="22:25">
      <c r="V680" t="s">
        <v>1684</v>
      </c>
      <c r="W680" t="s">
        <v>1685</v>
      </c>
      <c r="X680" s="35">
        <v>2037.11</v>
      </c>
      <c r="Y680">
        <v>280</v>
      </c>
    </row>
    <row r="681" spans="22:25">
      <c r="V681">
        <v>9429</v>
      </c>
      <c r="W681" t="s">
        <v>1686</v>
      </c>
      <c r="X681" s="35">
        <v>2035.28</v>
      </c>
      <c r="Y681">
        <v>590</v>
      </c>
    </row>
    <row r="682" spans="22:25">
      <c r="V682" t="s">
        <v>1687</v>
      </c>
      <c r="W682" t="s">
        <v>1688</v>
      </c>
      <c r="X682" s="35">
        <v>2026.93</v>
      </c>
      <c r="Y682">
        <v>195</v>
      </c>
    </row>
    <row r="683" spans="22:25">
      <c r="V683" t="s">
        <v>1689</v>
      </c>
      <c r="W683" t="s">
        <v>1690</v>
      </c>
      <c r="X683" s="35">
        <v>2022.92</v>
      </c>
      <c r="Y683">
        <v>259</v>
      </c>
    </row>
    <row r="684" spans="22:25">
      <c r="V684" t="s">
        <v>1691</v>
      </c>
      <c r="W684" t="s">
        <v>1692</v>
      </c>
      <c r="X684" s="35">
        <v>2015.74</v>
      </c>
      <c r="Y684">
        <v>294</v>
      </c>
    </row>
    <row r="685" spans="22:25">
      <c r="V685" t="s">
        <v>1693</v>
      </c>
      <c r="W685" t="s">
        <v>1694</v>
      </c>
      <c r="X685" s="35">
        <v>2013.73</v>
      </c>
      <c r="Y685">
        <v>327</v>
      </c>
    </row>
    <row r="686" spans="22:25">
      <c r="V686" t="s">
        <v>1695</v>
      </c>
      <c r="W686" t="s">
        <v>1696</v>
      </c>
      <c r="X686" s="35">
        <v>2001.17</v>
      </c>
      <c r="Y686">
        <v>269</v>
      </c>
    </row>
    <row r="687" spans="22:25">
      <c r="V687" t="s">
        <v>1697</v>
      </c>
      <c r="W687" t="s">
        <v>1698</v>
      </c>
      <c r="X687" s="35">
        <v>1993.57</v>
      </c>
      <c r="Y687">
        <v>255</v>
      </c>
    </row>
    <row r="688" spans="22:25">
      <c r="V688" t="s">
        <v>1699</v>
      </c>
      <c r="W688" t="s">
        <v>1700</v>
      </c>
      <c r="X688" s="35">
        <v>1972.49</v>
      </c>
      <c r="Y688">
        <v>253</v>
      </c>
    </row>
    <row r="689" spans="22:25">
      <c r="V689" t="s">
        <v>1701</v>
      </c>
      <c r="W689" t="s">
        <v>1702</v>
      </c>
      <c r="X689" s="35">
        <v>1971.06</v>
      </c>
      <c r="Y689">
        <v>399</v>
      </c>
    </row>
    <row r="690" spans="22:25">
      <c r="V690" t="s">
        <v>1703</v>
      </c>
      <c r="W690" t="s">
        <v>1704</v>
      </c>
      <c r="X690" s="35">
        <v>1968.75</v>
      </c>
      <c r="Y690">
        <v>396</v>
      </c>
    </row>
    <row r="691" spans="22:25">
      <c r="V691">
        <v>9464</v>
      </c>
      <c r="W691" t="s">
        <v>1705</v>
      </c>
      <c r="X691" s="35">
        <v>1965.65</v>
      </c>
      <c r="Y691">
        <v>401</v>
      </c>
    </row>
    <row r="692" spans="22:25">
      <c r="V692" t="s">
        <v>1706</v>
      </c>
      <c r="W692" t="s">
        <v>1707</v>
      </c>
      <c r="X692" s="35">
        <v>1958.79</v>
      </c>
      <c r="Y692">
        <v>188</v>
      </c>
    </row>
    <row r="693" spans="22:25">
      <c r="V693">
        <v>8383</v>
      </c>
      <c r="W693" t="s">
        <v>1708</v>
      </c>
      <c r="X693" s="35">
        <v>1957.02</v>
      </c>
      <c r="Y693">
        <v>266</v>
      </c>
    </row>
    <row r="694" spans="22:25">
      <c r="V694" t="s">
        <v>1709</v>
      </c>
      <c r="W694" t="s">
        <v>1710</v>
      </c>
      <c r="X694" s="35">
        <v>1951.55</v>
      </c>
      <c r="Y694">
        <v>213</v>
      </c>
    </row>
    <row r="695" spans="22:25">
      <c r="V695" t="s">
        <v>1711</v>
      </c>
      <c r="W695" t="s">
        <v>1712</v>
      </c>
      <c r="X695" s="35">
        <v>1945.05</v>
      </c>
      <c r="Y695">
        <v>142</v>
      </c>
    </row>
    <row r="696" spans="22:25">
      <c r="V696" t="s">
        <v>1713</v>
      </c>
      <c r="W696" t="s">
        <v>1714</v>
      </c>
      <c r="X696" s="35">
        <v>1941.72</v>
      </c>
      <c r="Y696" s="7">
        <v>1341</v>
      </c>
    </row>
    <row r="697" spans="22:25">
      <c r="V697">
        <v>1050</v>
      </c>
      <c r="W697" t="s">
        <v>1715</v>
      </c>
      <c r="X697" s="35">
        <v>1925.68</v>
      </c>
      <c r="Y697">
        <v>340</v>
      </c>
    </row>
    <row r="698" spans="22:25">
      <c r="V698">
        <v>9992</v>
      </c>
      <c r="W698" t="s">
        <v>1716</v>
      </c>
      <c r="X698" s="35">
        <v>1925.37</v>
      </c>
      <c r="Y698">
        <v>938</v>
      </c>
    </row>
    <row r="699" spans="22:25">
      <c r="V699" t="s">
        <v>1717</v>
      </c>
      <c r="W699" t="s">
        <v>1718</v>
      </c>
      <c r="X699" s="35">
        <v>1918.33</v>
      </c>
      <c r="Y699">
        <v>185</v>
      </c>
    </row>
    <row r="700" spans="22:25">
      <c r="V700" t="s">
        <v>1719</v>
      </c>
      <c r="W700" t="s">
        <v>1720</v>
      </c>
      <c r="X700" s="35">
        <v>1906.61</v>
      </c>
      <c r="Y700">
        <v>282</v>
      </c>
    </row>
    <row r="701" spans="22:25">
      <c r="V701" t="s">
        <v>1721</v>
      </c>
      <c r="W701" t="s">
        <v>1722</v>
      </c>
      <c r="X701" s="35">
        <v>1898.55</v>
      </c>
      <c r="Y701">
        <v>272</v>
      </c>
    </row>
    <row r="702" spans="22:25">
      <c r="V702">
        <v>10456</v>
      </c>
      <c r="W702" t="s">
        <v>1723</v>
      </c>
      <c r="X702" s="35">
        <v>1891.55</v>
      </c>
      <c r="Y702">
        <v>144</v>
      </c>
    </row>
    <row r="703" spans="22:25">
      <c r="V703">
        <v>6105</v>
      </c>
      <c r="W703" t="s">
        <v>1724</v>
      </c>
      <c r="X703" s="35">
        <v>1887.63</v>
      </c>
      <c r="Y703">
        <v>278</v>
      </c>
    </row>
    <row r="704" spans="22:25">
      <c r="V704">
        <v>9443</v>
      </c>
      <c r="W704" t="s">
        <v>1725</v>
      </c>
      <c r="X704" s="35">
        <v>1870.99</v>
      </c>
      <c r="Y704">
        <v>399</v>
      </c>
    </row>
    <row r="705" spans="22:25">
      <c r="V705">
        <v>10451</v>
      </c>
      <c r="W705" t="s">
        <v>1726</v>
      </c>
      <c r="X705" s="35">
        <v>1845.87</v>
      </c>
      <c r="Y705">
        <v>141</v>
      </c>
    </row>
    <row r="706" spans="22:25">
      <c r="V706" t="s">
        <v>1727</v>
      </c>
      <c r="W706" t="s">
        <v>1728</v>
      </c>
      <c r="X706" s="35">
        <v>1835.6</v>
      </c>
      <c r="Y706">
        <v>249</v>
      </c>
    </row>
    <row r="707" spans="22:25">
      <c r="V707" t="s">
        <v>1729</v>
      </c>
      <c r="W707" t="s">
        <v>1730</v>
      </c>
      <c r="X707" s="35">
        <v>1817.85</v>
      </c>
      <c r="Y707">
        <v>247</v>
      </c>
    </row>
    <row r="708" spans="22:25">
      <c r="V708" t="s">
        <v>1731</v>
      </c>
      <c r="W708" t="s">
        <v>1732</v>
      </c>
      <c r="X708" s="35">
        <v>1814.29</v>
      </c>
      <c r="Y708">
        <v>244</v>
      </c>
    </row>
    <row r="709" spans="22:25">
      <c r="V709" t="s">
        <v>1733</v>
      </c>
      <c r="W709" t="s">
        <v>1734</v>
      </c>
      <c r="X709" s="35">
        <v>1803.15</v>
      </c>
      <c r="Y709">
        <v>313</v>
      </c>
    </row>
    <row r="710" spans="22:25">
      <c r="V710">
        <v>9427</v>
      </c>
      <c r="W710" t="s">
        <v>1735</v>
      </c>
      <c r="X710" s="35">
        <v>1801.83</v>
      </c>
      <c r="Y710">
        <v>463</v>
      </c>
    </row>
    <row r="711" spans="22:25">
      <c r="V711">
        <v>9433</v>
      </c>
      <c r="W711" t="s">
        <v>1736</v>
      </c>
      <c r="X711" s="35">
        <v>1800.59</v>
      </c>
      <c r="Y711">
        <v>405</v>
      </c>
    </row>
    <row r="712" spans="22:25">
      <c r="V712" t="s">
        <v>1737</v>
      </c>
      <c r="W712" t="s">
        <v>1738</v>
      </c>
      <c r="X712" s="35">
        <v>1778.29</v>
      </c>
      <c r="Y712">
        <v>357</v>
      </c>
    </row>
    <row r="713" spans="22:25">
      <c r="V713">
        <v>9993</v>
      </c>
      <c r="W713" t="s">
        <v>1739</v>
      </c>
      <c r="X713" s="35">
        <v>1761.16</v>
      </c>
      <c r="Y713">
        <v>657</v>
      </c>
    </row>
    <row r="714" spans="22:25">
      <c r="V714" t="s">
        <v>1740</v>
      </c>
      <c r="W714" t="s">
        <v>1741</v>
      </c>
      <c r="X714" s="35">
        <v>1758.57</v>
      </c>
      <c r="Y714" s="7">
        <v>1857</v>
      </c>
    </row>
    <row r="715" spans="22:25">
      <c r="V715" t="s">
        <v>1742</v>
      </c>
      <c r="W715" t="s">
        <v>1743</v>
      </c>
      <c r="X715" s="35">
        <v>1744.91</v>
      </c>
      <c r="Y715">
        <v>255</v>
      </c>
    </row>
    <row r="716" spans="22:25">
      <c r="V716" t="s">
        <v>1744</v>
      </c>
      <c r="W716" t="s">
        <v>1745</v>
      </c>
      <c r="X716" s="35">
        <v>1737.48</v>
      </c>
      <c r="Y716">
        <v>229</v>
      </c>
    </row>
    <row r="717" spans="22:25">
      <c r="V717" t="s">
        <v>1746</v>
      </c>
      <c r="W717" t="s">
        <v>1747</v>
      </c>
      <c r="X717" s="35">
        <v>1719.18</v>
      </c>
      <c r="Y717">
        <v>274</v>
      </c>
    </row>
    <row r="718" spans="22:25">
      <c r="V718" t="s">
        <v>1748</v>
      </c>
      <c r="W718" t="s">
        <v>1749</v>
      </c>
      <c r="X718" s="35">
        <v>1715.23</v>
      </c>
      <c r="Y718">
        <v>263</v>
      </c>
    </row>
    <row r="719" spans="22:25">
      <c r="V719" t="s">
        <v>1750</v>
      </c>
      <c r="W719" t="s">
        <v>1751</v>
      </c>
      <c r="X719" s="35">
        <v>1705.25</v>
      </c>
      <c r="Y719" s="7">
        <v>1085</v>
      </c>
    </row>
    <row r="720" spans="22:25">
      <c r="V720" t="s">
        <v>1752</v>
      </c>
      <c r="W720" t="s">
        <v>1753</v>
      </c>
      <c r="X720" s="35">
        <v>1703.72</v>
      </c>
      <c r="Y720">
        <v>162</v>
      </c>
    </row>
    <row r="721" spans="22:25">
      <c r="V721" t="s">
        <v>1754</v>
      </c>
      <c r="W721" t="s">
        <v>1755</v>
      </c>
      <c r="X721" s="35">
        <v>1696.36</v>
      </c>
      <c r="Y721">
        <v>231</v>
      </c>
    </row>
    <row r="722" spans="22:25">
      <c r="V722">
        <v>7807</v>
      </c>
      <c r="W722" t="s">
        <v>1756</v>
      </c>
      <c r="X722" s="35">
        <v>1695.76</v>
      </c>
      <c r="Y722">
        <v>590</v>
      </c>
    </row>
    <row r="723" spans="22:25">
      <c r="V723" t="s">
        <v>1757</v>
      </c>
      <c r="W723" t="s">
        <v>1758</v>
      </c>
      <c r="X723" s="35">
        <v>1690.54</v>
      </c>
      <c r="Y723">
        <v>314</v>
      </c>
    </row>
    <row r="724" spans="22:25">
      <c r="V724">
        <v>8788</v>
      </c>
      <c r="W724" t="s">
        <v>1759</v>
      </c>
      <c r="X724" s="35">
        <v>1679.52</v>
      </c>
      <c r="Y724">
        <v>540</v>
      </c>
    </row>
    <row r="725" spans="22:25">
      <c r="V725" t="s">
        <v>1760</v>
      </c>
      <c r="W725" t="s">
        <v>1761</v>
      </c>
      <c r="X725" s="35">
        <v>1678.67</v>
      </c>
      <c r="Y725">
        <v>268</v>
      </c>
    </row>
    <row r="726" spans="22:25">
      <c r="V726">
        <v>10104</v>
      </c>
      <c r="W726" t="s">
        <v>1762</v>
      </c>
      <c r="X726" s="35">
        <v>1669.81</v>
      </c>
      <c r="Y726">
        <v>398</v>
      </c>
    </row>
    <row r="727" spans="22:25">
      <c r="V727" t="s">
        <v>1763</v>
      </c>
      <c r="W727" t="s">
        <v>1764</v>
      </c>
      <c r="X727" s="35">
        <v>1664.21</v>
      </c>
      <c r="Y727">
        <v>213</v>
      </c>
    </row>
    <row r="728" spans="22:25">
      <c r="V728" t="s">
        <v>1765</v>
      </c>
      <c r="W728" t="s">
        <v>1766</v>
      </c>
      <c r="X728" s="35">
        <v>1661.39</v>
      </c>
      <c r="Y728">
        <v>230</v>
      </c>
    </row>
    <row r="729" spans="22:25">
      <c r="V729">
        <v>9463</v>
      </c>
      <c r="W729" t="s">
        <v>1767</v>
      </c>
      <c r="X729" s="35">
        <v>1656.92</v>
      </c>
      <c r="Y729">
        <v>444</v>
      </c>
    </row>
    <row r="730" spans="22:25">
      <c r="V730" t="s">
        <v>1768</v>
      </c>
      <c r="W730" t="s">
        <v>1769</v>
      </c>
      <c r="X730" s="35">
        <v>1638.89</v>
      </c>
      <c r="Y730">
        <v>267</v>
      </c>
    </row>
    <row r="731" spans="22:25">
      <c r="V731" t="s">
        <v>1770</v>
      </c>
      <c r="W731" t="s">
        <v>1771</v>
      </c>
      <c r="X731" s="35">
        <v>1634</v>
      </c>
      <c r="Y731">
        <v>214</v>
      </c>
    </row>
    <row r="732" spans="22:25">
      <c r="V732" t="s">
        <v>1772</v>
      </c>
      <c r="W732" t="s">
        <v>1773</v>
      </c>
      <c r="X732" s="35">
        <v>1619.44</v>
      </c>
      <c r="Y732">
        <v>219</v>
      </c>
    </row>
    <row r="733" spans="22:25">
      <c r="V733" t="s">
        <v>1774</v>
      </c>
      <c r="W733" t="s">
        <v>1775</v>
      </c>
      <c r="X733" s="35">
        <v>1619.4</v>
      </c>
      <c r="Y733">
        <v>151</v>
      </c>
    </row>
    <row r="734" spans="22:25">
      <c r="V734">
        <v>7447</v>
      </c>
      <c r="W734" t="s">
        <v>1776</v>
      </c>
      <c r="X734" s="35">
        <v>1618.63</v>
      </c>
      <c r="Y734">
        <v>137</v>
      </c>
    </row>
    <row r="735" spans="22:25">
      <c r="V735" t="s">
        <v>1777</v>
      </c>
      <c r="W735" t="s">
        <v>1778</v>
      </c>
      <c r="X735" s="35">
        <v>1618.32</v>
      </c>
      <c r="Y735">
        <v>228</v>
      </c>
    </row>
    <row r="736" spans="22:25">
      <c r="V736" t="s">
        <v>1779</v>
      </c>
      <c r="W736" t="s">
        <v>1780</v>
      </c>
      <c r="X736" s="35">
        <v>1583.74</v>
      </c>
      <c r="Y736">
        <v>205</v>
      </c>
    </row>
    <row r="737" spans="22:25">
      <c r="V737" t="s">
        <v>1781</v>
      </c>
      <c r="W737" t="s">
        <v>1782</v>
      </c>
      <c r="X737" s="35">
        <v>1573.44</v>
      </c>
      <c r="Y737">
        <v>495</v>
      </c>
    </row>
    <row r="738" spans="22:25">
      <c r="V738" t="s">
        <v>1783</v>
      </c>
      <c r="W738" t="s">
        <v>1784</v>
      </c>
      <c r="X738" s="35">
        <v>1571.24</v>
      </c>
      <c r="Y738">
        <v>295</v>
      </c>
    </row>
    <row r="739" spans="22:25">
      <c r="V739">
        <v>1310</v>
      </c>
      <c r="W739" t="s">
        <v>1785</v>
      </c>
      <c r="X739" s="35">
        <v>1554.56</v>
      </c>
      <c r="Y739">
        <v>417</v>
      </c>
    </row>
    <row r="740" spans="22:25">
      <c r="V740" t="s">
        <v>1786</v>
      </c>
      <c r="W740" t="s">
        <v>1787</v>
      </c>
      <c r="X740" s="35">
        <v>1550.5</v>
      </c>
      <c r="Y740">
        <v>217</v>
      </c>
    </row>
    <row r="741" spans="22:25">
      <c r="V741" t="s">
        <v>1788</v>
      </c>
      <c r="W741" t="s">
        <v>1789</v>
      </c>
      <c r="X741" s="35">
        <v>1549.63</v>
      </c>
      <c r="Y741">
        <v>240</v>
      </c>
    </row>
    <row r="742" spans="22:25">
      <c r="V742" t="s">
        <v>1790</v>
      </c>
      <c r="W742" t="s">
        <v>1791</v>
      </c>
      <c r="X742" s="35">
        <v>1536.57</v>
      </c>
      <c r="Y742">
        <v>495</v>
      </c>
    </row>
    <row r="743" spans="22:25">
      <c r="V743" t="s">
        <v>1792</v>
      </c>
      <c r="W743" t="s">
        <v>1793</v>
      </c>
      <c r="X743" s="35">
        <v>1534.09</v>
      </c>
      <c r="Y743">
        <v>229</v>
      </c>
    </row>
    <row r="744" spans="22:25">
      <c r="V744" t="s">
        <v>1794</v>
      </c>
      <c r="W744" t="s">
        <v>1795</v>
      </c>
      <c r="X744" s="35">
        <v>1519.03</v>
      </c>
      <c r="Y744">
        <v>302</v>
      </c>
    </row>
    <row r="745" spans="22:25">
      <c r="V745" t="s">
        <v>1796</v>
      </c>
      <c r="W745" t="s">
        <v>1797</v>
      </c>
      <c r="X745" s="35">
        <v>1518.7</v>
      </c>
      <c r="Y745">
        <v>263</v>
      </c>
    </row>
    <row r="746" spans="22:25">
      <c r="V746">
        <v>9511</v>
      </c>
      <c r="W746" t="s">
        <v>1798</v>
      </c>
      <c r="X746" s="35">
        <v>1514.51</v>
      </c>
      <c r="Y746">
        <v>404</v>
      </c>
    </row>
    <row r="747" spans="22:25">
      <c r="V747">
        <v>9687</v>
      </c>
      <c r="W747" t="s">
        <v>1799</v>
      </c>
      <c r="X747" s="35">
        <v>1513.21</v>
      </c>
      <c r="Y747">
        <v>275</v>
      </c>
    </row>
    <row r="748" spans="22:25">
      <c r="V748">
        <v>6102</v>
      </c>
      <c r="W748" t="s">
        <v>1800</v>
      </c>
      <c r="X748" s="35">
        <v>1505.62</v>
      </c>
      <c r="Y748">
        <v>225</v>
      </c>
    </row>
    <row r="749" spans="22:25">
      <c r="V749">
        <v>9434</v>
      </c>
      <c r="W749" t="s">
        <v>1801</v>
      </c>
      <c r="X749" s="35">
        <v>1503.91</v>
      </c>
      <c r="Y749">
        <v>334</v>
      </c>
    </row>
    <row r="750" spans="22:25">
      <c r="V750">
        <v>8787</v>
      </c>
      <c r="W750" t="s">
        <v>1802</v>
      </c>
      <c r="X750" s="35">
        <v>1492.65</v>
      </c>
      <c r="Y750">
        <v>553</v>
      </c>
    </row>
    <row r="751" spans="22:25">
      <c r="V751">
        <v>9194</v>
      </c>
      <c r="W751" t="s">
        <v>1803</v>
      </c>
      <c r="X751" s="35">
        <v>1487.49</v>
      </c>
      <c r="Y751">
        <v>205</v>
      </c>
    </row>
    <row r="752" spans="22:25">
      <c r="V752">
        <v>9534</v>
      </c>
      <c r="W752" t="s">
        <v>1804</v>
      </c>
      <c r="X752" s="35">
        <v>1473.07</v>
      </c>
      <c r="Y752">
        <v>103</v>
      </c>
    </row>
    <row r="753" spans="22:25">
      <c r="V753">
        <v>9462</v>
      </c>
      <c r="W753" t="s">
        <v>1805</v>
      </c>
      <c r="X753" s="35">
        <v>1472.43</v>
      </c>
      <c r="Y753">
        <v>386</v>
      </c>
    </row>
    <row r="754" spans="22:25">
      <c r="V754">
        <v>9491</v>
      </c>
      <c r="W754" t="s">
        <v>1806</v>
      </c>
      <c r="X754" s="35">
        <v>1472</v>
      </c>
      <c r="Y754">
        <v>394</v>
      </c>
    </row>
    <row r="755" spans="22:25">
      <c r="V755">
        <v>9444</v>
      </c>
      <c r="W755" t="s">
        <v>1807</v>
      </c>
      <c r="X755" s="35">
        <v>1467.42</v>
      </c>
      <c r="Y755">
        <v>311</v>
      </c>
    </row>
    <row r="756" spans="22:25">
      <c r="V756">
        <v>9196</v>
      </c>
      <c r="W756" t="s">
        <v>1808</v>
      </c>
      <c r="X756" s="35">
        <v>1459.3</v>
      </c>
      <c r="Y756">
        <v>201</v>
      </c>
    </row>
    <row r="757" spans="22:25">
      <c r="V757" t="s">
        <v>1809</v>
      </c>
      <c r="W757" t="s">
        <v>1810</v>
      </c>
      <c r="X757" s="35">
        <v>1444.99</v>
      </c>
      <c r="Y757">
        <v>233</v>
      </c>
    </row>
    <row r="758" spans="22:25">
      <c r="V758" t="s">
        <v>1811</v>
      </c>
      <c r="W758" t="s">
        <v>1812</v>
      </c>
      <c r="X758" s="35">
        <v>1439.98</v>
      </c>
      <c r="Y758">
        <v>263</v>
      </c>
    </row>
    <row r="759" spans="22:25">
      <c r="V759" t="s">
        <v>1813</v>
      </c>
      <c r="W759" t="s">
        <v>1814</v>
      </c>
      <c r="X759" s="35">
        <v>1437.94</v>
      </c>
      <c r="Y759">
        <v>146</v>
      </c>
    </row>
    <row r="760" spans="22:25">
      <c r="V760" t="s">
        <v>1815</v>
      </c>
      <c r="W760" t="s">
        <v>1816</v>
      </c>
      <c r="X760" s="35">
        <v>1435.3</v>
      </c>
      <c r="Y760">
        <v>218</v>
      </c>
    </row>
    <row r="761" spans="22:25">
      <c r="V761" t="s">
        <v>1817</v>
      </c>
      <c r="W761" t="s">
        <v>1818</v>
      </c>
      <c r="X761" s="35">
        <v>1434.84</v>
      </c>
      <c r="Y761">
        <v>147</v>
      </c>
    </row>
    <row r="762" spans="22:25">
      <c r="V762" t="s">
        <v>1819</v>
      </c>
      <c r="W762" t="s">
        <v>1820</v>
      </c>
      <c r="X762" s="35">
        <v>1431.22</v>
      </c>
      <c r="Y762">
        <v>184</v>
      </c>
    </row>
    <row r="763" spans="22:25">
      <c r="V763" t="s">
        <v>1821</v>
      </c>
      <c r="W763" t="s">
        <v>1822</v>
      </c>
      <c r="X763" s="35">
        <v>1428.86</v>
      </c>
      <c r="Y763">
        <v>403</v>
      </c>
    </row>
    <row r="764" spans="22:25">
      <c r="V764">
        <v>8597</v>
      </c>
      <c r="W764" t="s">
        <v>1823</v>
      </c>
      <c r="X764" s="35">
        <v>1426.47</v>
      </c>
      <c r="Y764">
        <v>429</v>
      </c>
    </row>
    <row r="765" spans="22:25">
      <c r="V765">
        <v>10480</v>
      </c>
      <c r="W765" t="s">
        <v>1824</v>
      </c>
      <c r="X765" s="35">
        <v>1423.52</v>
      </c>
      <c r="Y765">
        <v>107</v>
      </c>
    </row>
    <row r="766" spans="22:25">
      <c r="V766" t="s">
        <v>1825</v>
      </c>
      <c r="W766" t="s">
        <v>1826</v>
      </c>
      <c r="X766" s="35">
        <v>1420.38</v>
      </c>
      <c r="Y766">
        <v>189</v>
      </c>
    </row>
    <row r="767" spans="22:25">
      <c r="V767" t="s">
        <v>1827</v>
      </c>
      <c r="W767" t="s">
        <v>1828</v>
      </c>
      <c r="X767" s="35">
        <v>1418.11</v>
      </c>
      <c r="Y767">
        <v>204</v>
      </c>
    </row>
    <row r="768" spans="22:25">
      <c r="V768" t="s">
        <v>1829</v>
      </c>
      <c r="W768" t="s">
        <v>1830</v>
      </c>
      <c r="X768" s="35">
        <v>1413.93</v>
      </c>
      <c r="Y768">
        <v>103</v>
      </c>
    </row>
    <row r="769" spans="22:25">
      <c r="V769">
        <v>9150</v>
      </c>
      <c r="W769" t="s">
        <v>1831</v>
      </c>
      <c r="X769" s="35">
        <v>1408</v>
      </c>
      <c r="Y769">
        <v>113</v>
      </c>
    </row>
    <row r="770" spans="22:25">
      <c r="V770" t="s">
        <v>1832</v>
      </c>
      <c r="W770" t="s">
        <v>1833</v>
      </c>
      <c r="X770" s="35">
        <v>1407.77</v>
      </c>
      <c r="Y770">
        <v>264</v>
      </c>
    </row>
    <row r="771" spans="22:25">
      <c r="V771" t="s">
        <v>1834</v>
      </c>
      <c r="W771" t="s">
        <v>1835</v>
      </c>
      <c r="X771" s="35">
        <v>1403.74</v>
      </c>
      <c r="Y771">
        <v>154</v>
      </c>
    </row>
    <row r="772" spans="22:25">
      <c r="V772">
        <v>6457</v>
      </c>
      <c r="W772" t="s">
        <v>1836</v>
      </c>
      <c r="X772" s="35">
        <v>1400.04</v>
      </c>
      <c r="Y772">
        <v>321</v>
      </c>
    </row>
    <row r="773" spans="22:25">
      <c r="V773">
        <v>9438</v>
      </c>
      <c r="W773" t="s">
        <v>1837</v>
      </c>
      <c r="X773" s="35">
        <v>1396.92</v>
      </c>
      <c r="Y773">
        <v>313</v>
      </c>
    </row>
    <row r="774" spans="22:25">
      <c r="V774">
        <v>9441</v>
      </c>
      <c r="W774" t="s">
        <v>1838</v>
      </c>
      <c r="X774" s="35">
        <v>1396.42</v>
      </c>
      <c r="Y774">
        <v>311</v>
      </c>
    </row>
    <row r="775" spans="22:25">
      <c r="V775">
        <v>9261</v>
      </c>
      <c r="W775" t="s">
        <v>1839</v>
      </c>
      <c r="X775" s="35">
        <v>1389.19</v>
      </c>
      <c r="Y775">
        <v>122</v>
      </c>
    </row>
    <row r="776" spans="22:25">
      <c r="V776" t="s">
        <v>1840</v>
      </c>
      <c r="W776" t="s">
        <v>1841</v>
      </c>
      <c r="X776" s="35">
        <v>1387.35</v>
      </c>
      <c r="Y776">
        <v>228</v>
      </c>
    </row>
    <row r="777" spans="22:25">
      <c r="V777" t="s">
        <v>1842</v>
      </c>
      <c r="W777" t="s">
        <v>1843</v>
      </c>
      <c r="X777" s="35">
        <v>1386.73</v>
      </c>
      <c r="Y777">
        <v>230</v>
      </c>
    </row>
    <row r="778" spans="22:25">
      <c r="V778">
        <v>4832</v>
      </c>
      <c r="W778" t="s">
        <v>1844</v>
      </c>
      <c r="X778" s="35">
        <v>1375.28</v>
      </c>
      <c r="Y778">
        <v>237</v>
      </c>
    </row>
    <row r="779" spans="22:25">
      <c r="V779" t="s">
        <v>1845</v>
      </c>
      <c r="W779" t="s">
        <v>1846</v>
      </c>
      <c r="X779" s="35">
        <v>1367.35</v>
      </c>
      <c r="Y779">
        <v>93</v>
      </c>
    </row>
    <row r="780" spans="22:25">
      <c r="V780">
        <v>7806</v>
      </c>
      <c r="W780" t="s">
        <v>1847</v>
      </c>
      <c r="X780" s="35">
        <v>1348.46</v>
      </c>
      <c r="Y780">
        <v>462</v>
      </c>
    </row>
    <row r="781" spans="22:25">
      <c r="V781" t="s">
        <v>1848</v>
      </c>
      <c r="W781" t="s">
        <v>1849</v>
      </c>
      <c r="X781" s="35">
        <v>1342.56</v>
      </c>
      <c r="Y781">
        <v>179</v>
      </c>
    </row>
    <row r="782" spans="22:25">
      <c r="V782">
        <v>9513</v>
      </c>
      <c r="W782" t="s">
        <v>1850</v>
      </c>
      <c r="X782" s="35">
        <v>1326.11</v>
      </c>
      <c r="Y782">
        <v>336</v>
      </c>
    </row>
    <row r="783" spans="22:25">
      <c r="V783" t="s">
        <v>1851</v>
      </c>
      <c r="W783" t="s">
        <v>1852</v>
      </c>
      <c r="X783" s="35">
        <v>1321.68</v>
      </c>
      <c r="Y783">
        <v>195</v>
      </c>
    </row>
    <row r="784" spans="22:25">
      <c r="V784">
        <v>10103</v>
      </c>
      <c r="W784" t="s">
        <v>1853</v>
      </c>
      <c r="X784" s="35">
        <v>1314.71</v>
      </c>
      <c r="Y784">
        <v>419</v>
      </c>
    </row>
    <row r="785" spans="22:25">
      <c r="V785" t="s">
        <v>1854</v>
      </c>
      <c r="W785" t="s">
        <v>1855</v>
      </c>
      <c r="X785" s="35">
        <v>1309.93</v>
      </c>
      <c r="Y785">
        <v>203</v>
      </c>
    </row>
    <row r="786" spans="22:25">
      <c r="V786">
        <v>10458</v>
      </c>
      <c r="W786" t="s">
        <v>1856</v>
      </c>
      <c r="X786" s="35">
        <v>1303.3399999999999</v>
      </c>
      <c r="Y786">
        <v>99</v>
      </c>
    </row>
    <row r="787" spans="22:25">
      <c r="V787" t="s">
        <v>1857</v>
      </c>
      <c r="W787" t="s">
        <v>1858</v>
      </c>
      <c r="X787" s="35">
        <v>1299.72</v>
      </c>
      <c r="Y787">
        <v>190</v>
      </c>
    </row>
    <row r="788" spans="22:25">
      <c r="V788" t="s">
        <v>1859</v>
      </c>
      <c r="W788" t="s">
        <v>1860</v>
      </c>
      <c r="X788" s="35">
        <v>1298.8900000000001</v>
      </c>
      <c r="Y788">
        <v>191</v>
      </c>
    </row>
    <row r="789" spans="22:25">
      <c r="V789" t="s">
        <v>1861</v>
      </c>
      <c r="W789" t="s">
        <v>1862</v>
      </c>
      <c r="X789" s="35">
        <v>1297.54</v>
      </c>
      <c r="Y789">
        <v>179</v>
      </c>
    </row>
    <row r="790" spans="22:25">
      <c r="V790">
        <v>10450</v>
      </c>
      <c r="W790" t="s">
        <v>1863</v>
      </c>
      <c r="X790" s="35">
        <v>1289.8</v>
      </c>
      <c r="Y790">
        <v>99</v>
      </c>
    </row>
    <row r="791" spans="22:25">
      <c r="V791">
        <v>9991</v>
      </c>
      <c r="W791" t="s">
        <v>1864</v>
      </c>
      <c r="X791" s="35">
        <v>1289.72</v>
      </c>
      <c r="Y791">
        <v>708</v>
      </c>
    </row>
    <row r="792" spans="22:25">
      <c r="V792">
        <v>10065</v>
      </c>
      <c r="W792" t="s">
        <v>1865</v>
      </c>
      <c r="X792" s="35">
        <v>1284.48</v>
      </c>
      <c r="Y792">
        <v>438</v>
      </c>
    </row>
    <row r="793" spans="22:25">
      <c r="V793" t="s">
        <v>1866</v>
      </c>
      <c r="W793" t="s">
        <v>1867</v>
      </c>
      <c r="X793" s="35">
        <v>1282.8800000000001</v>
      </c>
      <c r="Y793">
        <v>157</v>
      </c>
    </row>
    <row r="794" spans="22:25">
      <c r="V794">
        <v>9461</v>
      </c>
      <c r="W794" t="s">
        <v>1868</v>
      </c>
      <c r="X794" s="35">
        <v>1282</v>
      </c>
      <c r="Y794">
        <v>340</v>
      </c>
    </row>
    <row r="795" spans="22:25">
      <c r="V795" t="s">
        <v>1869</v>
      </c>
      <c r="W795" t="s">
        <v>1870</v>
      </c>
      <c r="X795" s="35">
        <v>1278.78</v>
      </c>
      <c r="Y795">
        <v>200</v>
      </c>
    </row>
    <row r="796" spans="22:25">
      <c r="V796" t="s">
        <v>1871</v>
      </c>
      <c r="W796" t="s">
        <v>1872</v>
      </c>
      <c r="X796" s="35">
        <v>1278.5999999999999</v>
      </c>
      <c r="Y796">
        <v>181</v>
      </c>
    </row>
    <row r="797" spans="22:25">
      <c r="V797">
        <v>9191</v>
      </c>
      <c r="W797" t="s">
        <v>1873</v>
      </c>
      <c r="X797" s="35">
        <v>1273.79</v>
      </c>
      <c r="Y797">
        <v>113</v>
      </c>
    </row>
    <row r="798" spans="22:25">
      <c r="V798">
        <v>8373</v>
      </c>
      <c r="W798" t="s">
        <v>1874</v>
      </c>
      <c r="X798" s="35">
        <v>1270.73</v>
      </c>
      <c r="Y798">
        <v>334</v>
      </c>
    </row>
    <row r="799" spans="22:25">
      <c r="V799" t="s">
        <v>1875</v>
      </c>
      <c r="W799" t="s">
        <v>1876</v>
      </c>
      <c r="X799" s="35">
        <v>1267.76</v>
      </c>
      <c r="Y799">
        <v>235</v>
      </c>
    </row>
    <row r="800" spans="22:25">
      <c r="V800" t="s">
        <v>1877</v>
      </c>
      <c r="W800" t="s">
        <v>1878</v>
      </c>
      <c r="X800" s="35">
        <v>1265.67</v>
      </c>
      <c r="Y800">
        <v>136</v>
      </c>
    </row>
    <row r="801" spans="22:25">
      <c r="V801">
        <v>7650</v>
      </c>
      <c r="W801" t="s">
        <v>1879</v>
      </c>
      <c r="X801" s="35">
        <v>1263.78</v>
      </c>
      <c r="Y801">
        <v>97</v>
      </c>
    </row>
    <row r="802" spans="22:25">
      <c r="V802">
        <v>6706</v>
      </c>
      <c r="W802" t="s">
        <v>1880</v>
      </c>
      <c r="X802" s="35">
        <v>1263.3699999999999</v>
      </c>
      <c r="Y802">
        <v>174</v>
      </c>
    </row>
    <row r="803" spans="22:25">
      <c r="V803" t="s">
        <v>1881</v>
      </c>
      <c r="W803" t="s">
        <v>1882</v>
      </c>
      <c r="X803" s="35">
        <v>1262.77</v>
      </c>
      <c r="Y803">
        <v>213</v>
      </c>
    </row>
    <row r="804" spans="22:25">
      <c r="V804">
        <v>9421</v>
      </c>
      <c r="W804" t="s">
        <v>1883</v>
      </c>
      <c r="X804" s="35">
        <v>1262.58</v>
      </c>
      <c r="Y804">
        <v>282</v>
      </c>
    </row>
    <row r="805" spans="22:25">
      <c r="V805">
        <v>5173</v>
      </c>
      <c r="W805" t="s">
        <v>1884</v>
      </c>
      <c r="X805" s="35">
        <v>1258.3399999999999</v>
      </c>
      <c r="Y805">
        <v>158</v>
      </c>
    </row>
    <row r="806" spans="22:25">
      <c r="V806">
        <v>6843</v>
      </c>
      <c r="W806" t="s">
        <v>1885</v>
      </c>
      <c r="X806" s="35">
        <v>1257.04</v>
      </c>
      <c r="Y806">
        <v>10</v>
      </c>
    </row>
    <row r="807" spans="22:25">
      <c r="V807">
        <v>7448</v>
      </c>
      <c r="W807" t="s">
        <v>1886</v>
      </c>
      <c r="X807" s="35">
        <v>1255.1600000000001</v>
      </c>
      <c r="Y807">
        <v>108</v>
      </c>
    </row>
    <row r="808" spans="22:25">
      <c r="V808" t="s">
        <v>1887</v>
      </c>
      <c r="W808" t="s">
        <v>1888</v>
      </c>
      <c r="X808" s="35">
        <v>1252.92</v>
      </c>
      <c r="Y808">
        <v>87</v>
      </c>
    </row>
    <row r="809" spans="22:25">
      <c r="V809">
        <v>7093</v>
      </c>
      <c r="W809" t="s">
        <v>1889</v>
      </c>
      <c r="X809" s="35">
        <v>1245.92</v>
      </c>
      <c r="Y809">
        <v>369</v>
      </c>
    </row>
    <row r="810" spans="22:25">
      <c r="V810" t="s">
        <v>1890</v>
      </c>
      <c r="W810" t="s">
        <v>1891</v>
      </c>
      <c r="X810" s="35">
        <v>1240.67</v>
      </c>
      <c r="Y810">
        <v>172</v>
      </c>
    </row>
    <row r="811" spans="22:25">
      <c r="V811" t="s">
        <v>1892</v>
      </c>
      <c r="W811" t="s">
        <v>1893</v>
      </c>
      <c r="X811" s="35">
        <v>1225.8599999999999</v>
      </c>
      <c r="Y811">
        <v>153</v>
      </c>
    </row>
    <row r="812" spans="22:25">
      <c r="V812" t="s">
        <v>1894</v>
      </c>
      <c r="W812" t="s">
        <v>1895</v>
      </c>
      <c r="X812" s="35">
        <v>1213.8599999999999</v>
      </c>
      <c r="Y812">
        <v>239</v>
      </c>
    </row>
    <row r="813" spans="22:25">
      <c r="V813">
        <v>9428</v>
      </c>
      <c r="W813" t="s">
        <v>1896</v>
      </c>
      <c r="X813" s="35">
        <v>1211.25</v>
      </c>
      <c r="Y813">
        <v>315</v>
      </c>
    </row>
    <row r="814" spans="22:25">
      <c r="V814" t="s">
        <v>1897</v>
      </c>
      <c r="W814" t="s">
        <v>1898</v>
      </c>
      <c r="X814" s="35">
        <v>1206.75</v>
      </c>
      <c r="Y814">
        <v>178</v>
      </c>
    </row>
    <row r="815" spans="22:25">
      <c r="V815" t="s">
        <v>1899</v>
      </c>
      <c r="W815" t="s">
        <v>1900</v>
      </c>
      <c r="X815" s="35">
        <v>1205.25</v>
      </c>
      <c r="Y815">
        <v>288</v>
      </c>
    </row>
    <row r="816" spans="22:25">
      <c r="V816">
        <v>7808</v>
      </c>
      <c r="W816" t="s">
        <v>1901</v>
      </c>
      <c r="X816" s="35">
        <v>1199.72</v>
      </c>
      <c r="Y816">
        <v>412</v>
      </c>
    </row>
    <row r="817" spans="22:25">
      <c r="V817" t="s">
        <v>1902</v>
      </c>
      <c r="W817" t="s">
        <v>1903</v>
      </c>
      <c r="X817" s="35">
        <v>1197.31</v>
      </c>
      <c r="Y817">
        <v>174</v>
      </c>
    </row>
    <row r="818" spans="22:25">
      <c r="V818">
        <v>5128</v>
      </c>
      <c r="W818" t="s">
        <v>1904</v>
      </c>
      <c r="X818" s="35">
        <v>1189.54</v>
      </c>
      <c r="Y818">
        <v>162</v>
      </c>
    </row>
    <row r="819" spans="22:25">
      <c r="V819">
        <v>6456</v>
      </c>
      <c r="W819" t="s">
        <v>1905</v>
      </c>
      <c r="X819" s="35">
        <v>1176.69</v>
      </c>
      <c r="Y819">
        <v>270</v>
      </c>
    </row>
    <row r="820" spans="22:25">
      <c r="V820" t="s">
        <v>1906</v>
      </c>
      <c r="W820" t="s">
        <v>1907</v>
      </c>
      <c r="X820" s="35">
        <v>1174.05</v>
      </c>
      <c r="Y820">
        <v>142</v>
      </c>
    </row>
    <row r="821" spans="22:25">
      <c r="V821">
        <v>9190</v>
      </c>
      <c r="W821" t="s">
        <v>1908</v>
      </c>
      <c r="X821" s="35">
        <v>1173.29</v>
      </c>
      <c r="Y821">
        <v>74</v>
      </c>
    </row>
    <row r="822" spans="22:25">
      <c r="V822">
        <v>8086</v>
      </c>
      <c r="W822" t="s">
        <v>1909</v>
      </c>
      <c r="X822" s="35">
        <v>1171.8499999999999</v>
      </c>
      <c r="Y822">
        <v>127</v>
      </c>
    </row>
    <row r="823" spans="22:25">
      <c r="V823" t="s">
        <v>1910</v>
      </c>
      <c r="W823" t="s">
        <v>1911</v>
      </c>
      <c r="X823" s="35">
        <v>1166.5899999999999</v>
      </c>
      <c r="Y823">
        <v>194</v>
      </c>
    </row>
    <row r="824" spans="22:25">
      <c r="V824">
        <v>9195</v>
      </c>
      <c r="W824" t="s">
        <v>1912</v>
      </c>
      <c r="X824" s="35">
        <v>1148.72</v>
      </c>
      <c r="Y824">
        <v>159</v>
      </c>
    </row>
    <row r="825" spans="22:25">
      <c r="V825">
        <v>5980</v>
      </c>
      <c r="W825" t="s">
        <v>1913</v>
      </c>
      <c r="X825" s="35">
        <v>1148.43</v>
      </c>
      <c r="Y825">
        <v>176</v>
      </c>
    </row>
    <row r="826" spans="22:25">
      <c r="V826">
        <v>9445</v>
      </c>
      <c r="W826" t="s">
        <v>1914</v>
      </c>
      <c r="X826" s="35">
        <v>1147.96</v>
      </c>
      <c r="Y826">
        <v>254</v>
      </c>
    </row>
    <row r="827" spans="22:25">
      <c r="V827">
        <v>8596</v>
      </c>
      <c r="W827" t="s">
        <v>1915</v>
      </c>
      <c r="X827" s="35">
        <v>1144.29</v>
      </c>
      <c r="Y827">
        <v>314</v>
      </c>
    </row>
    <row r="828" spans="22:25">
      <c r="V828">
        <v>9492</v>
      </c>
      <c r="W828" t="s">
        <v>1916</v>
      </c>
      <c r="X828" s="35">
        <v>1122.68</v>
      </c>
      <c r="Y828">
        <v>313</v>
      </c>
    </row>
    <row r="829" spans="22:25">
      <c r="V829">
        <v>9066</v>
      </c>
      <c r="W829" t="s">
        <v>1917</v>
      </c>
      <c r="X829" s="35">
        <v>1106.1099999999999</v>
      </c>
      <c r="Y829">
        <v>171</v>
      </c>
    </row>
    <row r="830" spans="22:25">
      <c r="V830" t="s">
        <v>1918</v>
      </c>
      <c r="W830" t="s">
        <v>1919</v>
      </c>
      <c r="X830" s="35">
        <v>1090</v>
      </c>
      <c r="Y830">
        <v>141</v>
      </c>
    </row>
    <row r="831" spans="22:25">
      <c r="V831" t="s">
        <v>1920</v>
      </c>
      <c r="W831" t="s">
        <v>1921</v>
      </c>
      <c r="X831" s="35">
        <v>1086.06</v>
      </c>
      <c r="Y831">
        <v>155</v>
      </c>
    </row>
    <row r="832" spans="22:25">
      <c r="V832">
        <v>8171</v>
      </c>
      <c r="W832" t="s">
        <v>1922</v>
      </c>
      <c r="X832" s="35">
        <v>1085.44</v>
      </c>
      <c r="Y832">
        <v>83</v>
      </c>
    </row>
    <row r="833" spans="22:25">
      <c r="V833" t="s">
        <v>1923</v>
      </c>
      <c r="W833" t="s">
        <v>1924</v>
      </c>
      <c r="X833" s="35">
        <v>1081.48</v>
      </c>
      <c r="Y833">
        <v>104</v>
      </c>
    </row>
    <row r="834" spans="22:25">
      <c r="V834">
        <v>9436</v>
      </c>
      <c r="W834" t="s">
        <v>1925</v>
      </c>
      <c r="X834" s="35">
        <v>1076.25</v>
      </c>
      <c r="Y834">
        <v>242</v>
      </c>
    </row>
    <row r="835" spans="22:25">
      <c r="V835" t="s">
        <v>1926</v>
      </c>
      <c r="W835" t="s">
        <v>1927</v>
      </c>
      <c r="X835" s="35">
        <v>1061.69</v>
      </c>
      <c r="Y835">
        <v>218</v>
      </c>
    </row>
    <row r="836" spans="22:25">
      <c r="V836">
        <v>9986</v>
      </c>
      <c r="W836" t="s">
        <v>1928</v>
      </c>
      <c r="X836" s="35">
        <v>1061.3900000000001</v>
      </c>
      <c r="Y836">
        <v>363</v>
      </c>
    </row>
    <row r="837" spans="22:25">
      <c r="V837">
        <v>9065</v>
      </c>
      <c r="W837" t="s">
        <v>1929</v>
      </c>
      <c r="X837" s="35">
        <v>1056.04</v>
      </c>
      <c r="Y837">
        <v>169</v>
      </c>
    </row>
    <row r="838" spans="22:25">
      <c r="V838">
        <v>9439</v>
      </c>
      <c r="W838" t="s">
        <v>1930</v>
      </c>
      <c r="X838" s="35">
        <v>1054.05</v>
      </c>
      <c r="Y838">
        <v>233</v>
      </c>
    </row>
    <row r="839" spans="22:25">
      <c r="V839">
        <v>7238</v>
      </c>
      <c r="W839" t="s">
        <v>1931</v>
      </c>
      <c r="X839" s="35">
        <v>1050.47</v>
      </c>
      <c r="Y839">
        <v>243</v>
      </c>
    </row>
    <row r="840" spans="22:25">
      <c r="V840">
        <v>8786</v>
      </c>
      <c r="W840" t="s">
        <v>1932</v>
      </c>
      <c r="X840" s="35">
        <v>1027.25</v>
      </c>
      <c r="Y840">
        <v>344</v>
      </c>
    </row>
    <row r="841" spans="22:25">
      <c r="V841" t="s">
        <v>1933</v>
      </c>
      <c r="W841" t="s">
        <v>1934</v>
      </c>
      <c r="X841" s="35">
        <v>1026.28</v>
      </c>
      <c r="Y841">
        <v>135</v>
      </c>
    </row>
    <row r="842" spans="22:25">
      <c r="V842">
        <v>9435</v>
      </c>
      <c r="W842" t="s">
        <v>1935</v>
      </c>
      <c r="X842" s="35">
        <v>1022.88</v>
      </c>
      <c r="Y842">
        <v>228</v>
      </c>
    </row>
    <row r="843" spans="22:25">
      <c r="V843" t="s">
        <v>1936</v>
      </c>
      <c r="W843" t="s">
        <v>1937</v>
      </c>
      <c r="X843" s="35">
        <v>1020.52</v>
      </c>
      <c r="Y843">
        <v>150</v>
      </c>
    </row>
    <row r="844" spans="22:25">
      <c r="V844" t="s">
        <v>1938</v>
      </c>
      <c r="W844" t="s">
        <v>1939</v>
      </c>
      <c r="X844" s="35">
        <v>1014.14</v>
      </c>
      <c r="Y844">
        <v>222</v>
      </c>
    </row>
    <row r="845" spans="22:25">
      <c r="V845">
        <v>9197</v>
      </c>
      <c r="W845" t="s">
        <v>1940</v>
      </c>
      <c r="X845" s="35">
        <v>1011.02</v>
      </c>
      <c r="Y845">
        <v>138</v>
      </c>
    </row>
    <row r="846" spans="22:25">
      <c r="V846">
        <v>9512</v>
      </c>
      <c r="W846" t="s">
        <v>1941</v>
      </c>
      <c r="X846" s="35">
        <v>1010.2</v>
      </c>
      <c r="Y846">
        <v>263</v>
      </c>
    </row>
    <row r="847" spans="22:25">
      <c r="V847">
        <v>9437</v>
      </c>
      <c r="W847" t="s">
        <v>1942</v>
      </c>
      <c r="X847" s="35">
        <v>1005.7</v>
      </c>
      <c r="Y847">
        <v>226</v>
      </c>
    </row>
    <row r="848" spans="22:25">
      <c r="V848" t="s">
        <v>1943</v>
      </c>
      <c r="W848" t="s">
        <v>1944</v>
      </c>
      <c r="X848" s="35">
        <v>995.53</v>
      </c>
      <c r="Y848">
        <v>107</v>
      </c>
    </row>
    <row r="849" spans="22:25">
      <c r="V849">
        <v>5143</v>
      </c>
      <c r="W849" t="s">
        <v>1945</v>
      </c>
      <c r="X849" s="35">
        <v>991.85</v>
      </c>
      <c r="Y849">
        <v>140</v>
      </c>
    </row>
    <row r="850" spans="22:25">
      <c r="V850">
        <v>8710</v>
      </c>
      <c r="W850" t="s">
        <v>1946</v>
      </c>
      <c r="X850" s="35">
        <v>985.91</v>
      </c>
      <c r="Y850">
        <v>217</v>
      </c>
    </row>
    <row r="851" spans="22:25">
      <c r="V851" t="s">
        <v>1947</v>
      </c>
      <c r="W851" t="s">
        <v>1948</v>
      </c>
      <c r="X851" s="35">
        <v>981.61</v>
      </c>
      <c r="Y851">
        <v>140</v>
      </c>
    </row>
    <row r="852" spans="22:25">
      <c r="V852">
        <v>8087</v>
      </c>
      <c r="W852" t="s">
        <v>1949</v>
      </c>
      <c r="X852" s="35">
        <v>979.34</v>
      </c>
      <c r="Y852">
        <v>146</v>
      </c>
    </row>
    <row r="853" spans="22:25">
      <c r="V853">
        <v>8792</v>
      </c>
      <c r="W853" t="s">
        <v>1950</v>
      </c>
      <c r="X853" s="35">
        <v>974.32</v>
      </c>
      <c r="Y853">
        <v>300</v>
      </c>
    </row>
    <row r="854" spans="22:25">
      <c r="V854" t="s">
        <v>1951</v>
      </c>
      <c r="W854" t="s">
        <v>1952</v>
      </c>
      <c r="X854" s="35">
        <v>973.28</v>
      </c>
      <c r="Y854">
        <v>190</v>
      </c>
    </row>
    <row r="855" spans="22:25">
      <c r="V855">
        <v>8828</v>
      </c>
      <c r="W855" t="s">
        <v>1953</v>
      </c>
      <c r="X855" s="35">
        <v>959.1</v>
      </c>
      <c r="Y855">
        <v>47</v>
      </c>
    </row>
    <row r="856" spans="22:25">
      <c r="V856">
        <v>8790</v>
      </c>
      <c r="W856" t="s">
        <v>1954</v>
      </c>
      <c r="X856" s="35">
        <v>948.07</v>
      </c>
      <c r="Y856">
        <v>311</v>
      </c>
    </row>
    <row r="857" spans="22:25">
      <c r="V857" t="s">
        <v>1955</v>
      </c>
      <c r="W857" t="s">
        <v>1956</v>
      </c>
      <c r="X857" s="35">
        <v>942.66</v>
      </c>
      <c r="Y857">
        <v>146</v>
      </c>
    </row>
    <row r="858" spans="22:25">
      <c r="V858" t="s">
        <v>1957</v>
      </c>
      <c r="W858" t="s">
        <v>1958</v>
      </c>
      <c r="X858" s="35">
        <v>939.06</v>
      </c>
      <c r="Y858">
        <v>150</v>
      </c>
    </row>
    <row r="859" spans="22:25">
      <c r="V859" t="s">
        <v>1959</v>
      </c>
      <c r="W859" t="s">
        <v>1960</v>
      </c>
      <c r="X859" s="35">
        <v>920.89</v>
      </c>
      <c r="Y859">
        <v>101</v>
      </c>
    </row>
    <row r="860" spans="22:25">
      <c r="V860">
        <v>8711</v>
      </c>
      <c r="W860" t="s">
        <v>1961</v>
      </c>
      <c r="X860" s="35">
        <v>920.35</v>
      </c>
      <c r="Y860">
        <v>202</v>
      </c>
    </row>
    <row r="861" spans="22:25">
      <c r="V861">
        <v>8827</v>
      </c>
      <c r="W861" t="s">
        <v>1962</v>
      </c>
      <c r="X861" s="35">
        <v>916.94</v>
      </c>
      <c r="Y861">
        <v>45</v>
      </c>
    </row>
    <row r="862" spans="22:25">
      <c r="V862">
        <v>9162</v>
      </c>
      <c r="W862" t="s">
        <v>1963</v>
      </c>
      <c r="X862" s="35">
        <v>910.93</v>
      </c>
      <c r="Y862">
        <v>157</v>
      </c>
    </row>
    <row r="863" spans="22:25">
      <c r="V863" t="s">
        <v>1964</v>
      </c>
      <c r="W863" t="s">
        <v>1965</v>
      </c>
      <c r="X863" s="35">
        <v>910.14</v>
      </c>
      <c r="Y863">
        <v>142</v>
      </c>
    </row>
    <row r="864" spans="22:25">
      <c r="V864">
        <v>10143</v>
      </c>
      <c r="W864" t="s">
        <v>1966</v>
      </c>
      <c r="X864" s="35">
        <v>906.39</v>
      </c>
      <c r="Y864">
        <v>225</v>
      </c>
    </row>
    <row r="865" spans="22:25">
      <c r="V865" t="s">
        <v>1967</v>
      </c>
      <c r="W865" t="s">
        <v>1968</v>
      </c>
      <c r="X865" s="35">
        <v>901.13</v>
      </c>
      <c r="Y865">
        <v>547</v>
      </c>
    </row>
    <row r="866" spans="22:25">
      <c r="V866" t="s">
        <v>1969</v>
      </c>
      <c r="W866" t="s">
        <v>1970</v>
      </c>
      <c r="X866" s="35">
        <v>892.46</v>
      </c>
      <c r="Y866">
        <v>310</v>
      </c>
    </row>
    <row r="867" spans="22:25">
      <c r="V867" t="s">
        <v>1971</v>
      </c>
      <c r="W867" t="s">
        <v>1972</v>
      </c>
      <c r="X867" s="35">
        <v>890.19</v>
      </c>
      <c r="Y867">
        <v>155</v>
      </c>
    </row>
    <row r="868" spans="22:25">
      <c r="V868" t="s">
        <v>1973</v>
      </c>
      <c r="W868" t="s">
        <v>1974</v>
      </c>
      <c r="X868" s="35">
        <v>882.24</v>
      </c>
      <c r="Y868">
        <v>159</v>
      </c>
    </row>
    <row r="869" spans="22:25">
      <c r="V869">
        <v>7999</v>
      </c>
      <c r="W869" t="s">
        <v>1975</v>
      </c>
      <c r="X869" s="35">
        <v>872.3</v>
      </c>
      <c r="Y869">
        <v>191</v>
      </c>
    </row>
    <row r="870" spans="22:25">
      <c r="V870">
        <v>10142</v>
      </c>
      <c r="W870" t="s">
        <v>1976</v>
      </c>
      <c r="X870" s="35">
        <v>870.58</v>
      </c>
      <c r="Y870">
        <v>200</v>
      </c>
    </row>
    <row r="871" spans="22:25">
      <c r="V871">
        <v>9577</v>
      </c>
      <c r="W871" t="s">
        <v>637</v>
      </c>
      <c r="X871" s="35">
        <v>865.73</v>
      </c>
      <c r="Y871">
        <v>42</v>
      </c>
    </row>
    <row r="872" spans="22:25">
      <c r="V872">
        <v>7649</v>
      </c>
      <c r="W872" t="s">
        <v>1977</v>
      </c>
      <c r="X872" s="35">
        <v>864.14</v>
      </c>
      <c r="Y872">
        <v>65</v>
      </c>
    </row>
    <row r="873" spans="22:25">
      <c r="V873">
        <v>8784</v>
      </c>
      <c r="W873" t="s">
        <v>1978</v>
      </c>
      <c r="X873" s="35">
        <v>861.46</v>
      </c>
      <c r="Y873">
        <v>268</v>
      </c>
    </row>
    <row r="874" spans="22:25">
      <c r="V874">
        <v>6104</v>
      </c>
      <c r="W874" t="s">
        <v>1979</v>
      </c>
      <c r="X874" s="35">
        <v>858.35</v>
      </c>
      <c r="Y874">
        <v>126</v>
      </c>
    </row>
    <row r="875" spans="22:25">
      <c r="V875">
        <v>5979</v>
      </c>
      <c r="W875" t="s">
        <v>1980</v>
      </c>
      <c r="X875" s="35">
        <v>855.25</v>
      </c>
      <c r="Y875">
        <v>132</v>
      </c>
    </row>
    <row r="876" spans="22:25">
      <c r="V876">
        <v>1321</v>
      </c>
      <c r="W876" t="s">
        <v>1981</v>
      </c>
      <c r="X876" s="35">
        <v>855.05</v>
      </c>
      <c r="Y876">
        <v>94</v>
      </c>
    </row>
    <row r="877" spans="22:25">
      <c r="V877" t="s">
        <v>1982</v>
      </c>
      <c r="W877" t="s">
        <v>1983</v>
      </c>
      <c r="X877" s="35">
        <v>839.59</v>
      </c>
      <c r="Y877">
        <v>441</v>
      </c>
    </row>
    <row r="878" spans="22:25">
      <c r="V878" t="s">
        <v>1984</v>
      </c>
      <c r="W878" t="s">
        <v>1985</v>
      </c>
      <c r="X878" s="35">
        <v>835.8</v>
      </c>
      <c r="Y878">
        <v>891</v>
      </c>
    </row>
    <row r="879" spans="22:25">
      <c r="V879" t="s">
        <v>1986</v>
      </c>
      <c r="W879" t="s">
        <v>1987</v>
      </c>
      <c r="X879" s="35">
        <v>832.49</v>
      </c>
      <c r="Y879">
        <v>162</v>
      </c>
    </row>
    <row r="880" spans="22:25">
      <c r="V880" t="s">
        <v>1988</v>
      </c>
      <c r="W880" t="s">
        <v>1989</v>
      </c>
      <c r="X880" s="35">
        <v>826.1</v>
      </c>
      <c r="Y880">
        <v>106</v>
      </c>
    </row>
    <row r="881" spans="22:25">
      <c r="V881" t="s">
        <v>1990</v>
      </c>
      <c r="W881" t="s">
        <v>1991</v>
      </c>
      <c r="X881" s="35">
        <v>824.39</v>
      </c>
      <c r="Y881">
        <v>130</v>
      </c>
    </row>
    <row r="882" spans="22:25">
      <c r="V882" t="s">
        <v>1992</v>
      </c>
      <c r="W882" t="s">
        <v>1993</v>
      </c>
      <c r="X882" s="35">
        <v>821.25</v>
      </c>
      <c r="Y882">
        <v>134</v>
      </c>
    </row>
    <row r="883" spans="22:25">
      <c r="V883">
        <v>8662</v>
      </c>
      <c r="W883" t="s">
        <v>1994</v>
      </c>
      <c r="X883" s="35">
        <v>811.78</v>
      </c>
      <c r="Y883">
        <v>123</v>
      </c>
    </row>
    <row r="884" spans="22:25">
      <c r="V884" t="s">
        <v>1995</v>
      </c>
      <c r="W884" t="s">
        <v>1996</v>
      </c>
      <c r="X884" s="35">
        <v>804.94</v>
      </c>
      <c r="Y884">
        <v>122</v>
      </c>
    </row>
    <row r="885" spans="22:25">
      <c r="V885">
        <v>7998</v>
      </c>
      <c r="W885" t="s">
        <v>1997</v>
      </c>
      <c r="X885" s="35">
        <v>800.91</v>
      </c>
      <c r="Y885">
        <v>174</v>
      </c>
    </row>
    <row r="886" spans="22:25">
      <c r="V886" t="s">
        <v>1998</v>
      </c>
      <c r="W886" t="s">
        <v>1999</v>
      </c>
      <c r="X886" s="35">
        <v>787.97</v>
      </c>
      <c r="Y886">
        <v>122</v>
      </c>
    </row>
    <row r="887" spans="22:25">
      <c r="V887" t="s">
        <v>2000</v>
      </c>
      <c r="W887" t="s">
        <v>2001</v>
      </c>
      <c r="X887" s="35">
        <v>775.22</v>
      </c>
      <c r="Y887">
        <v>156</v>
      </c>
    </row>
    <row r="888" spans="22:25">
      <c r="V888">
        <v>9790</v>
      </c>
      <c r="W888" t="s">
        <v>2002</v>
      </c>
      <c r="X888" s="35">
        <v>774.93</v>
      </c>
      <c r="Y888">
        <v>162</v>
      </c>
    </row>
    <row r="889" spans="22:25">
      <c r="V889">
        <v>8826</v>
      </c>
      <c r="W889" t="s">
        <v>2003</v>
      </c>
      <c r="X889" s="35">
        <v>774.58</v>
      </c>
      <c r="Y889">
        <v>38</v>
      </c>
    </row>
    <row r="890" spans="22:25">
      <c r="V890">
        <v>8785</v>
      </c>
      <c r="W890" t="s">
        <v>2004</v>
      </c>
      <c r="X890" s="35">
        <v>771.43</v>
      </c>
      <c r="Y890">
        <v>276</v>
      </c>
    </row>
    <row r="891" spans="22:25">
      <c r="V891" t="s">
        <v>2005</v>
      </c>
      <c r="W891" t="s">
        <v>2006</v>
      </c>
      <c r="X891" s="35">
        <v>771.35</v>
      </c>
      <c r="Y891">
        <v>98</v>
      </c>
    </row>
    <row r="892" spans="22:25">
      <c r="V892">
        <v>9791</v>
      </c>
      <c r="W892" t="s">
        <v>2007</v>
      </c>
      <c r="X892" s="35">
        <v>761.46</v>
      </c>
      <c r="Y892">
        <v>189</v>
      </c>
    </row>
    <row r="893" spans="22:25">
      <c r="V893" t="s">
        <v>2008</v>
      </c>
      <c r="W893" t="s">
        <v>2009</v>
      </c>
      <c r="X893" s="35">
        <v>755.29</v>
      </c>
      <c r="Y893">
        <v>94</v>
      </c>
    </row>
    <row r="894" spans="22:25">
      <c r="V894" t="s">
        <v>2010</v>
      </c>
      <c r="W894" t="s">
        <v>2011</v>
      </c>
      <c r="X894" s="35">
        <v>746.79</v>
      </c>
      <c r="Y894">
        <v>185</v>
      </c>
    </row>
    <row r="895" spans="22:25">
      <c r="V895">
        <v>7237</v>
      </c>
      <c r="W895" t="s">
        <v>2012</v>
      </c>
      <c r="X895" s="35">
        <v>745.81</v>
      </c>
      <c r="Y895">
        <v>170</v>
      </c>
    </row>
    <row r="896" spans="22:25">
      <c r="V896">
        <v>6704</v>
      </c>
      <c r="W896" t="s">
        <v>2013</v>
      </c>
      <c r="X896" s="35">
        <v>740.51</v>
      </c>
      <c r="Y896">
        <v>113</v>
      </c>
    </row>
    <row r="897" spans="22:25">
      <c r="V897">
        <v>6705</v>
      </c>
      <c r="W897" t="s">
        <v>2014</v>
      </c>
      <c r="X897" s="35">
        <v>738.92</v>
      </c>
      <c r="Y897">
        <v>111</v>
      </c>
    </row>
    <row r="898" spans="22:25">
      <c r="V898">
        <v>8709</v>
      </c>
      <c r="W898" t="s">
        <v>2015</v>
      </c>
      <c r="X898" s="35">
        <v>738.25</v>
      </c>
      <c r="Y898">
        <v>162</v>
      </c>
    </row>
    <row r="899" spans="22:25">
      <c r="V899">
        <v>5978</v>
      </c>
      <c r="W899" t="s">
        <v>2016</v>
      </c>
      <c r="X899" s="35">
        <v>737.12</v>
      </c>
      <c r="Y899">
        <v>114</v>
      </c>
    </row>
    <row r="900" spans="22:25">
      <c r="V900">
        <v>10457</v>
      </c>
      <c r="W900" t="s">
        <v>2017</v>
      </c>
      <c r="X900" s="35">
        <v>732.26</v>
      </c>
      <c r="Y900">
        <v>55</v>
      </c>
    </row>
    <row r="901" spans="22:25">
      <c r="V901">
        <v>10448</v>
      </c>
      <c r="W901" t="s">
        <v>2018</v>
      </c>
      <c r="X901" s="35">
        <v>721.76</v>
      </c>
      <c r="Y901">
        <v>55</v>
      </c>
    </row>
    <row r="902" spans="22:25">
      <c r="V902">
        <v>9147</v>
      </c>
      <c r="W902" t="s">
        <v>2019</v>
      </c>
      <c r="X902" s="35">
        <v>718.74</v>
      </c>
      <c r="Y902">
        <v>57</v>
      </c>
    </row>
    <row r="903" spans="22:25">
      <c r="V903" t="s">
        <v>2020</v>
      </c>
      <c r="W903" t="s">
        <v>2021</v>
      </c>
      <c r="X903" s="35">
        <v>699.1</v>
      </c>
      <c r="Y903">
        <v>112</v>
      </c>
    </row>
    <row r="904" spans="22:25">
      <c r="V904" t="s">
        <v>2022</v>
      </c>
      <c r="W904" t="s">
        <v>2023</v>
      </c>
      <c r="X904" s="35">
        <v>695.08</v>
      </c>
      <c r="Y904">
        <v>207</v>
      </c>
    </row>
    <row r="905" spans="22:25">
      <c r="V905">
        <v>9154</v>
      </c>
      <c r="W905" t="s">
        <v>2024</v>
      </c>
      <c r="X905" s="35">
        <v>694.49</v>
      </c>
      <c r="Y905">
        <v>56</v>
      </c>
    </row>
    <row r="906" spans="22:25">
      <c r="V906">
        <v>9493</v>
      </c>
      <c r="W906" t="s">
        <v>2025</v>
      </c>
      <c r="X906" s="35">
        <v>694</v>
      </c>
      <c r="Y906">
        <v>189</v>
      </c>
    </row>
    <row r="907" spans="22:25">
      <c r="V907" t="s">
        <v>2026</v>
      </c>
      <c r="W907" t="s">
        <v>2027</v>
      </c>
      <c r="X907" s="35">
        <v>682.34</v>
      </c>
      <c r="Y907">
        <v>122</v>
      </c>
    </row>
    <row r="908" spans="22:25">
      <c r="V908">
        <v>933</v>
      </c>
      <c r="W908" t="s">
        <v>2028</v>
      </c>
      <c r="X908" s="35">
        <v>673.72</v>
      </c>
      <c r="Y908">
        <v>732</v>
      </c>
    </row>
    <row r="909" spans="22:25">
      <c r="V909" t="s">
        <v>2029</v>
      </c>
      <c r="W909" t="s">
        <v>2030</v>
      </c>
      <c r="X909" s="35">
        <v>669.42</v>
      </c>
      <c r="Y909">
        <v>160</v>
      </c>
    </row>
    <row r="910" spans="22:25">
      <c r="V910">
        <v>8783</v>
      </c>
      <c r="W910" t="s">
        <v>2031</v>
      </c>
      <c r="X910" s="35">
        <v>652.16</v>
      </c>
      <c r="Y910">
        <v>232</v>
      </c>
    </row>
    <row r="911" spans="22:25">
      <c r="V911">
        <v>7997</v>
      </c>
      <c r="W911" t="s">
        <v>2032</v>
      </c>
      <c r="X911" s="35">
        <v>648.75</v>
      </c>
      <c r="Y911">
        <v>142</v>
      </c>
    </row>
    <row r="912" spans="22:25">
      <c r="V912" t="s">
        <v>2033</v>
      </c>
      <c r="W912" t="s">
        <v>2034</v>
      </c>
      <c r="X912" s="35">
        <v>645.79999999999995</v>
      </c>
      <c r="Y912">
        <v>100</v>
      </c>
    </row>
    <row r="913" spans="22:25">
      <c r="V913" t="s">
        <v>2035</v>
      </c>
      <c r="W913" t="s">
        <v>2036</v>
      </c>
      <c r="X913" s="35">
        <v>641.17999999999995</v>
      </c>
      <c r="Y913">
        <v>79</v>
      </c>
    </row>
    <row r="914" spans="22:25">
      <c r="V914" t="s">
        <v>2037</v>
      </c>
      <c r="W914" t="s">
        <v>2038</v>
      </c>
      <c r="X914" s="35">
        <v>640.89</v>
      </c>
      <c r="Y914">
        <v>84</v>
      </c>
    </row>
    <row r="915" spans="22:25">
      <c r="V915">
        <v>5559</v>
      </c>
      <c r="W915" t="s">
        <v>2039</v>
      </c>
      <c r="X915" s="35">
        <v>616.53</v>
      </c>
      <c r="Y915">
        <v>130</v>
      </c>
    </row>
    <row r="916" spans="22:25">
      <c r="V916">
        <v>8789</v>
      </c>
      <c r="W916" t="s">
        <v>2040</v>
      </c>
      <c r="X916" s="35">
        <v>615.6</v>
      </c>
      <c r="Y916">
        <v>199</v>
      </c>
    </row>
    <row r="917" spans="22:25">
      <c r="V917" t="s">
        <v>2041</v>
      </c>
      <c r="W917" t="s">
        <v>2042</v>
      </c>
      <c r="X917" s="35">
        <v>607.16</v>
      </c>
      <c r="Y917">
        <v>101</v>
      </c>
    </row>
    <row r="918" spans="22:25">
      <c r="V918" t="s">
        <v>2043</v>
      </c>
      <c r="W918" t="s">
        <v>2044</v>
      </c>
      <c r="X918" s="35">
        <v>606.59</v>
      </c>
      <c r="Y918">
        <v>126</v>
      </c>
    </row>
    <row r="919" spans="22:25">
      <c r="V919">
        <v>10478</v>
      </c>
      <c r="W919" t="s">
        <v>2045</v>
      </c>
      <c r="X919" s="35">
        <v>604.46</v>
      </c>
      <c r="Y919">
        <v>46</v>
      </c>
    </row>
    <row r="920" spans="22:25">
      <c r="V920">
        <v>5977</v>
      </c>
      <c r="W920" t="s">
        <v>2046</v>
      </c>
      <c r="X920" s="35">
        <v>600.9</v>
      </c>
      <c r="Y920">
        <v>91</v>
      </c>
    </row>
    <row r="921" spans="22:25">
      <c r="V921">
        <v>7496</v>
      </c>
      <c r="W921" t="s">
        <v>2047</v>
      </c>
      <c r="X921" s="35">
        <v>600.47</v>
      </c>
      <c r="Y921">
        <v>51</v>
      </c>
    </row>
    <row r="922" spans="22:25">
      <c r="V922" t="s">
        <v>2048</v>
      </c>
      <c r="W922" t="s">
        <v>2049</v>
      </c>
      <c r="X922" s="35">
        <v>597.45000000000005</v>
      </c>
      <c r="Y922">
        <v>393</v>
      </c>
    </row>
    <row r="923" spans="22:25">
      <c r="V923" t="s">
        <v>2050</v>
      </c>
      <c r="W923" t="s">
        <v>2051</v>
      </c>
      <c r="X923" s="35">
        <v>596.19000000000005</v>
      </c>
      <c r="Y923">
        <v>465</v>
      </c>
    </row>
    <row r="924" spans="22:25">
      <c r="V924" t="s">
        <v>2052</v>
      </c>
      <c r="W924" t="s">
        <v>2053</v>
      </c>
      <c r="X924" s="35">
        <v>593.12</v>
      </c>
      <c r="Y924">
        <v>43</v>
      </c>
    </row>
    <row r="925" spans="22:25">
      <c r="V925" t="s">
        <v>2054</v>
      </c>
      <c r="W925" t="s">
        <v>2055</v>
      </c>
      <c r="X925" s="35">
        <v>590.49</v>
      </c>
      <c r="Y925">
        <v>231</v>
      </c>
    </row>
    <row r="926" spans="22:25">
      <c r="V926">
        <v>7236</v>
      </c>
      <c r="W926" t="s">
        <v>2056</v>
      </c>
      <c r="X926" s="35">
        <v>588.21</v>
      </c>
      <c r="Y926">
        <v>41</v>
      </c>
    </row>
    <row r="927" spans="22:25">
      <c r="V927">
        <v>8085</v>
      </c>
      <c r="W927" t="s">
        <v>2057</v>
      </c>
      <c r="X927" s="35">
        <v>581.19000000000005</v>
      </c>
      <c r="Y927">
        <v>181</v>
      </c>
    </row>
    <row r="928" spans="22:25">
      <c r="V928" t="s">
        <v>2058</v>
      </c>
      <c r="W928" t="s">
        <v>2059</v>
      </c>
      <c r="X928" s="35">
        <v>561.01</v>
      </c>
      <c r="Y928">
        <v>68</v>
      </c>
    </row>
    <row r="929" spans="22:25">
      <c r="V929">
        <v>8172</v>
      </c>
      <c r="W929" t="s">
        <v>2060</v>
      </c>
      <c r="X929" s="35">
        <v>558.82000000000005</v>
      </c>
      <c r="Y929">
        <v>42</v>
      </c>
    </row>
    <row r="930" spans="22:25">
      <c r="V930">
        <v>4248</v>
      </c>
      <c r="W930" t="s">
        <v>2061</v>
      </c>
      <c r="X930" s="35">
        <v>557.63</v>
      </c>
      <c r="Y930">
        <v>70</v>
      </c>
    </row>
    <row r="931" spans="22:25">
      <c r="V931">
        <v>6932</v>
      </c>
      <c r="W931" t="s">
        <v>2062</v>
      </c>
      <c r="X931" s="35">
        <v>555.52</v>
      </c>
      <c r="Y931">
        <v>130</v>
      </c>
    </row>
    <row r="932" spans="22:25">
      <c r="V932">
        <v>4489</v>
      </c>
      <c r="W932" t="s">
        <v>2063</v>
      </c>
      <c r="X932" s="35">
        <v>553.99</v>
      </c>
      <c r="Y932">
        <v>26</v>
      </c>
    </row>
    <row r="933" spans="22:25">
      <c r="V933" t="s">
        <v>2064</v>
      </c>
      <c r="W933" t="s">
        <v>2065</v>
      </c>
      <c r="X933" s="35">
        <v>550.87</v>
      </c>
      <c r="Y933">
        <v>51</v>
      </c>
    </row>
    <row r="934" spans="22:25">
      <c r="V934">
        <v>9156</v>
      </c>
      <c r="W934" t="s">
        <v>2066</v>
      </c>
      <c r="X934" s="35">
        <v>541.21</v>
      </c>
      <c r="Y934">
        <v>41</v>
      </c>
    </row>
    <row r="935" spans="22:25">
      <c r="V935">
        <v>1609</v>
      </c>
      <c r="W935" t="s">
        <v>2067</v>
      </c>
      <c r="X935" s="35">
        <v>532.48</v>
      </c>
      <c r="Y935">
        <v>73</v>
      </c>
    </row>
    <row r="936" spans="22:25">
      <c r="V936" t="s">
        <v>2068</v>
      </c>
      <c r="W936" t="s">
        <v>2069</v>
      </c>
      <c r="X936" s="35">
        <v>528.04</v>
      </c>
      <c r="Y936">
        <v>71</v>
      </c>
    </row>
    <row r="937" spans="22:25">
      <c r="V937">
        <v>8791</v>
      </c>
      <c r="W937" t="s">
        <v>2070</v>
      </c>
      <c r="X937" s="35">
        <v>526.45000000000005</v>
      </c>
      <c r="Y937">
        <v>166</v>
      </c>
    </row>
    <row r="938" spans="22:25">
      <c r="V938" t="s">
        <v>2071</v>
      </c>
      <c r="W938" t="s">
        <v>2072</v>
      </c>
      <c r="X938" s="35">
        <v>522.11</v>
      </c>
      <c r="Y938">
        <v>331</v>
      </c>
    </row>
    <row r="939" spans="22:25">
      <c r="V939">
        <v>9295</v>
      </c>
      <c r="W939" t="s">
        <v>2073</v>
      </c>
      <c r="X939" s="35">
        <v>512.84</v>
      </c>
      <c r="Y939">
        <v>46</v>
      </c>
    </row>
    <row r="940" spans="22:25">
      <c r="V940">
        <v>9793</v>
      </c>
      <c r="W940" t="s">
        <v>2074</v>
      </c>
      <c r="X940" s="35">
        <v>508.51</v>
      </c>
      <c r="Y940">
        <v>98</v>
      </c>
    </row>
    <row r="941" spans="22:25">
      <c r="V941">
        <v>9430</v>
      </c>
      <c r="W941" t="s">
        <v>2075</v>
      </c>
      <c r="X941" s="35">
        <v>500.09</v>
      </c>
      <c r="Y941">
        <v>109</v>
      </c>
    </row>
    <row r="942" spans="22:25">
      <c r="V942">
        <v>7457</v>
      </c>
      <c r="W942" t="s">
        <v>2076</v>
      </c>
      <c r="X942" s="35">
        <v>494.94</v>
      </c>
      <c r="Y942">
        <v>38</v>
      </c>
    </row>
    <row r="943" spans="22:25">
      <c r="V943" t="s">
        <v>2077</v>
      </c>
      <c r="W943" t="s">
        <v>2078</v>
      </c>
      <c r="X943" s="35">
        <v>465.83</v>
      </c>
      <c r="Y943">
        <v>82</v>
      </c>
    </row>
    <row r="944" spans="22:25">
      <c r="V944">
        <v>4512</v>
      </c>
      <c r="W944" t="s">
        <v>2079</v>
      </c>
      <c r="X944" s="35">
        <v>462.79</v>
      </c>
      <c r="Y944">
        <v>80</v>
      </c>
    </row>
    <row r="945" spans="22:25">
      <c r="V945" t="s">
        <v>2080</v>
      </c>
      <c r="W945" t="s">
        <v>2081</v>
      </c>
      <c r="X945" s="35">
        <v>462.62</v>
      </c>
      <c r="Y945">
        <v>63</v>
      </c>
    </row>
    <row r="946" spans="22:25">
      <c r="V946">
        <v>6851</v>
      </c>
      <c r="W946" t="s">
        <v>2082</v>
      </c>
      <c r="X946" s="35">
        <v>461.18</v>
      </c>
      <c r="Y946">
        <v>21</v>
      </c>
    </row>
    <row r="947" spans="22:25">
      <c r="V947">
        <v>10449</v>
      </c>
      <c r="W947" t="s">
        <v>2083</v>
      </c>
      <c r="X947" s="35">
        <v>450.02</v>
      </c>
      <c r="Y947">
        <v>34</v>
      </c>
    </row>
    <row r="948" spans="22:25">
      <c r="V948">
        <v>10479</v>
      </c>
      <c r="W948" t="s">
        <v>2084</v>
      </c>
      <c r="X948" s="35">
        <v>446.77</v>
      </c>
      <c r="Y948">
        <v>34</v>
      </c>
    </row>
    <row r="949" spans="22:25">
      <c r="V949">
        <v>8946</v>
      </c>
      <c r="W949" t="s">
        <v>2085</v>
      </c>
      <c r="X949" s="35">
        <v>446.71</v>
      </c>
      <c r="Y949">
        <v>80</v>
      </c>
    </row>
    <row r="950" spans="22:25">
      <c r="V950" t="s">
        <v>2086</v>
      </c>
      <c r="W950" t="s">
        <v>2087</v>
      </c>
      <c r="X950" s="35">
        <v>443.95</v>
      </c>
      <c r="Y950">
        <v>305</v>
      </c>
    </row>
    <row r="951" spans="22:25">
      <c r="V951">
        <v>7519</v>
      </c>
      <c r="W951" t="s">
        <v>2088</v>
      </c>
      <c r="X951" s="35">
        <v>441.63</v>
      </c>
      <c r="Y951">
        <v>39</v>
      </c>
    </row>
    <row r="952" spans="22:25">
      <c r="V952" t="s">
        <v>2089</v>
      </c>
      <c r="W952" t="s">
        <v>2090</v>
      </c>
      <c r="X952" s="35">
        <v>433.64</v>
      </c>
      <c r="Y952">
        <v>333</v>
      </c>
    </row>
    <row r="953" spans="22:25">
      <c r="V953">
        <v>6721</v>
      </c>
      <c r="W953" t="s">
        <v>2091</v>
      </c>
      <c r="X953" s="35">
        <v>433.6</v>
      </c>
      <c r="Y953">
        <v>86</v>
      </c>
    </row>
    <row r="954" spans="22:25">
      <c r="V954">
        <v>9157</v>
      </c>
      <c r="W954" t="s">
        <v>2092</v>
      </c>
      <c r="X954" s="35">
        <v>432.08</v>
      </c>
      <c r="Y954">
        <v>33</v>
      </c>
    </row>
    <row r="955" spans="22:25">
      <c r="V955" t="s">
        <v>2093</v>
      </c>
      <c r="W955" t="s">
        <v>2094</v>
      </c>
      <c r="X955" s="35">
        <v>422.19</v>
      </c>
      <c r="Y955">
        <v>83</v>
      </c>
    </row>
    <row r="956" spans="22:25">
      <c r="V956" t="s">
        <v>2095</v>
      </c>
      <c r="W956" t="s">
        <v>2096</v>
      </c>
      <c r="X956" s="35">
        <v>418.86</v>
      </c>
      <c r="Y956">
        <v>138</v>
      </c>
    </row>
    <row r="957" spans="22:25">
      <c r="V957">
        <v>1311</v>
      </c>
      <c r="W957" t="s">
        <v>2097</v>
      </c>
      <c r="X957" s="35">
        <v>409.69</v>
      </c>
      <c r="Y957">
        <v>90</v>
      </c>
    </row>
    <row r="958" spans="22:25">
      <c r="V958" t="s">
        <v>2098</v>
      </c>
      <c r="W958" t="s">
        <v>2099</v>
      </c>
      <c r="X958" s="35">
        <v>406.02</v>
      </c>
      <c r="Y958">
        <v>128</v>
      </c>
    </row>
    <row r="959" spans="22:25">
      <c r="V959">
        <v>9792</v>
      </c>
      <c r="W959" t="s">
        <v>2100</v>
      </c>
      <c r="X959" s="35">
        <v>403.5</v>
      </c>
      <c r="Y959">
        <v>74</v>
      </c>
    </row>
    <row r="960" spans="22:25">
      <c r="V960" t="s">
        <v>2101</v>
      </c>
      <c r="W960" t="s">
        <v>2102</v>
      </c>
      <c r="X960" s="35">
        <v>396.38</v>
      </c>
      <c r="Y960">
        <v>67</v>
      </c>
    </row>
    <row r="961" spans="22:25">
      <c r="V961" t="s">
        <v>2103</v>
      </c>
      <c r="W961" t="s">
        <v>2104</v>
      </c>
      <c r="X961" s="35">
        <v>392.7</v>
      </c>
      <c r="Y961">
        <v>82</v>
      </c>
    </row>
    <row r="962" spans="22:25">
      <c r="V962">
        <v>7497</v>
      </c>
      <c r="W962" t="s">
        <v>2105</v>
      </c>
      <c r="X962" s="35">
        <v>384.7</v>
      </c>
      <c r="Y962">
        <v>33</v>
      </c>
    </row>
    <row r="963" spans="22:25">
      <c r="V963" t="s">
        <v>2106</v>
      </c>
      <c r="W963" t="s">
        <v>2107</v>
      </c>
      <c r="X963" s="35">
        <v>369.36</v>
      </c>
      <c r="Y963">
        <v>35</v>
      </c>
    </row>
    <row r="964" spans="22:25">
      <c r="V964">
        <v>7498</v>
      </c>
      <c r="W964" t="s">
        <v>2108</v>
      </c>
      <c r="X964" s="35">
        <v>364.97</v>
      </c>
      <c r="Y964">
        <v>33</v>
      </c>
    </row>
    <row r="965" spans="22:25">
      <c r="V965" t="s">
        <v>2109</v>
      </c>
      <c r="W965" t="s">
        <v>2110</v>
      </c>
      <c r="X965" s="35">
        <v>361.4</v>
      </c>
      <c r="Y965">
        <v>128</v>
      </c>
    </row>
    <row r="966" spans="22:25">
      <c r="V966" t="s">
        <v>531</v>
      </c>
      <c r="W966" t="s">
        <v>2111</v>
      </c>
      <c r="X966" s="35">
        <v>361.17</v>
      </c>
      <c r="Y966">
        <v>69</v>
      </c>
    </row>
    <row r="967" spans="22:25">
      <c r="V967">
        <v>7083</v>
      </c>
      <c r="W967" t="s">
        <v>2112</v>
      </c>
      <c r="X967" s="35">
        <v>360.79</v>
      </c>
      <c r="Y967">
        <v>61</v>
      </c>
    </row>
    <row r="968" spans="22:25">
      <c r="V968">
        <v>935</v>
      </c>
      <c r="W968" t="s">
        <v>2113</v>
      </c>
      <c r="X968" s="35">
        <v>359.08</v>
      </c>
      <c r="Y968">
        <v>388</v>
      </c>
    </row>
    <row r="969" spans="22:25">
      <c r="V969" t="s">
        <v>2114</v>
      </c>
      <c r="W969" t="s">
        <v>2115</v>
      </c>
      <c r="X969" s="35">
        <v>358.39</v>
      </c>
      <c r="Y969">
        <v>61</v>
      </c>
    </row>
    <row r="970" spans="22:25">
      <c r="V970" t="s">
        <v>2116</v>
      </c>
      <c r="W970" t="s">
        <v>2117</v>
      </c>
      <c r="X970" s="35">
        <v>357.73</v>
      </c>
      <c r="Y970">
        <v>121</v>
      </c>
    </row>
    <row r="971" spans="22:25">
      <c r="V971" t="s">
        <v>2118</v>
      </c>
      <c r="W971" t="s">
        <v>2119</v>
      </c>
      <c r="X971" s="35">
        <v>354.73</v>
      </c>
      <c r="Y971">
        <v>71</v>
      </c>
    </row>
    <row r="972" spans="22:25">
      <c r="V972" t="s">
        <v>2120</v>
      </c>
      <c r="W972" t="s">
        <v>2121</v>
      </c>
      <c r="X972" s="35">
        <v>352.82</v>
      </c>
      <c r="Y972">
        <v>62</v>
      </c>
    </row>
    <row r="973" spans="22:25">
      <c r="V973">
        <v>9985</v>
      </c>
      <c r="W973" t="s">
        <v>2122</v>
      </c>
      <c r="X973" s="35">
        <v>352.04</v>
      </c>
      <c r="Y973">
        <v>118</v>
      </c>
    </row>
    <row r="974" spans="22:25">
      <c r="V974">
        <v>9423</v>
      </c>
      <c r="W974" t="s">
        <v>2123</v>
      </c>
      <c r="X974" s="35">
        <v>349.98</v>
      </c>
      <c r="Y974">
        <v>78</v>
      </c>
    </row>
    <row r="975" spans="22:25">
      <c r="V975" t="s">
        <v>2124</v>
      </c>
      <c r="W975" t="s">
        <v>2125</v>
      </c>
      <c r="X975" s="35">
        <v>347.09</v>
      </c>
      <c r="Y975">
        <v>127</v>
      </c>
    </row>
    <row r="976" spans="22:25">
      <c r="V976">
        <v>7456</v>
      </c>
      <c r="W976" t="s">
        <v>2126</v>
      </c>
      <c r="X976" s="35">
        <v>346.6</v>
      </c>
      <c r="Y976">
        <v>26</v>
      </c>
    </row>
    <row r="977" spans="22:25">
      <c r="V977" t="s">
        <v>2127</v>
      </c>
      <c r="W977" t="s">
        <v>2128</v>
      </c>
      <c r="X977" s="35">
        <v>344.5</v>
      </c>
      <c r="Y977">
        <v>232</v>
      </c>
    </row>
    <row r="978" spans="22:25">
      <c r="V978" t="s">
        <v>2129</v>
      </c>
      <c r="W978" t="s">
        <v>2130</v>
      </c>
      <c r="X978" s="35">
        <v>342.47</v>
      </c>
      <c r="Y978">
        <v>60</v>
      </c>
    </row>
    <row r="979" spans="22:25">
      <c r="V979" t="s">
        <v>2131</v>
      </c>
      <c r="W979" t="s">
        <v>2132</v>
      </c>
      <c r="X979" s="35">
        <v>337.38</v>
      </c>
      <c r="Y979">
        <v>203</v>
      </c>
    </row>
    <row r="980" spans="22:25">
      <c r="V980" t="s">
        <v>2133</v>
      </c>
      <c r="W980" t="s">
        <v>2134</v>
      </c>
      <c r="X980" s="35">
        <v>336.38</v>
      </c>
      <c r="Y980">
        <v>49</v>
      </c>
    </row>
    <row r="981" spans="22:25">
      <c r="V981">
        <v>7459</v>
      </c>
      <c r="W981" t="s">
        <v>2135</v>
      </c>
      <c r="X981" s="35">
        <v>333.97</v>
      </c>
      <c r="Y981">
        <v>26</v>
      </c>
    </row>
    <row r="982" spans="22:25">
      <c r="V982" t="s">
        <v>2136</v>
      </c>
      <c r="W982" t="s">
        <v>2137</v>
      </c>
      <c r="X982" s="35">
        <v>324.68</v>
      </c>
      <c r="Y982">
        <v>124</v>
      </c>
    </row>
    <row r="983" spans="22:25">
      <c r="V983">
        <v>6777</v>
      </c>
      <c r="W983" t="s">
        <v>2138</v>
      </c>
      <c r="X983" s="35">
        <v>316.23</v>
      </c>
      <c r="Y983">
        <v>17</v>
      </c>
    </row>
    <row r="984" spans="22:25">
      <c r="V984">
        <v>9538</v>
      </c>
      <c r="W984" t="s">
        <v>2139</v>
      </c>
      <c r="X984" s="35">
        <v>307.58999999999997</v>
      </c>
      <c r="Y984">
        <v>23</v>
      </c>
    </row>
    <row r="985" spans="22:25">
      <c r="V985">
        <v>6750</v>
      </c>
      <c r="W985" t="s">
        <v>2140</v>
      </c>
      <c r="X985" s="35">
        <v>297.39999999999998</v>
      </c>
      <c r="Y985">
        <v>16</v>
      </c>
    </row>
    <row r="986" spans="22:25">
      <c r="V986" t="s">
        <v>2141</v>
      </c>
      <c r="W986" t="s">
        <v>2142</v>
      </c>
      <c r="X986" s="35">
        <v>293.52</v>
      </c>
      <c r="Y986">
        <v>37</v>
      </c>
    </row>
    <row r="987" spans="22:25">
      <c r="V987" t="s">
        <v>2143</v>
      </c>
      <c r="W987" t="s">
        <v>2144</v>
      </c>
      <c r="X987" s="35">
        <v>292.85000000000002</v>
      </c>
      <c r="Y987">
        <v>50</v>
      </c>
    </row>
    <row r="988" spans="22:25">
      <c r="V988" t="s">
        <v>2145</v>
      </c>
      <c r="W988" t="s">
        <v>2146</v>
      </c>
      <c r="X988" s="35">
        <v>291.5</v>
      </c>
      <c r="Y988">
        <v>50</v>
      </c>
    </row>
    <row r="989" spans="22:25">
      <c r="V989" t="s">
        <v>2147</v>
      </c>
      <c r="W989" t="s">
        <v>2148</v>
      </c>
      <c r="X989" s="35">
        <v>282.77999999999997</v>
      </c>
      <c r="Y989">
        <v>95</v>
      </c>
    </row>
    <row r="990" spans="22:25">
      <c r="V990">
        <v>9987</v>
      </c>
      <c r="W990" t="s">
        <v>2149</v>
      </c>
      <c r="X990" s="35">
        <v>279.92</v>
      </c>
      <c r="Y990">
        <v>95</v>
      </c>
    </row>
    <row r="991" spans="22:25">
      <c r="V991">
        <v>9151</v>
      </c>
      <c r="W991" t="s">
        <v>2150</v>
      </c>
      <c r="X991" s="35">
        <v>279.19</v>
      </c>
      <c r="Y991">
        <v>22</v>
      </c>
    </row>
    <row r="992" spans="22:25">
      <c r="V992">
        <v>2116</v>
      </c>
      <c r="W992" t="s">
        <v>2151</v>
      </c>
      <c r="X992" s="35">
        <v>278.10000000000002</v>
      </c>
      <c r="Y992">
        <v>105</v>
      </c>
    </row>
    <row r="993" spans="22:25">
      <c r="V993" t="s">
        <v>2152</v>
      </c>
      <c r="W993" t="s">
        <v>2153</v>
      </c>
      <c r="X993" s="35">
        <v>274.66000000000003</v>
      </c>
      <c r="Y993">
        <v>48</v>
      </c>
    </row>
    <row r="994" spans="22:25">
      <c r="V994">
        <v>7458</v>
      </c>
      <c r="W994" t="s">
        <v>2154</v>
      </c>
      <c r="X994" s="35">
        <v>273.64</v>
      </c>
      <c r="Y994">
        <v>21</v>
      </c>
    </row>
    <row r="995" spans="22:25">
      <c r="V995" t="s">
        <v>2155</v>
      </c>
      <c r="W995" t="s">
        <v>2156</v>
      </c>
      <c r="X995" s="35">
        <v>269.85000000000002</v>
      </c>
      <c r="Y995">
        <v>47</v>
      </c>
    </row>
    <row r="996" spans="22:25">
      <c r="V996" t="s">
        <v>2157</v>
      </c>
      <c r="W996" t="s">
        <v>2158</v>
      </c>
      <c r="X996" s="35">
        <v>267.24</v>
      </c>
      <c r="Y996">
        <v>25</v>
      </c>
    </row>
    <row r="997" spans="22:25">
      <c r="V997" t="s">
        <v>2159</v>
      </c>
      <c r="W997" t="s">
        <v>2160</v>
      </c>
      <c r="X997" s="35">
        <v>265.25</v>
      </c>
      <c r="Y997">
        <v>74</v>
      </c>
    </row>
    <row r="998" spans="22:25">
      <c r="V998">
        <v>7993</v>
      </c>
      <c r="W998" t="s">
        <v>2161</v>
      </c>
      <c r="X998" s="35">
        <v>261.58</v>
      </c>
      <c r="Y998">
        <v>59</v>
      </c>
    </row>
    <row r="999" spans="22:25">
      <c r="V999" t="s">
        <v>2162</v>
      </c>
      <c r="W999" t="s">
        <v>2163</v>
      </c>
      <c r="X999" s="35">
        <v>257.37</v>
      </c>
      <c r="Y999">
        <v>44</v>
      </c>
    </row>
    <row r="1000" spans="22:25">
      <c r="V1000" t="s">
        <v>2164</v>
      </c>
      <c r="W1000" t="s">
        <v>2165</v>
      </c>
      <c r="X1000" s="35">
        <v>257.12</v>
      </c>
      <c r="Y1000">
        <v>2</v>
      </c>
    </row>
    <row r="1001" spans="22:25">
      <c r="V1001" t="s">
        <v>2166</v>
      </c>
      <c r="W1001" t="s">
        <v>2167</v>
      </c>
      <c r="X1001" s="35">
        <v>255.29</v>
      </c>
      <c r="Y1001">
        <v>93</v>
      </c>
    </row>
    <row r="1002" spans="22:25">
      <c r="V1002">
        <v>9152</v>
      </c>
      <c r="W1002" t="s">
        <v>2168</v>
      </c>
      <c r="X1002" s="35">
        <v>254.19</v>
      </c>
      <c r="Y1002">
        <v>20</v>
      </c>
    </row>
    <row r="1003" spans="22:25">
      <c r="V1003">
        <v>9989</v>
      </c>
      <c r="W1003" t="s">
        <v>2169</v>
      </c>
      <c r="X1003" s="35">
        <v>253.69</v>
      </c>
      <c r="Y1003">
        <v>88</v>
      </c>
    </row>
    <row r="1004" spans="22:25">
      <c r="V1004" t="s">
        <v>2170</v>
      </c>
      <c r="W1004" t="s">
        <v>2171</v>
      </c>
      <c r="X1004" s="35">
        <v>253.37</v>
      </c>
      <c r="Y1004">
        <v>44</v>
      </c>
    </row>
    <row r="1005" spans="22:25">
      <c r="V1005">
        <v>8173</v>
      </c>
      <c r="W1005" t="s">
        <v>2172</v>
      </c>
      <c r="X1005" s="35">
        <v>250.19</v>
      </c>
      <c r="Y1005">
        <v>19</v>
      </c>
    </row>
    <row r="1006" spans="22:25">
      <c r="V1006" t="s">
        <v>2173</v>
      </c>
      <c r="W1006" t="s">
        <v>2174</v>
      </c>
      <c r="X1006" s="35">
        <v>244.23</v>
      </c>
      <c r="Y1006">
        <v>43</v>
      </c>
    </row>
    <row r="1007" spans="22:25">
      <c r="V1007" t="s">
        <v>2175</v>
      </c>
      <c r="W1007" t="s">
        <v>2176</v>
      </c>
      <c r="X1007" s="35">
        <v>240.89</v>
      </c>
      <c r="Y1007">
        <v>42</v>
      </c>
    </row>
    <row r="1008" spans="22:25">
      <c r="V1008">
        <v>9990</v>
      </c>
      <c r="W1008" t="s">
        <v>2177</v>
      </c>
      <c r="X1008" s="35">
        <v>239.28</v>
      </c>
      <c r="Y1008">
        <v>82</v>
      </c>
    </row>
    <row r="1009" spans="22:25">
      <c r="V1009" t="s">
        <v>2178</v>
      </c>
      <c r="W1009" t="s">
        <v>2179</v>
      </c>
      <c r="X1009" s="35">
        <v>238.27</v>
      </c>
      <c r="Y1009">
        <v>204</v>
      </c>
    </row>
    <row r="1010" spans="22:25">
      <c r="V1010" t="s">
        <v>2180</v>
      </c>
      <c r="W1010" t="s">
        <v>2181</v>
      </c>
      <c r="X1010" s="35">
        <v>235.3</v>
      </c>
      <c r="Y1010">
        <v>73</v>
      </c>
    </row>
    <row r="1011" spans="22:25">
      <c r="V1011" t="s">
        <v>2182</v>
      </c>
      <c r="W1011" t="s">
        <v>2183</v>
      </c>
      <c r="X1011" s="35">
        <v>234.63</v>
      </c>
      <c r="Y1011">
        <v>48</v>
      </c>
    </row>
    <row r="1012" spans="22:25">
      <c r="V1012" t="s">
        <v>2184</v>
      </c>
      <c r="W1012" t="s">
        <v>2185</v>
      </c>
      <c r="X1012" s="35">
        <v>231.22</v>
      </c>
      <c r="Y1012">
        <v>41</v>
      </c>
    </row>
    <row r="1013" spans="22:25">
      <c r="V1013" t="s">
        <v>2186</v>
      </c>
      <c r="W1013" t="s">
        <v>2187</v>
      </c>
      <c r="X1013" s="35">
        <v>229.85</v>
      </c>
      <c r="Y1013">
        <v>40</v>
      </c>
    </row>
    <row r="1014" spans="22:25">
      <c r="V1014" t="s">
        <v>2188</v>
      </c>
      <c r="W1014" t="s">
        <v>2189</v>
      </c>
      <c r="X1014" s="35">
        <v>224.49</v>
      </c>
      <c r="Y1014">
        <v>39</v>
      </c>
    </row>
    <row r="1015" spans="22:25">
      <c r="V1015">
        <v>8945</v>
      </c>
      <c r="W1015" t="s">
        <v>2190</v>
      </c>
      <c r="X1015" s="35">
        <v>221.14</v>
      </c>
      <c r="Y1015">
        <v>52</v>
      </c>
    </row>
    <row r="1016" spans="22:25">
      <c r="V1016" t="s">
        <v>2191</v>
      </c>
      <c r="W1016" t="s">
        <v>2192</v>
      </c>
      <c r="X1016" s="35">
        <v>214.99</v>
      </c>
      <c r="Y1016">
        <v>42</v>
      </c>
    </row>
    <row r="1017" spans="22:25">
      <c r="V1017">
        <v>6993</v>
      </c>
      <c r="W1017" t="s">
        <v>2193</v>
      </c>
      <c r="X1017" s="35">
        <v>214.72</v>
      </c>
      <c r="Y1017">
        <v>49</v>
      </c>
    </row>
    <row r="1018" spans="22:25">
      <c r="V1018" t="s">
        <v>2194</v>
      </c>
      <c r="W1018" t="s">
        <v>2195</v>
      </c>
      <c r="X1018" s="35">
        <v>213.56</v>
      </c>
      <c r="Y1018">
        <v>65</v>
      </c>
    </row>
    <row r="1019" spans="22:25">
      <c r="V1019">
        <v>7503</v>
      </c>
      <c r="W1019" t="s">
        <v>2196</v>
      </c>
      <c r="X1019" s="35">
        <v>212.88</v>
      </c>
      <c r="Y1019">
        <v>19</v>
      </c>
    </row>
    <row r="1020" spans="22:25">
      <c r="V1020" t="s">
        <v>2197</v>
      </c>
      <c r="W1020" t="s">
        <v>2198</v>
      </c>
      <c r="X1020" s="35">
        <v>210.48</v>
      </c>
      <c r="Y1020">
        <v>56</v>
      </c>
    </row>
    <row r="1021" spans="22:25">
      <c r="V1021">
        <v>7453</v>
      </c>
      <c r="W1021" t="s">
        <v>2199</v>
      </c>
      <c r="X1021" s="35">
        <v>208.62</v>
      </c>
      <c r="Y1021">
        <v>18</v>
      </c>
    </row>
    <row r="1022" spans="22:25">
      <c r="V1022">
        <v>9153</v>
      </c>
      <c r="W1022" t="s">
        <v>2200</v>
      </c>
      <c r="X1022" s="35">
        <v>208.18</v>
      </c>
      <c r="Y1022">
        <v>17</v>
      </c>
    </row>
    <row r="1023" spans="22:25">
      <c r="V1023">
        <v>8708</v>
      </c>
      <c r="W1023" t="s">
        <v>2201</v>
      </c>
      <c r="X1023" s="35">
        <v>203.91</v>
      </c>
      <c r="Y1023">
        <v>44</v>
      </c>
    </row>
    <row r="1024" spans="22:25">
      <c r="V1024">
        <v>7510</v>
      </c>
      <c r="W1024" t="s">
        <v>2202</v>
      </c>
      <c r="X1024" s="35">
        <v>201.42</v>
      </c>
      <c r="Y1024">
        <v>17</v>
      </c>
    </row>
    <row r="1025" spans="22:25">
      <c r="V1025" t="s">
        <v>2203</v>
      </c>
      <c r="W1025" t="s">
        <v>2204</v>
      </c>
      <c r="X1025" s="35">
        <v>200.12</v>
      </c>
      <c r="Y1025">
        <v>35</v>
      </c>
    </row>
    <row r="1026" spans="22:25">
      <c r="V1026" t="s">
        <v>2205</v>
      </c>
      <c r="W1026" t="s">
        <v>2206</v>
      </c>
      <c r="X1026" s="35">
        <v>198.23</v>
      </c>
      <c r="Y1026">
        <v>63</v>
      </c>
    </row>
    <row r="1027" spans="22:25">
      <c r="V1027" t="s">
        <v>2207</v>
      </c>
      <c r="W1027" t="s">
        <v>2208</v>
      </c>
      <c r="X1027" s="35">
        <v>193.31</v>
      </c>
      <c r="Y1027">
        <v>33</v>
      </c>
    </row>
    <row r="1028" spans="22:25">
      <c r="V1028" t="s">
        <v>2209</v>
      </c>
      <c r="W1028" t="s">
        <v>2210</v>
      </c>
      <c r="X1028" s="35">
        <v>186.39</v>
      </c>
      <c r="Y1028">
        <v>55</v>
      </c>
    </row>
    <row r="1029" spans="22:25">
      <c r="V1029">
        <v>6753</v>
      </c>
      <c r="W1029" t="s">
        <v>2211</v>
      </c>
      <c r="X1029" s="35">
        <v>184.73</v>
      </c>
      <c r="Y1029">
        <v>10</v>
      </c>
    </row>
    <row r="1030" spans="22:25">
      <c r="V1030">
        <v>7476</v>
      </c>
      <c r="W1030" t="s">
        <v>2212</v>
      </c>
      <c r="X1030" s="35">
        <v>184.58</v>
      </c>
      <c r="Y1030">
        <v>16</v>
      </c>
    </row>
    <row r="1031" spans="22:25">
      <c r="V1031">
        <v>6835</v>
      </c>
      <c r="W1031" t="s">
        <v>2213</v>
      </c>
      <c r="X1031" s="35">
        <v>183.6</v>
      </c>
      <c r="Y1031">
        <v>160</v>
      </c>
    </row>
    <row r="1032" spans="22:25">
      <c r="V1032" t="s">
        <v>2214</v>
      </c>
      <c r="W1032" t="s">
        <v>2215</v>
      </c>
      <c r="X1032" s="35">
        <v>182.36</v>
      </c>
      <c r="Y1032">
        <v>37</v>
      </c>
    </row>
    <row r="1033" spans="22:25">
      <c r="V1033" t="s">
        <v>2216</v>
      </c>
      <c r="W1033" t="s">
        <v>2217</v>
      </c>
      <c r="X1033" s="35">
        <v>177.41</v>
      </c>
      <c r="Y1033">
        <v>31</v>
      </c>
    </row>
    <row r="1034" spans="22:25">
      <c r="V1034" t="s">
        <v>2218</v>
      </c>
      <c r="W1034" t="s">
        <v>2219</v>
      </c>
      <c r="X1034" s="35">
        <v>166.95</v>
      </c>
      <c r="Y1034">
        <v>12</v>
      </c>
    </row>
    <row r="1035" spans="22:25">
      <c r="V1035">
        <v>7500</v>
      </c>
      <c r="W1035" t="s">
        <v>2220</v>
      </c>
      <c r="X1035" s="35">
        <v>165.04</v>
      </c>
      <c r="Y1035">
        <v>14</v>
      </c>
    </row>
    <row r="1036" spans="22:25">
      <c r="V1036">
        <v>7451</v>
      </c>
      <c r="W1036" t="s">
        <v>2221</v>
      </c>
      <c r="X1036" s="35">
        <v>164.25</v>
      </c>
      <c r="Y1036">
        <v>13</v>
      </c>
    </row>
    <row r="1037" spans="22:25">
      <c r="V1037" t="s">
        <v>2222</v>
      </c>
      <c r="W1037" t="s">
        <v>2223</v>
      </c>
      <c r="X1037" s="35">
        <v>162.94</v>
      </c>
      <c r="Y1037">
        <v>31</v>
      </c>
    </row>
    <row r="1038" spans="22:25">
      <c r="V1038" t="s">
        <v>2224</v>
      </c>
      <c r="W1038" t="s">
        <v>2225</v>
      </c>
      <c r="X1038" s="35">
        <v>159.63999999999999</v>
      </c>
      <c r="Y1038">
        <v>5</v>
      </c>
    </row>
    <row r="1039" spans="22:25">
      <c r="V1039" t="s">
        <v>2226</v>
      </c>
      <c r="W1039" t="s">
        <v>2227</v>
      </c>
      <c r="X1039" s="35">
        <v>158.97999999999999</v>
      </c>
      <c r="Y1039">
        <v>27</v>
      </c>
    </row>
    <row r="1040" spans="22:25">
      <c r="V1040" t="s">
        <v>2228</v>
      </c>
      <c r="W1040" t="s">
        <v>2229</v>
      </c>
      <c r="X1040" s="35">
        <v>158.86000000000001</v>
      </c>
      <c r="Y1040">
        <v>29</v>
      </c>
    </row>
    <row r="1041" spans="22:25">
      <c r="V1041" t="s">
        <v>2230</v>
      </c>
      <c r="W1041" t="s">
        <v>2231</v>
      </c>
      <c r="X1041" s="35">
        <v>154.53</v>
      </c>
      <c r="Y1041">
        <v>54</v>
      </c>
    </row>
    <row r="1042" spans="22:25">
      <c r="V1042" t="s">
        <v>2232</v>
      </c>
      <c r="W1042" t="s">
        <v>2233</v>
      </c>
      <c r="X1042" s="35">
        <v>153.61000000000001</v>
      </c>
      <c r="Y1042">
        <v>112</v>
      </c>
    </row>
    <row r="1043" spans="22:25">
      <c r="V1043" t="s">
        <v>2234</v>
      </c>
      <c r="W1043" t="s">
        <v>2235</v>
      </c>
      <c r="X1043" s="35">
        <v>146.15</v>
      </c>
      <c r="Y1043">
        <v>26</v>
      </c>
    </row>
    <row r="1044" spans="22:25">
      <c r="V1044">
        <v>8534</v>
      </c>
      <c r="W1044" t="s">
        <v>2236</v>
      </c>
      <c r="X1044" s="35">
        <v>144.69</v>
      </c>
      <c r="Y1044">
        <v>150</v>
      </c>
    </row>
    <row r="1045" spans="22:25">
      <c r="V1045">
        <v>9148</v>
      </c>
      <c r="W1045" t="s">
        <v>2237</v>
      </c>
      <c r="X1045" s="35">
        <v>144.47</v>
      </c>
      <c r="Y1045">
        <v>11</v>
      </c>
    </row>
    <row r="1046" spans="22:25">
      <c r="V1046" t="s">
        <v>2238</v>
      </c>
      <c r="W1046" t="s">
        <v>2239</v>
      </c>
      <c r="X1046" s="35">
        <v>143.79</v>
      </c>
      <c r="Y1046">
        <v>17</v>
      </c>
    </row>
    <row r="1047" spans="22:25">
      <c r="V1047">
        <v>7491</v>
      </c>
      <c r="W1047" t="s">
        <v>2240</v>
      </c>
      <c r="X1047" s="35">
        <v>141.62</v>
      </c>
      <c r="Y1047">
        <v>12</v>
      </c>
    </row>
    <row r="1048" spans="22:25">
      <c r="V1048">
        <v>6994</v>
      </c>
      <c r="W1048" t="s">
        <v>2241</v>
      </c>
      <c r="X1048" s="35">
        <v>140.68</v>
      </c>
      <c r="Y1048">
        <v>33</v>
      </c>
    </row>
    <row r="1049" spans="22:25">
      <c r="V1049" t="s">
        <v>2242</v>
      </c>
      <c r="W1049" t="s">
        <v>2243</v>
      </c>
      <c r="X1049" s="35">
        <v>139.22</v>
      </c>
      <c r="Y1049">
        <v>19</v>
      </c>
    </row>
    <row r="1050" spans="22:25">
      <c r="V1050">
        <v>7512</v>
      </c>
      <c r="W1050" t="s">
        <v>2244</v>
      </c>
      <c r="X1050" s="35">
        <v>138.47999999999999</v>
      </c>
      <c r="Y1050">
        <v>12</v>
      </c>
    </row>
    <row r="1051" spans="22:25">
      <c r="V1051">
        <v>7939</v>
      </c>
      <c r="W1051" t="s">
        <v>2245</v>
      </c>
      <c r="X1051" s="35">
        <v>136.72</v>
      </c>
      <c r="Y1051">
        <v>6</v>
      </c>
    </row>
    <row r="1052" spans="22:25">
      <c r="V1052">
        <v>8535</v>
      </c>
      <c r="W1052" t="s">
        <v>2246</v>
      </c>
      <c r="X1052" s="35">
        <v>135.11000000000001</v>
      </c>
      <c r="Y1052">
        <v>140</v>
      </c>
    </row>
    <row r="1053" spans="22:25">
      <c r="V1053" t="s">
        <v>2247</v>
      </c>
      <c r="W1053" t="s">
        <v>2248</v>
      </c>
      <c r="X1053" s="35">
        <v>132.78</v>
      </c>
      <c r="Y1053">
        <v>14</v>
      </c>
    </row>
    <row r="1054" spans="22:25">
      <c r="V1054">
        <v>8533</v>
      </c>
      <c r="W1054" t="s">
        <v>2249</v>
      </c>
      <c r="X1054" s="35">
        <v>130.1</v>
      </c>
      <c r="Y1054">
        <v>136</v>
      </c>
    </row>
    <row r="1055" spans="22:25">
      <c r="V1055">
        <v>8170</v>
      </c>
      <c r="W1055" t="s">
        <v>2250</v>
      </c>
      <c r="X1055" s="35">
        <v>129.91999999999999</v>
      </c>
      <c r="Y1055">
        <v>10</v>
      </c>
    </row>
    <row r="1056" spans="22:25">
      <c r="V1056">
        <v>7253</v>
      </c>
      <c r="W1056" t="s">
        <v>2251</v>
      </c>
      <c r="X1056" s="35">
        <v>128.1</v>
      </c>
      <c r="Y1056">
        <v>7</v>
      </c>
    </row>
    <row r="1057" spans="22:25">
      <c r="V1057" t="s">
        <v>2252</v>
      </c>
      <c r="W1057" t="s">
        <v>2253</v>
      </c>
      <c r="X1057" s="35">
        <v>124.89</v>
      </c>
      <c r="Y1057">
        <v>34</v>
      </c>
    </row>
    <row r="1058" spans="22:25">
      <c r="V1058">
        <v>8537</v>
      </c>
      <c r="W1058" t="s">
        <v>2254</v>
      </c>
      <c r="X1058" s="35">
        <v>115.96</v>
      </c>
      <c r="Y1058">
        <v>123</v>
      </c>
    </row>
    <row r="1059" spans="22:25">
      <c r="V1059" t="s">
        <v>2255</v>
      </c>
      <c r="W1059" t="s">
        <v>2256</v>
      </c>
      <c r="X1059" s="35">
        <v>113.94</v>
      </c>
      <c r="Y1059">
        <v>34</v>
      </c>
    </row>
    <row r="1060" spans="22:25">
      <c r="V1060">
        <v>9988</v>
      </c>
      <c r="W1060" t="s">
        <v>2257</v>
      </c>
      <c r="X1060" s="35">
        <v>113.37</v>
      </c>
      <c r="Y1060">
        <v>39</v>
      </c>
    </row>
    <row r="1061" spans="22:25">
      <c r="V1061" t="s">
        <v>2258</v>
      </c>
      <c r="W1061" t="s">
        <v>2259</v>
      </c>
      <c r="X1061" s="35">
        <v>113.18</v>
      </c>
      <c r="Y1061">
        <v>9</v>
      </c>
    </row>
    <row r="1062" spans="22:25">
      <c r="V1062">
        <v>9537</v>
      </c>
      <c r="W1062" t="s">
        <v>2260</v>
      </c>
      <c r="X1062" s="35">
        <v>112.41</v>
      </c>
      <c r="Y1062">
        <v>9</v>
      </c>
    </row>
    <row r="1063" spans="22:25">
      <c r="V1063">
        <v>9149</v>
      </c>
      <c r="W1063" t="s">
        <v>2261</v>
      </c>
      <c r="X1063" s="35">
        <v>112.11</v>
      </c>
      <c r="Y1063">
        <v>9</v>
      </c>
    </row>
    <row r="1064" spans="22:25">
      <c r="V1064">
        <v>7485</v>
      </c>
      <c r="W1064" t="s">
        <v>2262</v>
      </c>
      <c r="X1064" s="35">
        <v>110.66</v>
      </c>
      <c r="Y1064">
        <v>10</v>
      </c>
    </row>
    <row r="1065" spans="22:25">
      <c r="V1065" t="s">
        <v>2263</v>
      </c>
      <c r="W1065" t="s">
        <v>2264</v>
      </c>
      <c r="X1065" s="35">
        <v>107.18</v>
      </c>
      <c r="Y1065">
        <v>6</v>
      </c>
    </row>
    <row r="1066" spans="22:25">
      <c r="V1066">
        <v>8599</v>
      </c>
      <c r="W1066" t="s">
        <v>2265</v>
      </c>
      <c r="X1066" s="35">
        <v>106.97</v>
      </c>
      <c r="Y1066">
        <v>79</v>
      </c>
    </row>
    <row r="1067" spans="22:25">
      <c r="V1067" t="s">
        <v>2266</v>
      </c>
      <c r="W1067" t="s">
        <v>2267</v>
      </c>
      <c r="X1067" s="35">
        <v>106.24</v>
      </c>
      <c r="Y1067">
        <v>28</v>
      </c>
    </row>
    <row r="1068" spans="22:25">
      <c r="V1068">
        <v>9536</v>
      </c>
      <c r="W1068" t="s">
        <v>2268</v>
      </c>
      <c r="X1068" s="35">
        <v>105.72</v>
      </c>
      <c r="Y1068">
        <v>8</v>
      </c>
    </row>
    <row r="1069" spans="22:25">
      <c r="V1069">
        <v>7472</v>
      </c>
      <c r="W1069" t="s">
        <v>2269</v>
      </c>
      <c r="X1069" s="35">
        <v>104.14</v>
      </c>
      <c r="Y1069">
        <v>9</v>
      </c>
    </row>
    <row r="1070" spans="22:25">
      <c r="V1070">
        <v>7084</v>
      </c>
      <c r="W1070" t="s">
        <v>2270</v>
      </c>
      <c r="X1070" s="35">
        <v>103.75</v>
      </c>
      <c r="Y1070">
        <v>23</v>
      </c>
    </row>
    <row r="1071" spans="22:25">
      <c r="V1071" t="s">
        <v>2271</v>
      </c>
      <c r="W1071" t="s">
        <v>2272</v>
      </c>
      <c r="X1071" s="35">
        <v>102.43</v>
      </c>
      <c r="Y1071">
        <v>18</v>
      </c>
    </row>
    <row r="1072" spans="22:25">
      <c r="V1072">
        <v>7517</v>
      </c>
      <c r="W1072" t="s">
        <v>2273</v>
      </c>
      <c r="X1072" s="35">
        <v>100.67</v>
      </c>
      <c r="Y1072">
        <v>9</v>
      </c>
    </row>
    <row r="1073" spans="22:25">
      <c r="V1073">
        <v>7507</v>
      </c>
      <c r="W1073" t="s">
        <v>2274</v>
      </c>
      <c r="X1073" s="35">
        <v>100</v>
      </c>
      <c r="Y1073">
        <v>9</v>
      </c>
    </row>
    <row r="1074" spans="22:25">
      <c r="V1074">
        <v>6992</v>
      </c>
      <c r="W1074" t="s">
        <v>2275</v>
      </c>
      <c r="X1074" s="35">
        <v>99.32</v>
      </c>
      <c r="Y1074">
        <v>22</v>
      </c>
    </row>
    <row r="1075" spans="22:25">
      <c r="V1075">
        <v>6849</v>
      </c>
      <c r="W1075" t="s">
        <v>2276</v>
      </c>
      <c r="X1075" s="35">
        <v>98.74</v>
      </c>
      <c r="Y1075">
        <v>11</v>
      </c>
    </row>
    <row r="1076" spans="22:25">
      <c r="V1076">
        <v>7455</v>
      </c>
      <c r="W1076" t="s">
        <v>2277</v>
      </c>
      <c r="X1076" s="35">
        <v>97.51</v>
      </c>
      <c r="Y1076">
        <v>8</v>
      </c>
    </row>
    <row r="1077" spans="22:25">
      <c r="V1077">
        <v>8536</v>
      </c>
      <c r="W1077" t="s">
        <v>2278</v>
      </c>
      <c r="X1077" s="35">
        <v>88.96</v>
      </c>
      <c r="Y1077">
        <v>96</v>
      </c>
    </row>
    <row r="1078" spans="22:25">
      <c r="V1078">
        <v>2115</v>
      </c>
      <c r="W1078" t="s">
        <v>2279</v>
      </c>
      <c r="X1078" s="35">
        <v>85</v>
      </c>
      <c r="Y1078">
        <v>38</v>
      </c>
    </row>
    <row r="1079" spans="22:25">
      <c r="V1079">
        <v>7508</v>
      </c>
      <c r="W1079" t="s">
        <v>2280</v>
      </c>
      <c r="X1079" s="35">
        <v>84.63</v>
      </c>
      <c r="Y1079">
        <v>7</v>
      </c>
    </row>
    <row r="1080" spans="22:25">
      <c r="V1080">
        <v>916</v>
      </c>
      <c r="W1080" t="s">
        <v>2281</v>
      </c>
      <c r="X1080" s="35">
        <v>77.650000000000006</v>
      </c>
      <c r="Y1080">
        <v>18</v>
      </c>
    </row>
    <row r="1081" spans="22:25">
      <c r="V1081">
        <v>7460</v>
      </c>
      <c r="W1081" t="s">
        <v>2282</v>
      </c>
      <c r="X1081" s="35">
        <v>76.36</v>
      </c>
      <c r="Y1081">
        <v>6</v>
      </c>
    </row>
    <row r="1082" spans="22:25">
      <c r="V1082" t="s">
        <v>2283</v>
      </c>
      <c r="W1082" t="s">
        <v>2284</v>
      </c>
      <c r="X1082" s="35">
        <v>74.09</v>
      </c>
      <c r="Y1082">
        <v>5</v>
      </c>
    </row>
    <row r="1083" spans="22:25">
      <c r="V1083">
        <v>6748</v>
      </c>
      <c r="W1083" t="s">
        <v>2285</v>
      </c>
      <c r="X1083" s="35">
        <v>73.7</v>
      </c>
      <c r="Y1083">
        <v>10</v>
      </c>
    </row>
    <row r="1084" spans="22:25">
      <c r="V1084">
        <v>6977</v>
      </c>
      <c r="W1084" t="s">
        <v>2286</v>
      </c>
      <c r="X1084" s="35">
        <v>69.180000000000007</v>
      </c>
      <c r="Y1084">
        <v>15</v>
      </c>
    </row>
    <row r="1085" spans="22:25">
      <c r="V1085">
        <v>7446</v>
      </c>
      <c r="W1085" t="s">
        <v>2287</v>
      </c>
      <c r="X1085" s="35">
        <v>69.09</v>
      </c>
      <c r="Y1085">
        <v>6</v>
      </c>
    </row>
    <row r="1086" spans="22:25">
      <c r="V1086">
        <v>6857</v>
      </c>
      <c r="W1086" t="s">
        <v>2288</v>
      </c>
      <c r="X1086" s="35">
        <v>68.040000000000006</v>
      </c>
      <c r="Y1086">
        <v>3</v>
      </c>
    </row>
    <row r="1087" spans="22:25">
      <c r="V1087" t="s">
        <v>2289</v>
      </c>
      <c r="W1087" t="s">
        <v>2290</v>
      </c>
      <c r="X1087" s="35">
        <v>66.7</v>
      </c>
      <c r="Y1087">
        <v>19</v>
      </c>
    </row>
    <row r="1088" spans="22:25">
      <c r="V1088">
        <v>9145</v>
      </c>
      <c r="W1088" t="s">
        <v>2291</v>
      </c>
      <c r="X1088" s="35">
        <v>65.739999999999995</v>
      </c>
      <c r="Y1088">
        <v>5</v>
      </c>
    </row>
    <row r="1089" spans="22:25">
      <c r="V1089" t="s">
        <v>2292</v>
      </c>
      <c r="W1089" t="s">
        <v>2293</v>
      </c>
      <c r="X1089" s="35">
        <v>65.55</v>
      </c>
      <c r="Y1089">
        <v>18</v>
      </c>
    </row>
    <row r="1090" spans="22:25">
      <c r="V1090">
        <v>8538</v>
      </c>
      <c r="W1090" t="s">
        <v>2294</v>
      </c>
      <c r="X1090" s="35">
        <v>65.209999999999994</v>
      </c>
      <c r="Y1090">
        <v>69</v>
      </c>
    </row>
    <row r="1091" spans="22:25">
      <c r="V1091">
        <v>6991</v>
      </c>
      <c r="W1091" t="s">
        <v>2295</v>
      </c>
      <c r="X1091" s="35">
        <v>62.12</v>
      </c>
      <c r="Y1091">
        <v>14</v>
      </c>
    </row>
    <row r="1092" spans="22:25">
      <c r="V1092" t="s">
        <v>2296</v>
      </c>
      <c r="W1092" t="s">
        <v>2297</v>
      </c>
      <c r="X1092" s="35">
        <v>61.97</v>
      </c>
      <c r="Y1092">
        <v>11</v>
      </c>
    </row>
    <row r="1093" spans="22:25">
      <c r="V1093">
        <v>7482</v>
      </c>
      <c r="W1093" t="s">
        <v>2298</v>
      </c>
      <c r="X1093" s="35">
        <v>60.35</v>
      </c>
      <c r="Y1093">
        <v>5</v>
      </c>
    </row>
    <row r="1094" spans="22:25">
      <c r="V1094">
        <v>7473</v>
      </c>
      <c r="W1094" t="s">
        <v>2299</v>
      </c>
      <c r="X1094" s="35">
        <v>59.77</v>
      </c>
      <c r="Y1094">
        <v>5</v>
      </c>
    </row>
    <row r="1095" spans="22:25">
      <c r="V1095">
        <v>7940</v>
      </c>
      <c r="W1095" t="s">
        <v>2300</v>
      </c>
      <c r="X1095" s="35">
        <v>59.46</v>
      </c>
      <c r="Y1095">
        <v>6</v>
      </c>
    </row>
    <row r="1096" spans="22:25">
      <c r="V1096">
        <v>7494</v>
      </c>
      <c r="W1096" t="s">
        <v>2301</v>
      </c>
      <c r="X1096" s="35">
        <v>59.11</v>
      </c>
      <c r="Y1096">
        <v>5</v>
      </c>
    </row>
    <row r="1097" spans="22:25">
      <c r="V1097">
        <v>7480</v>
      </c>
      <c r="W1097" t="s">
        <v>2302</v>
      </c>
      <c r="X1097" s="35">
        <v>58.91</v>
      </c>
      <c r="Y1097">
        <v>5</v>
      </c>
    </row>
    <row r="1098" spans="22:25">
      <c r="V1098" t="s">
        <v>2303</v>
      </c>
      <c r="W1098" t="s">
        <v>2304</v>
      </c>
      <c r="X1098" s="35">
        <v>58.14</v>
      </c>
      <c r="Y1098">
        <v>9</v>
      </c>
    </row>
    <row r="1099" spans="22:25">
      <c r="V1099" t="s">
        <v>2305</v>
      </c>
      <c r="W1099" t="s">
        <v>2306</v>
      </c>
      <c r="X1099" s="35">
        <v>57.66</v>
      </c>
      <c r="Y1099">
        <v>8</v>
      </c>
    </row>
    <row r="1100" spans="22:25">
      <c r="V1100">
        <v>7461</v>
      </c>
      <c r="W1100" t="s">
        <v>2307</v>
      </c>
      <c r="X1100" s="35">
        <v>55.66</v>
      </c>
      <c r="Y1100">
        <v>5</v>
      </c>
    </row>
    <row r="1101" spans="22:25">
      <c r="V1101" t="s">
        <v>2308</v>
      </c>
      <c r="W1101" t="s">
        <v>2309</v>
      </c>
      <c r="X1101" s="35">
        <v>55.21</v>
      </c>
      <c r="Y1101">
        <v>2</v>
      </c>
    </row>
    <row r="1102" spans="22:25">
      <c r="V1102" t="s">
        <v>2310</v>
      </c>
      <c r="W1102" t="s">
        <v>2311</v>
      </c>
      <c r="X1102" s="35">
        <v>50.4</v>
      </c>
      <c r="Y1102">
        <v>2</v>
      </c>
    </row>
    <row r="1103" spans="22:25">
      <c r="V1103">
        <v>6836</v>
      </c>
      <c r="W1103" t="s">
        <v>2312</v>
      </c>
      <c r="X1103" s="35">
        <v>50.34</v>
      </c>
      <c r="Y1103">
        <v>42</v>
      </c>
    </row>
    <row r="1104" spans="22:25">
      <c r="V1104">
        <v>7486</v>
      </c>
      <c r="W1104" t="s">
        <v>2313</v>
      </c>
      <c r="X1104" s="35">
        <v>48.36</v>
      </c>
      <c r="Y1104">
        <v>4</v>
      </c>
    </row>
    <row r="1105" spans="22:25">
      <c r="V1105">
        <v>7489</v>
      </c>
      <c r="W1105" t="s">
        <v>2314</v>
      </c>
      <c r="X1105" s="35">
        <v>47.69</v>
      </c>
      <c r="Y1105">
        <v>4</v>
      </c>
    </row>
    <row r="1106" spans="22:25">
      <c r="V1106">
        <v>7502</v>
      </c>
      <c r="W1106" t="s">
        <v>2315</v>
      </c>
      <c r="X1106" s="35">
        <v>46.82</v>
      </c>
      <c r="Y1106">
        <v>4</v>
      </c>
    </row>
    <row r="1107" spans="22:25">
      <c r="V1107">
        <v>6845</v>
      </c>
      <c r="W1107" t="s">
        <v>2316</v>
      </c>
      <c r="X1107" s="35">
        <v>45.97</v>
      </c>
      <c r="Y1107">
        <v>7</v>
      </c>
    </row>
    <row r="1108" spans="22:25">
      <c r="V1108">
        <v>6973</v>
      </c>
      <c r="W1108" t="s">
        <v>2317</v>
      </c>
      <c r="X1108" s="35">
        <v>45.85</v>
      </c>
      <c r="Y1108">
        <v>10</v>
      </c>
    </row>
    <row r="1109" spans="22:25">
      <c r="V1109">
        <v>7495</v>
      </c>
      <c r="W1109" t="s">
        <v>2318</v>
      </c>
      <c r="X1109" s="35">
        <v>45.68</v>
      </c>
      <c r="Y1109">
        <v>4</v>
      </c>
    </row>
    <row r="1110" spans="22:25">
      <c r="V1110">
        <v>7490</v>
      </c>
      <c r="W1110" t="s">
        <v>2319</v>
      </c>
      <c r="X1110" s="35">
        <v>45.58</v>
      </c>
      <c r="Y1110">
        <v>4</v>
      </c>
    </row>
    <row r="1111" spans="22:25">
      <c r="V1111">
        <v>7516</v>
      </c>
      <c r="W1111" t="s">
        <v>2320</v>
      </c>
      <c r="X1111" s="35">
        <v>45.5</v>
      </c>
      <c r="Y1111">
        <v>4</v>
      </c>
    </row>
    <row r="1112" spans="22:25">
      <c r="V1112">
        <v>6683</v>
      </c>
      <c r="W1112" t="s">
        <v>2321</v>
      </c>
      <c r="X1112" s="35">
        <v>45.35</v>
      </c>
      <c r="Y1112">
        <v>5</v>
      </c>
    </row>
    <row r="1113" spans="22:25">
      <c r="V1113" t="s">
        <v>2322</v>
      </c>
      <c r="W1113" t="s">
        <v>2323</v>
      </c>
      <c r="X1113" s="35">
        <v>45.22</v>
      </c>
      <c r="Y1113">
        <v>7</v>
      </c>
    </row>
    <row r="1114" spans="22:25">
      <c r="V1114">
        <v>7518</v>
      </c>
      <c r="W1114" t="s">
        <v>2324</v>
      </c>
      <c r="X1114" s="35">
        <v>45.01</v>
      </c>
      <c r="Y1114">
        <v>4</v>
      </c>
    </row>
    <row r="1115" spans="22:25">
      <c r="V1115">
        <v>6948</v>
      </c>
      <c r="W1115" t="s">
        <v>2325</v>
      </c>
      <c r="X1115" s="35">
        <v>44.15</v>
      </c>
      <c r="Y1115">
        <v>5</v>
      </c>
    </row>
    <row r="1116" spans="22:25">
      <c r="V1116">
        <v>6680</v>
      </c>
      <c r="W1116" t="s">
        <v>2326</v>
      </c>
      <c r="X1116" s="35">
        <v>43.42</v>
      </c>
      <c r="Y1116">
        <v>3</v>
      </c>
    </row>
    <row r="1117" spans="22:25">
      <c r="V1117" t="s">
        <v>2327</v>
      </c>
      <c r="W1117" t="s">
        <v>2328</v>
      </c>
      <c r="X1117" s="35">
        <v>42.57</v>
      </c>
      <c r="Y1117">
        <v>12</v>
      </c>
    </row>
    <row r="1118" spans="22:25">
      <c r="V1118">
        <v>8379</v>
      </c>
      <c r="W1118" t="s">
        <v>459</v>
      </c>
      <c r="X1118" s="35">
        <v>42.49</v>
      </c>
      <c r="Y1118" s="7">
        <v>13343</v>
      </c>
    </row>
    <row r="1119" spans="22:25">
      <c r="V1119">
        <v>9155</v>
      </c>
      <c r="W1119" t="s">
        <v>2329</v>
      </c>
      <c r="X1119" s="35">
        <v>38.97</v>
      </c>
      <c r="Y1119">
        <v>3</v>
      </c>
    </row>
    <row r="1120" spans="22:25">
      <c r="V1120" t="s">
        <v>2330</v>
      </c>
      <c r="W1120" t="s">
        <v>2331</v>
      </c>
      <c r="X1120" s="35">
        <v>36.96</v>
      </c>
      <c r="Y1120">
        <v>2</v>
      </c>
    </row>
    <row r="1121" spans="22:25">
      <c r="V1121">
        <v>7506</v>
      </c>
      <c r="W1121" t="s">
        <v>2332</v>
      </c>
      <c r="X1121" s="35">
        <v>36.270000000000003</v>
      </c>
      <c r="Y1121">
        <v>3</v>
      </c>
    </row>
    <row r="1122" spans="22:25">
      <c r="V1122" t="s">
        <v>2333</v>
      </c>
      <c r="W1122" t="s">
        <v>2334</v>
      </c>
      <c r="X1122" s="35">
        <v>36.03</v>
      </c>
      <c r="Y1122">
        <v>10</v>
      </c>
    </row>
    <row r="1123" spans="22:25">
      <c r="V1123">
        <v>437</v>
      </c>
      <c r="W1123" t="s">
        <v>2335</v>
      </c>
      <c r="X1123" s="35">
        <v>35.93</v>
      </c>
      <c r="Y1123">
        <v>8</v>
      </c>
    </row>
    <row r="1124" spans="22:25">
      <c r="V1124" t="s">
        <v>2336</v>
      </c>
      <c r="W1124" t="s">
        <v>2337</v>
      </c>
      <c r="X1124" s="35">
        <v>33.61</v>
      </c>
      <c r="Y1124">
        <v>1</v>
      </c>
    </row>
    <row r="1125" spans="22:25">
      <c r="V1125">
        <v>6749</v>
      </c>
      <c r="W1125" t="s">
        <v>2338</v>
      </c>
      <c r="X1125" s="35">
        <v>32.92</v>
      </c>
      <c r="Y1125">
        <v>3</v>
      </c>
    </row>
    <row r="1126" spans="22:25">
      <c r="V1126">
        <v>7515</v>
      </c>
      <c r="W1126" t="s">
        <v>2339</v>
      </c>
      <c r="X1126" s="35">
        <v>32.82</v>
      </c>
      <c r="Y1126">
        <v>3</v>
      </c>
    </row>
    <row r="1127" spans="22:25">
      <c r="V1127" t="s">
        <v>2340</v>
      </c>
      <c r="W1127" t="s">
        <v>2341</v>
      </c>
      <c r="X1127" s="35">
        <v>32.299999999999997</v>
      </c>
      <c r="Y1127">
        <v>5</v>
      </c>
    </row>
    <row r="1128" spans="22:25">
      <c r="V1128" t="s">
        <v>2342</v>
      </c>
      <c r="W1128" t="s">
        <v>2343</v>
      </c>
      <c r="X1128" s="35">
        <v>31.8</v>
      </c>
      <c r="Y1128">
        <v>656</v>
      </c>
    </row>
    <row r="1129" spans="22:25">
      <c r="V1129">
        <v>6755</v>
      </c>
      <c r="W1129" t="s">
        <v>2344</v>
      </c>
      <c r="X1129" s="35">
        <v>30.24</v>
      </c>
      <c r="Y1129">
        <v>2</v>
      </c>
    </row>
    <row r="1130" spans="22:25">
      <c r="V1130">
        <v>6850</v>
      </c>
      <c r="W1130" t="s">
        <v>2345</v>
      </c>
      <c r="X1130" s="35">
        <v>30.24</v>
      </c>
      <c r="Y1130">
        <v>2</v>
      </c>
    </row>
    <row r="1131" spans="22:25">
      <c r="V1131" t="s">
        <v>2346</v>
      </c>
      <c r="W1131" t="s">
        <v>2347</v>
      </c>
      <c r="X1131" s="35">
        <v>30.24</v>
      </c>
      <c r="Y1131">
        <v>2</v>
      </c>
    </row>
    <row r="1132" spans="22:25">
      <c r="V1132" t="s">
        <v>2348</v>
      </c>
      <c r="W1132" t="s">
        <v>2349</v>
      </c>
      <c r="X1132" s="35">
        <v>29.87</v>
      </c>
      <c r="Y1132">
        <v>8</v>
      </c>
    </row>
    <row r="1133" spans="22:25">
      <c r="V1133">
        <v>7255</v>
      </c>
      <c r="W1133" t="s">
        <v>2350</v>
      </c>
      <c r="X1133" s="35">
        <v>29.38</v>
      </c>
      <c r="Y1133">
        <v>3</v>
      </c>
    </row>
    <row r="1134" spans="22:25">
      <c r="V1134">
        <v>7251</v>
      </c>
      <c r="W1134" t="s">
        <v>2351</v>
      </c>
      <c r="X1134" s="35">
        <v>29.36</v>
      </c>
      <c r="Y1134">
        <v>4</v>
      </c>
    </row>
    <row r="1135" spans="22:25">
      <c r="V1135">
        <v>6856</v>
      </c>
      <c r="W1135" t="s">
        <v>2352</v>
      </c>
      <c r="X1135" s="35">
        <v>26.04</v>
      </c>
      <c r="Y1135">
        <v>2</v>
      </c>
    </row>
    <row r="1136" spans="22:25">
      <c r="V1136" t="s">
        <v>2353</v>
      </c>
      <c r="W1136" t="s">
        <v>2354</v>
      </c>
      <c r="X1136" s="35">
        <v>25.16</v>
      </c>
      <c r="Y1136">
        <v>31</v>
      </c>
    </row>
    <row r="1137" spans="22:25">
      <c r="V1137">
        <v>6776</v>
      </c>
      <c r="W1137" t="s">
        <v>2355</v>
      </c>
      <c r="X1137" s="35">
        <v>24.18</v>
      </c>
      <c r="Y1137">
        <v>2</v>
      </c>
    </row>
    <row r="1138" spans="22:25">
      <c r="V1138">
        <v>7475</v>
      </c>
      <c r="W1138" t="s">
        <v>2356</v>
      </c>
      <c r="X1138" s="35">
        <v>24.18</v>
      </c>
      <c r="Y1138">
        <v>2</v>
      </c>
    </row>
    <row r="1139" spans="22:25">
      <c r="V1139">
        <v>9146</v>
      </c>
      <c r="W1139" t="s">
        <v>2357</v>
      </c>
      <c r="X1139" s="35">
        <v>24.18</v>
      </c>
      <c r="Y1139">
        <v>2</v>
      </c>
    </row>
    <row r="1140" spans="22:25">
      <c r="V1140">
        <v>7487</v>
      </c>
      <c r="W1140" t="s">
        <v>2358</v>
      </c>
      <c r="X1140" s="35">
        <v>24.08</v>
      </c>
      <c r="Y1140">
        <v>2</v>
      </c>
    </row>
    <row r="1141" spans="22:25">
      <c r="V1141">
        <v>7488</v>
      </c>
      <c r="W1141" t="s">
        <v>2359</v>
      </c>
      <c r="X1141" s="35">
        <v>24.08</v>
      </c>
      <c r="Y1141">
        <v>2</v>
      </c>
    </row>
    <row r="1142" spans="22:25">
      <c r="V1142" t="s">
        <v>2360</v>
      </c>
      <c r="W1142" t="s">
        <v>2361</v>
      </c>
      <c r="X1142" s="35">
        <v>24.01</v>
      </c>
      <c r="Y1142">
        <v>530</v>
      </c>
    </row>
    <row r="1143" spans="22:25">
      <c r="V1143" t="s">
        <v>2362</v>
      </c>
      <c r="W1143" t="s">
        <v>2363</v>
      </c>
      <c r="X1143" s="35">
        <v>23.52</v>
      </c>
      <c r="Y1143">
        <v>1</v>
      </c>
    </row>
    <row r="1144" spans="22:25">
      <c r="V1144" t="s">
        <v>2364</v>
      </c>
      <c r="W1144" t="s">
        <v>2365</v>
      </c>
      <c r="X1144" s="35">
        <v>23.52</v>
      </c>
      <c r="Y1144">
        <v>1</v>
      </c>
    </row>
    <row r="1145" spans="22:25">
      <c r="V1145">
        <v>7511</v>
      </c>
      <c r="W1145" t="s">
        <v>2366</v>
      </c>
      <c r="X1145" s="35">
        <v>23.51</v>
      </c>
      <c r="Y1145">
        <v>2</v>
      </c>
    </row>
    <row r="1146" spans="22:25">
      <c r="V1146" t="s">
        <v>2367</v>
      </c>
      <c r="W1146" t="s">
        <v>2368</v>
      </c>
      <c r="X1146" s="35">
        <v>23.33</v>
      </c>
      <c r="Y1146">
        <v>29</v>
      </c>
    </row>
    <row r="1147" spans="22:25">
      <c r="V1147" t="s">
        <v>2369</v>
      </c>
      <c r="W1147" t="s">
        <v>2370</v>
      </c>
      <c r="X1147" s="35">
        <v>23.09</v>
      </c>
      <c r="Y1147">
        <v>29</v>
      </c>
    </row>
    <row r="1148" spans="22:25">
      <c r="V1148">
        <v>6837</v>
      </c>
      <c r="W1148" t="s">
        <v>2371</v>
      </c>
      <c r="X1148" s="35">
        <v>23.08</v>
      </c>
      <c r="Y1148">
        <v>3</v>
      </c>
    </row>
    <row r="1149" spans="22:25">
      <c r="V1149">
        <v>8704</v>
      </c>
      <c r="W1149" t="s">
        <v>2372</v>
      </c>
      <c r="X1149" s="35">
        <v>23.08</v>
      </c>
      <c r="Y1149">
        <v>12</v>
      </c>
    </row>
    <row r="1150" spans="22:25">
      <c r="V1150">
        <v>10286</v>
      </c>
      <c r="W1150" t="s">
        <v>2373</v>
      </c>
      <c r="X1150" s="35">
        <v>22.84</v>
      </c>
      <c r="Y1150">
        <v>2</v>
      </c>
    </row>
    <row r="1151" spans="22:25">
      <c r="V1151">
        <v>10287</v>
      </c>
      <c r="W1151" t="s">
        <v>2374</v>
      </c>
      <c r="X1151" s="35">
        <v>22.84</v>
      </c>
      <c r="Y1151">
        <v>2</v>
      </c>
    </row>
    <row r="1152" spans="22:25">
      <c r="V1152">
        <v>7483</v>
      </c>
      <c r="W1152" t="s">
        <v>2375</v>
      </c>
      <c r="X1152" s="35">
        <v>22.84</v>
      </c>
      <c r="Y1152">
        <v>2</v>
      </c>
    </row>
    <row r="1153" spans="22:25">
      <c r="V1153">
        <v>7484</v>
      </c>
      <c r="W1153" t="s">
        <v>2376</v>
      </c>
      <c r="X1153" s="35">
        <v>22.84</v>
      </c>
      <c r="Y1153">
        <v>2</v>
      </c>
    </row>
    <row r="1154" spans="22:25">
      <c r="V1154">
        <v>7477</v>
      </c>
      <c r="W1154" t="s">
        <v>2377</v>
      </c>
      <c r="X1154" s="35">
        <v>22.74</v>
      </c>
      <c r="Y1154">
        <v>2</v>
      </c>
    </row>
    <row r="1155" spans="22:25">
      <c r="V1155" t="s">
        <v>2378</v>
      </c>
      <c r="W1155" t="s">
        <v>2379</v>
      </c>
      <c r="X1155" s="35">
        <v>22.34</v>
      </c>
      <c r="Y1155">
        <v>28</v>
      </c>
    </row>
    <row r="1156" spans="22:25">
      <c r="V1156">
        <v>7521</v>
      </c>
      <c r="W1156" t="s">
        <v>2380</v>
      </c>
      <c r="X1156" s="35">
        <v>22.17</v>
      </c>
      <c r="Y1156">
        <v>2</v>
      </c>
    </row>
    <row r="1157" spans="22:25">
      <c r="V1157">
        <v>7509</v>
      </c>
      <c r="W1157" t="s">
        <v>2381</v>
      </c>
      <c r="X1157" s="35">
        <v>22.07</v>
      </c>
      <c r="Y1157">
        <v>2</v>
      </c>
    </row>
    <row r="1158" spans="22:25">
      <c r="V1158">
        <v>6716</v>
      </c>
      <c r="W1158" t="s">
        <v>2382</v>
      </c>
      <c r="X1158" s="35">
        <v>21.16</v>
      </c>
      <c r="Y1158">
        <v>2</v>
      </c>
    </row>
    <row r="1159" spans="22:25">
      <c r="V1159" t="s">
        <v>2383</v>
      </c>
      <c r="W1159" t="s">
        <v>2384</v>
      </c>
      <c r="X1159" s="35">
        <v>20.190000000000001</v>
      </c>
      <c r="Y1159">
        <v>5</v>
      </c>
    </row>
    <row r="1160" spans="22:25">
      <c r="V1160">
        <v>7946</v>
      </c>
      <c r="W1160" t="s">
        <v>2385</v>
      </c>
      <c r="X1160" s="35">
        <v>20.149999999999999</v>
      </c>
      <c r="Y1160">
        <v>2</v>
      </c>
    </row>
    <row r="1161" spans="22:25">
      <c r="V1161">
        <v>7961</v>
      </c>
      <c r="W1161" t="s">
        <v>2386</v>
      </c>
      <c r="X1161" s="35">
        <v>20.079999999999998</v>
      </c>
      <c r="Y1161">
        <v>2</v>
      </c>
    </row>
    <row r="1162" spans="22:25">
      <c r="V1162">
        <v>7952</v>
      </c>
      <c r="W1162" t="s">
        <v>2387</v>
      </c>
      <c r="X1162" s="35">
        <v>20.07</v>
      </c>
      <c r="Y1162">
        <v>2</v>
      </c>
    </row>
    <row r="1163" spans="22:25">
      <c r="V1163">
        <v>7513</v>
      </c>
      <c r="W1163" t="s">
        <v>2388</v>
      </c>
      <c r="X1163" s="35">
        <v>20.059999999999999</v>
      </c>
      <c r="Y1163">
        <v>2</v>
      </c>
    </row>
    <row r="1164" spans="22:25">
      <c r="V1164" t="s">
        <v>2389</v>
      </c>
      <c r="W1164" t="s">
        <v>2390</v>
      </c>
      <c r="X1164" s="35">
        <v>20.010000000000002</v>
      </c>
      <c r="Y1164">
        <v>25</v>
      </c>
    </row>
    <row r="1165" spans="22:25">
      <c r="V1165" t="s">
        <v>2391</v>
      </c>
      <c r="W1165" t="s">
        <v>2392</v>
      </c>
      <c r="X1165" s="35">
        <v>19.63</v>
      </c>
      <c r="Y1165">
        <v>24</v>
      </c>
    </row>
    <row r="1166" spans="22:25">
      <c r="V1166" t="s">
        <v>2393</v>
      </c>
      <c r="W1166" t="s">
        <v>2394</v>
      </c>
      <c r="X1166" s="35">
        <v>19.41</v>
      </c>
      <c r="Y1166">
        <v>2</v>
      </c>
    </row>
    <row r="1167" spans="22:25">
      <c r="V1167" t="s">
        <v>2395</v>
      </c>
      <c r="W1167" t="s">
        <v>2396</v>
      </c>
      <c r="X1167" s="35">
        <v>19.04</v>
      </c>
      <c r="Y1167">
        <v>24</v>
      </c>
    </row>
    <row r="1168" spans="22:25">
      <c r="V1168">
        <v>5931</v>
      </c>
      <c r="W1168" t="s">
        <v>2397</v>
      </c>
      <c r="X1168" s="35">
        <v>17.61</v>
      </c>
      <c r="Y1168">
        <v>3</v>
      </c>
    </row>
    <row r="1169" spans="22:25">
      <c r="V1169">
        <v>9080</v>
      </c>
      <c r="W1169" t="s">
        <v>2398</v>
      </c>
      <c r="X1169" s="35">
        <v>17.46</v>
      </c>
      <c r="Y1169">
        <v>2</v>
      </c>
    </row>
    <row r="1170" spans="22:25">
      <c r="V1170">
        <v>7942</v>
      </c>
      <c r="W1170" t="s">
        <v>2399</v>
      </c>
      <c r="X1170" s="35">
        <v>17.05</v>
      </c>
      <c r="Y1170">
        <v>2</v>
      </c>
    </row>
    <row r="1171" spans="22:25">
      <c r="V1171" t="s">
        <v>2400</v>
      </c>
      <c r="W1171" t="s">
        <v>2401</v>
      </c>
      <c r="X1171" s="35">
        <v>16.66</v>
      </c>
      <c r="Y1171">
        <v>21</v>
      </c>
    </row>
    <row r="1172" spans="22:25">
      <c r="V1172" t="s">
        <v>2402</v>
      </c>
      <c r="W1172" t="s">
        <v>2403</v>
      </c>
      <c r="X1172" s="35">
        <v>15.7</v>
      </c>
      <c r="Y1172">
        <v>2</v>
      </c>
    </row>
    <row r="1173" spans="22:25">
      <c r="V1173">
        <v>9142</v>
      </c>
      <c r="W1173" t="s">
        <v>2404</v>
      </c>
      <c r="X1173" s="35">
        <v>15.12</v>
      </c>
      <c r="Y1173">
        <v>1</v>
      </c>
    </row>
    <row r="1174" spans="22:25">
      <c r="V1174">
        <v>6775</v>
      </c>
      <c r="W1174" t="s">
        <v>2405</v>
      </c>
      <c r="X1174" s="35">
        <v>15.1</v>
      </c>
      <c r="Y1174">
        <v>2</v>
      </c>
    </row>
    <row r="1175" spans="22:25">
      <c r="V1175">
        <v>6781</v>
      </c>
      <c r="W1175" t="s">
        <v>2406</v>
      </c>
      <c r="X1175" s="35">
        <v>14.26</v>
      </c>
      <c r="Y1175">
        <v>2</v>
      </c>
    </row>
    <row r="1176" spans="22:25">
      <c r="V1176">
        <v>6681</v>
      </c>
      <c r="W1176" t="s">
        <v>2407</v>
      </c>
      <c r="X1176" s="35">
        <v>13.44</v>
      </c>
      <c r="Y1176">
        <v>1</v>
      </c>
    </row>
    <row r="1177" spans="22:25">
      <c r="V1177">
        <v>6733</v>
      </c>
      <c r="W1177" t="s">
        <v>2408</v>
      </c>
      <c r="X1177" s="35">
        <v>13.06</v>
      </c>
      <c r="Y1177">
        <v>249</v>
      </c>
    </row>
    <row r="1178" spans="22:25">
      <c r="V1178" t="s">
        <v>2409</v>
      </c>
      <c r="W1178" t="s">
        <v>2410</v>
      </c>
      <c r="X1178" s="35">
        <v>12.92</v>
      </c>
      <c r="Y1178">
        <v>2</v>
      </c>
    </row>
    <row r="1179" spans="22:25">
      <c r="V1179">
        <v>7467</v>
      </c>
      <c r="W1179" t="s">
        <v>2411</v>
      </c>
      <c r="X1179" s="35">
        <v>12.09</v>
      </c>
      <c r="Y1179">
        <v>1</v>
      </c>
    </row>
    <row r="1180" spans="22:25">
      <c r="V1180">
        <v>7501</v>
      </c>
      <c r="W1180" t="s">
        <v>2412</v>
      </c>
      <c r="X1180" s="35">
        <v>12.09</v>
      </c>
      <c r="Y1180">
        <v>1</v>
      </c>
    </row>
    <row r="1181" spans="22:25">
      <c r="V1181">
        <v>7504</v>
      </c>
      <c r="W1181" t="s">
        <v>2413</v>
      </c>
      <c r="X1181" s="35">
        <v>12.09</v>
      </c>
      <c r="Y1181">
        <v>1</v>
      </c>
    </row>
    <row r="1182" spans="22:25">
      <c r="V1182">
        <v>7505</v>
      </c>
      <c r="W1182" t="s">
        <v>2414</v>
      </c>
      <c r="X1182" s="35">
        <v>12.09</v>
      </c>
      <c r="Y1182">
        <v>1</v>
      </c>
    </row>
    <row r="1183" spans="22:25">
      <c r="V1183">
        <v>7514</v>
      </c>
      <c r="W1183" t="s">
        <v>2415</v>
      </c>
      <c r="X1183" s="35">
        <v>12.09</v>
      </c>
      <c r="Y1183">
        <v>1</v>
      </c>
    </row>
    <row r="1184" spans="22:25">
      <c r="V1184">
        <v>7520</v>
      </c>
      <c r="W1184" t="s">
        <v>2416</v>
      </c>
      <c r="X1184" s="35">
        <v>12.09</v>
      </c>
      <c r="Y1184">
        <v>1</v>
      </c>
    </row>
    <row r="1185" spans="22:25">
      <c r="V1185">
        <v>10285</v>
      </c>
      <c r="W1185" t="s">
        <v>2417</v>
      </c>
      <c r="X1185" s="35">
        <v>10.75</v>
      </c>
      <c r="Y1185">
        <v>1</v>
      </c>
    </row>
    <row r="1186" spans="22:25">
      <c r="V1186">
        <v>10288</v>
      </c>
      <c r="W1186" t="s">
        <v>2418</v>
      </c>
      <c r="X1186" s="35">
        <v>10.75</v>
      </c>
      <c r="Y1186">
        <v>1</v>
      </c>
    </row>
    <row r="1187" spans="22:25">
      <c r="V1187">
        <v>7941</v>
      </c>
      <c r="W1187" t="s">
        <v>2419</v>
      </c>
      <c r="X1187" s="35">
        <v>10.08</v>
      </c>
      <c r="Y1187">
        <v>1</v>
      </c>
    </row>
    <row r="1188" spans="22:25">
      <c r="V1188">
        <v>7944</v>
      </c>
      <c r="W1188" t="s">
        <v>2420</v>
      </c>
      <c r="X1188" s="35">
        <v>10.08</v>
      </c>
      <c r="Y1188">
        <v>1</v>
      </c>
    </row>
    <row r="1189" spans="22:25">
      <c r="V1189">
        <v>7945</v>
      </c>
      <c r="W1189" t="s">
        <v>2421</v>
      </c>
      <c r="X1189" s="35">
        <v>10.08</v>
      </c>
      <c r="Y1189">
        <v>1</v>
      </c>
    </row>
    <row r="1190" spans="22:25">
      <c r="V1190">
        <v>7947</v>
      </c>
      <c r="W1190" t="s">
        <v>2422</v>
      </c>
      <c r="X1190" s="35">
        <v>10.08</v>
      </c>
      <c r="Y1190">
        <v>1</v>
      </c>
    </row>
    <row r="1191" spans="22:25">
      <c r="V1191">
        <v>7953</v>
      </c>
      <c r="W1191" t="s">
        <v>2423</v>
      </c>
      <c r="X1191" s="35">
        <v>10.08</v>
      </c>
      <c r="Y1191">
        <v>1</v>
      </c>
    </row>
    <row r="1192" spans="22:25">
      <c r="V1192">
        <v>7954</v>
      </c>
      <c r="W1192" t="s">
        <v>2424</v>
      </c>
      <c r="X1192" s="35">
        <v>10.08</v>
      </c>
      <c r="Y1192">
        <v>1</v>
      </c>
    </row>
    <row r="1193" spans="22:25">
      <c r="V1193">
        <v>7142</v>
      </c>
      <c r="W1193" t="s">
        <v>2425</v>
      </c>
      <c r="X1193" s="35">
        <v>9.6999999999999993</v>
      </c>
      <c r="Y1193">
        <v>225</v>
      </c>
    </row>
    <row r="1194" spans="22:25">
      <c r="V1194">
        <v>6729</v>
      </c>
      <c r="W1194" t="s">
        <v>2426</v>
      </c>
      <c r="X1194" s="35">
        <v>9.4</v>
      </c>
      <c r="Y1194">
        <v>1</v>
      </c>
    </row>
    <row r="1195" spans="22:25">
      <c r="V1195">
        <v>7462</v>
      </c>
      <c r="W1195" t="s">
        <v>2427</v>
      </c>
      <c r="X1195" s="35">
        <v>9.4</v>
      </c>
      <c r="Y1195">
        <v>1</v>
      </c>
    </row>
    <row r="1196" spans="22:25">
      <c r="V1196" t="s">
        <v>2428</v>
      </c>
      <c r="W1196" t="s">
        <v>2429</v>
      </c>
      <c r="X1196" s="35">
        <v>9.24</v>
      </c>
      <c r="Y1196">
        <v>1</v>
      </c>
    </row>
    <row r="1197" spans="22:25">
      <c r="V1197" t="s">
        <v>2430</v>
      </c>
      <c r="W1197" t="s">
        <v>2431</v>
      </c>
      <c r="X1197" s="35">
        <v>8.67</v>
      </c>
      <c r="Y1197">
        <v>2</v>
      </c>
    </row>
    <row r="1198" spans="22:25">
      <c r="V1198" t="s">
        <v>2432</v>
      </c>
      <c r="W1198" t="s">
        <v>2433</v>
      </c>
      <c r="X1198" s="35">
        <v>8.41</v>
      </c>
      <c r="Y1198">
        <v>1</v>
      </c>
    </row>
    <row r="1199" spans="22:25">
      <c r="V1199">
        <v>7943</v>
      </c>
      <c r="W1199" t="s">
        <v>2434</v>
      </c>
      <c r="X1199" s="35">
        <v>8.06</v>
      </c>
      <c r="Y1199">
        <v>1</v>
      </c>
    </row>
    <row r="1200" spans="22:25">
      <c r="V1200">
        <v>8706</v>
      </c>
      <c r="W1200" t="s">
        <v>2435</v>
      </c>
      <c r="X1200" s="35">
        <v>7.91</v>
      </c>
      <c r="Y1200">
        <v>2</v>
      </c>
    </row>
    <row r="1201" spans="22:25">
      <c r="V1201" t="s">
        <v>2436</v>
      </c>
      <c r="W1201" t="s">
        <v>2437</v>
      </c>
      <c r="X1201" s="35">
        <v>7.64</v>
      </c>
      <c r="Y1201">
        <v>38</v>
      </c>
    </row>
    <row r="1202" spans="22:25">
      <c r="V1202">
        <v>7141</v>
      </c>
      <c r="W1202" t="s">
        <v>2438</v>
      </c>
      <c r="X1202" s="35">
        <v>7.55</v>
      </c>
      <c r="Y1202">
        <v>1</v>
      </c>
    </row>
    <row r="1203" spans="22:25">
      <c r="V1203">
        <v>7150</v>
      </c>
      <c r="W1203" t="s">
        <v>2439</v>
      </c>
      <c r="X1203" s="35">
        <v>7.55</v>
      </c>
      <c r="Y1203">
        <v>1</v>
      </c>
    </row>
    <row r="1204" spans="22:25">
      <c r="V1204" t="s">
        <v>2440</v>
      </c>
      <c r="W1204" t="s">
        <v>2441</v>
      </c>
      <c r="X1204" s="35">
        <v>7.49</v>
      </c>
      <c r="Y1204">
        <v>38</v>
      </c>
    </row>
    <row r="1205" spans="22:25">
      <c r="V1205" t="s">
        <v>2442</v>
      </c>
      <c r="W1205" t="s">
        <v>2443</v>
      </c>
      <c r="X1205" s="35">
        <v>7.15</v>
      </c>
      <c r="Y1205">
        <v>36</v>
      </c>
    </row>
    <row r="1206" spans="22:25">
      <c r="V1206" t="s">
        <v>2444</v>
      </c>
      <c r="W1206" t="s">
        <v>2445</v>
      </c>
      <c r="X1206" s="35">
        <v>7.06</v>
      </c>
      <c r="Y1206">
        <v>35</v>
      </c>
    </row>
    <row r="1207" spans="22:25">
      <c r="V1207" t="s">
        <v>2446</v>
      </c>
      <c r="W1207" t="s">
        <v>2447</v>
      </c>
      <c r="X1207" s="35">
        <v>6.95</v>
      </c>
      <c r="Y1207">
        <v>35</v>
      </c>
    </row>
    <row r="1208" spans="22:25">
      <c r="V1208">
        <v>8385</v>
      </c>
      <c r="W1208" t="s">
        <v>2448</v>
      </c>
      <c r="X1208" s="35">
        <v>6.91</v>
      </c>
      <c r="Y1208">
        <v>441</v>
      </c>
    </row>
    <row r="1209" spans="22:25">
      <c r="V1209" t="s">
        <v>2449</v>
      </c>
      <c r="W1209" t="s">
        <v>2450</v>
      </c>
      <c r="X1209" s="35">
        <v>6.85</v>
      </c>
      <c r="Y1209">
        <v>34</v>
      </c>
    </row>
    <row r="1210" spans="22:25">
      <c r="V1210" t="s">
        <v>2451</v>
      </c>
      <c r="W1210" t="s">
        <v>2452</v>
      </c>
      <c r="X1210" s="35">
        <v>6.76</v>
      </c>
      <c r="Y1210">
        <v>34</v>
      </c>
    </row>
    <row r="1211" spans="22:25">
      <c r="V1211" t="s">
        <v>2453</v>
      </c>
      <c r="W1211" t="s">
        <v>2454</v>
      </c>
      <c r="X1211" s="35">
        <v>6.73</v>
      </c>
      <c r="Y1211">
        <v>33</v>
      </c>
    </row>
    <row r="1212" spans="22:25">
      <c r="V1212" t="s">
        <v>2455</v>
      </c>
      <c r="W1212" t="s">
        <v>2456</v>
      </c>
      <c r="X1212" s="35">
        <v>6.69</v>
      </c>
      <c r="Y1212">
        <v>33</v>
      </c>
    </row>
    <row r="1213" spans="22:25">
      <c r="V1213" t="s">
        <v>2457</v>
      </c>
      <c r="W1213" t="s">
        <v>2458</v>
      </c>
      <c r="X1213" s="35">
        <v>6.63</v>
      </c>
      <c r="Y1213">
        <v>33</v>
      </c>
    </row>
    <row r="1214" spans="22:25">
      <c r="V1214" t="s">
        <v>2459</v>
      </c>
      <c r="W1214" t="s">
        <v>2460</v>
      </c>
      <c r="X1214" s="35">
        <v>6.61</v>
      </c>
      <c r="Y1214">
        <v>34</v>
      </c>
    </row>
    <row r="1215" spans="22:25">
      <c r="V1215" t="s">
        <v>2461</v>
      </c>
      <c r="W1215" t="s">
        <v>2462</v>
      </c>
      <c r="X1215" s="35">
        <v>6.6</v>
      </c>
      <c r="Y1215">
        <v>33</v>
      </c>
    </row>
    <row r="1216" spans="22:25">
      <c r="V1216" t="s">
        <v>2463</v>
      </c>
      <c r="W1216" t="s">
        <v>2464</v>
      </c>
      <c r="X1216" s="35">
        <v>6.59</v>
      </c>
      <c r="Y1216">
        <v>33</v>
      </c>
    </row>
    <row r="1217" spans="22:25">
      <c r="V1217" t="s">
        <v>2465</v>
      </c>
      <c r="W1217" t="s">
        <v>2466</v>
      </c>
      <c r="X1217" s="35">
        <v>6.56</v>
      </c>
      <c r="Y1217">
        <v>33</v>
      </c>
    </row>
    <row r="1218" spans="22:25">
      <c r="V1218" t="s">
        <v>2467</v>
      </c>
      <c r="W1218" t="s">
        <v>2468</v>
      </c>
      <c r="X1218" s="35">
        <v>6.53</v>
      </c>
      <c r="Y1218">
        <v>32</v>
      </c>
    </row>
    <row r="1219" spans="22:25">
      <c r="V1219" t="s">
        <v>2469</v>
      </c>
      <c r="W1219" t="s">
        <v>2470</v>
      </c>
      <c r="X1219" s="35">
        <v>6.49</v>
      </c>
      <c r="Y1219">
        <v>33</v>
      </c>
    </row>
    <row r="1220" spans="22:25">
      <c r="V1220" t="s">
        <v>2471</v>
      </c>
      <c r="W1220" t="s">
        <v>2472</v>
      </c>
      <c r="X1220" s="35">
        <v>6.42</v>
      </c>
      <c r="Y1220">
        <v>32</v>
      </c>
    </row>
    <row r="1221" spans="22:25">
      <c r="V1221" t="s">
        <v>2473</v>
      </c>
      <c r="W1221" t="s">
        <v>2474</v>
      </c>
      <c r="X1221" s="35">
        <v>6.39</v>
      </c>
      <c r="Y1221">
        <v>32</v>
      </c>
    </row>
    <row r="1222" spans="22:25">
      <c r="V1222" t="s">
        <v>2475</v>
      </c>
      <c r="W1222" t="s">
        <v>2476</v>
      </c>
      <c r="X1222" s="35">
        <v>6.39</v>
      </c>
      <c r="Y1222">
        <v>31</v>
      </c>
    </row>
    <row r="1223" spans="22:25">
      <c r="V1223" t="s">
        <v>2477</v>
      </c>
      <c r="W1223" t="s">
        <v>2478</v>
      </c>
      <c r="X1223" s="35">
        <v>6.37</v>
      </c>
      <c r="Y1223">
        <v>32</v>
      </c>
    </row>
    <row r="1224" spans="22:25">
      <c r="V1224" t="s">
        <v>2479</v>
      </c>
      <c r="W1224" t="s">
        <v>2480</v>
      </c>
      <c r="X1224" s="35">
        <v>6.29</v>
      </c>
      <c r="Y1224">
        <v>32</v>
      </c>
    </row>
    <row r="1225" spans="22:25">
      <c r="V1225" t="s">
        <v>2481</v>
      </c>
      <c r="W1225" t="s">
        <v>2482</v>
      </c>
      <c r="X1225" s="35">
        <v>6.06</v>
      </c>
      <c r="Y1225">
        <v>30</v>
      </c>
    </row>
    <row r="1226" spans="22:25">
      <c r="V1226" t="s">
        <v>2483</v>
      </c>
      <c r="W1226" t="s">
        <v>2484</v>
      </c>
      <c r="X1226" s="35">
        <v>6.05</v>
      </c>
      <c r="Y1226">
        <v>30</v>
      </c>
    </row>
    <row r="1227" spans="22:25">
      <c r="V1227" t="s">
        <v>2485</v>
      </c>
      <c r="W1227" t="s">
        <v>2486</v>
      </c>
      <c r="X1227" s="35">
        <v>6.02</v>
      </c>
      <c r="Y1227">
        <v>30</v>
      </c>
    </row>
    <row r="1228" spans="22:25">
      <c r="V1228" t="s">
        <v>2487</v>
      </c>
      <c r="W1228" t="s">
        <v>2488</v>
      </c>
      <c r="X1228" s="35">
        <v>5.98</v>
      </c>
      <c r="Y1228">
        <v>30</v>
      </c>
    </row>
    <row r="1229" spans="22:25">
      <c r="V1229" t="s">
        <v>2489</v>
      </c>
      <c r="W1229" t="s">
        <v>2490</v>
      </c>
      <c r="X1229" s="35">
        <v>5.92</v>
      </c>
      <c r="Y1229">
        <v>30</v>
      </c>
    </row>
    <row r="1230" spans="22:25">
      <c r="V1230" t="s">
        <v>2491</v>
      </c>
      <c r="W1230" t="s">
        <v>2492</v>
      </c>
      <c r="X1230" s="35">
        <v>5.92</v>
      </c>
      <c r="Y1230">
        <v>30</v>
      </c>
    </row>
    <row r="1231" spans="22:25">
      <c r="V1231" t="s">
        <v>2493</v>
      </c>
      <c r="W1231" t="s">
        <v>2494</v>
      </c>
      <c r="X1231" s="35">
        <v>5.9</v>
      </c>
      <c r="Y1231">
        <v>29</v>
      </c>
    </row>
    <row r="1232" spans="22:25">
      <c r="V1232" t="s">
        <v>2495</v>
      </c>
      <c r="W1232" t="s">
        <v>2496</v>
      </c>
      <c r="X1232" s="35">
        <v>5.89</v>
      </c>
      <c r="Y1232">
        <v>29</v>
      </c>
    </row>
    <row r="1233" spans="22:25">
      <c r="V1233" t="s">
        <v>2497</v>
      </c>
      <c r="W1233" t="s">
        <v>2498</v>
      </c>
      <c r="X1233" s="35">
        <v>5.88</v>
      </c>
      <c r="Y1233">
        <v>30</v>
      </c>
    </row>
    <row r="1234" spans="22:25">
      <c r="V1234" t="s">
        <v>2499</v>
      </c>
      <c r="W1234" t="s">
        <v>2500</v>
      </c>
      <c r="X1234" s="35">
        <v>5.85</v>
      </c>
      <c r="Y1234">
        <v>30</v>
      </c>
    </row>
    <row r="1235" spans="22:25">
      <c r="V1235" t="s">
        <v>2501</v>
      </c>
      <c r="W1235" t="s">
        <v>2502</v>
      </c>
      <c r="X1235" s="35">
        <v>5.61</v>
      </c>
      <c r="Y1235">
        <v>28</v>
      </c>
    </row>
    <row r="1236" spans="22:25">
      <c r="V1236">
        <v>6816</v>
      </c>
      <c r="W1236" t="s">
        <v>2503</v>
      </c>
      <c r="X1236" s="35">
        <v>5.61</v>
      </c>
      <c r="Y1236">
        <v>1</v>
      </c>
    </row>
    <row r="1237" spans="22:25">
      <c r="V1237" t="s">
        <v>2504</v>
      </c>
      <c r="W1237" t="s">
        <v>2505</v>
      </c>
      <c r="X1237" s="35">
        <v>5.56</v>
      </c>
      <c r="Y1237">
        <v>28</v>
      </c>
    </row>
    <row r="1238" spans="22:25">
      <c r="V1238" t="s">
        <v>2506</v>
      </c>
      <c r="W1238" t="s">
        <v>2507</v>
      </c>
      <c r="X1238" s="35">
        <v>5.55</v>
      </c>
      <c r="Y1238">
        <v>28</v>
      </c>
    </row>
    <row r="1239" spans="22:25">
      <c r="V1239" t="s">
        <v>2508</v>
      </c>
      <c r="W1239" t="s">
        <v>2509</v>
      </c>
      <c r="X1239" s="35">
        <v>5.52</v>
      </c>
      <c r="Y1239">
        <v>27</v>
      </c>
    </row>
    <row r="1240" spans="22:25">
      <c r="V1240" t="s">
        <v>2510</v>
      </c>
      <c r="W1240" t="s">
        <v>2511</v>
      </c>
      <c r="X1240" s="35">
        <v>5.5</v>
      </c>
      <c r="Y1240">
        <v>28</v>
      </c>
    </row>
    <row r="1241" spans="22:25">
      <c r="V1241" t="s">
        <v>2512</v>
      </c>
      <c r="W1241" t="s">
        <v>2513</v>
      </c>
      <c r="X1241" s="35">
        <v>5.46</v>
      </c>
      <c r="Y1241">
        <v>27</v>
      </c>
    </row>
    <row r="1242" spans="22:25">
      <c r="V1242" t="s">
        <v>2514</v>
      </c>
      <c r="W1242" t="s">
        <v>2515</v>
      </c>
      <c r="X1242" s="35">
        <v>5.45</v>
      </c>
      <c r="Y1242">
        <v>27</v>
      </c>
    </row>
    <row r="1243" spans="22:25">
      <c r="V1243" t="s">
        <v>2516</v>
      </c>
      <c r="W1243" t="s">
        <v>2517</v>
      </c>
      <c r="X1243" s="35">
        <v>5.41</v>
      </c>
      <c r="Y1243">
        <v>27</v>
      </c>
    </row>
    <row r="1244" spans="22:25">
      <c r="V1244" t="s">
        <v>2518</v>
      </c>
      <c r="W1244" t="s">
        <v>2519</v>
      </c>
      <c r="X1244" s="35">
        <v>5.4</v>
      </c>
      <c r="Y1244">
        <v>27</v>
      </c>
    </row>
    <row r="1245" spans="22:25">
      <c r="V1245" t="s">
        <v>2520</v>
      </c>
      <c r="W1245" t="s">
        <v>2521</v>
      </c>
      <c r="X1245" s="35">
        <v>5.35</v>
      </c>
      <c r="Y1245">
        <v>27</v>
      </c>
    </row>
    <row r="1246" spans="22:25">
      <c r="V1246" t="s">
        <v>2522</v>
      </c>
      <c r="W1246" t="s">
        <v>2523</v>
      </c>
      <c r="X1246" s="35">
        <v>5.2</v>
      </c>
      <c r="Y1246">
        <v>26</v>
      </c>
    </row>
    <row r="1247" spans="22:25">
      <c r="V1247" t="s">
        <v>2524</v>
      </c>
      <c r="W1247" t="s">
        <v>2525</v>
      </c>
      <c r="X1247" s="35">
        <v>5.18</v>
      </c>
      <c r="Y1247">
        <v>26</v>
      </c>
    </row>
    <row r="1248" spans="22:25">
      <c r="V1248" t="s">
        <v>2526</v>
      </c>
      <c r="W1248" t="s">
        <v>2527</v>
      </c>
      <c r="X1248" s="35">
        <v>5.15</v>
      </c>
      <c r="Y1248">
        <v>26</v>
      </c>
    </row>
    <row r="1249" spans="22:25">
      <c r="V1249" t="s">
        <v>2528</v>
      </c>
      <c r="W1249" t="s">
        <v>2529</v>
      </c>
      <c r="X1249" s="35">
        <v>5.09</v>
      </c>
      <c r="Y1249">
        <v>25</v>
      </c>
    </row>
    <row r="1250" spans="22:25">
      <c r="V1250" t="s">
        <v>2530</v>
      </c>
      <c r="W1250" t="s">
        <v>2531</v>
      </c>
      <c r="X1250" s="35">
        <v>5.08</v>
      </c>
      <c r="Y1250">
        <v>25</v>
      </c>
    </row>
    <row r="1251" spans="22:25">
      <c r="V1251" t="s">
        <v>2532</v>
      </c>
      <c r="W1251" t="s">
        <v>2533</v>
      </c>
      <c r="X1251" s="35">
        <v>5.01</v>
      </c>
      <c r="Y1251">
        <v>25</v>
      </c>
    </row>
    <row r="1252" spans="22:25">
      <c r="V1252" t="s">
        <v>2534</v>
      </c>
      <c r="W1252" t="s">
        <v>2535</v>
      </c>
      <c r="X1252" s="35">
        <v>5</v>
      </c>
      <c r="Y1252">
        <v>25</v>
      </c>
    </row>
    <row r="1253" spans="22:25">
      <c r="V1253" t="s">
        <v>2536</v>
      </c>
      <c r="W1253" t="s">
        <v>2537</v>
      </c>
      <c r="X1253" s="35">
        <v>4.99</v>
      </c>
      <c r="Y1253" s="7">
        <v>3950</v>
      </c>
    </row>
    <row r="1254" spans="22:25">
      <c r="V1254" t="s">
        <v>2538</v>
      </c>
      <c r="W1254" t="s">
        <v>2539</v>
      </c>
      <c r="X1254" s="35">
        <v>4.9400000000000004</v>
      </c>
      <c r="Y1254">
        <v>24</v>
      </c>
    </row>
    <row r="1255" spans="22:25">
      <c r="V1255" t="s">
        <v>2540</v>
      </c>
      <c r="W1255" t="s">
        <v>2541</v>
      </c>
      <c r="X1255" s="35">
        <v>4.8600000000000003</v>
      </c>
      <c r="Y1255">
        <v>24</v>
      </c>
    </row>
    <row r="1256" spans="22:25">
      <c r="V1256" t="s">
        <v>2542</v>
      </c>
      <c r="W1256" t="s">
        <v>2543</v>
      </c>
      <c r="X1256" s="35">
        <v>4.84</v>
      </c>
      <c r="Y1256">
        <v>24</v>
      </c>
    </row>
    <row r="1257" spans="22:25">
      <c r="V1257" t="s">
        <v>2544</v>
      </c>
      <c r="W1257" t="s">
        <v>2545</v>
      </c>
      <c r="X1257" s="35">
        <v>4.76</v>
      </c>
      <c r="Y1257">
        <v>24</v>
      </c>
    </row>
    <row r="1258" spans="22:25">
      <c r="V1258" t="s">
        <v>2546</v>
      </c>
      <c r="W1258" t="s">
        <v>2547</v>
      </c>
      <c r="X1258" s="35">
        <v>4.74</v>
      </c>
      <c r="Y1258">
        <v>24</v>
      </c>
    </row>
    <row r="1259" spans="22:25">
      <c r="V1259" t="s">
        <v>2548</v>
      </c>
      <c r="W1259" t="s">
        <v>2549</v>
      </c>
      <c r="X1259" s="35">
        <v>4.67</v>
      </c>
      <c r="Y1259">
        <v>23</v>
      </c>
    </row>
    <row r="1260" spans="22:25">
      <c r="V1260" t="s">
        <v>2550</v>
      </c>
      <c r="W1260" t="s">
        <v>2551</v>
      </c>
      <c r="X1260" s="35">
        <v>4.62</v>
      </c>
      <c r="Y1260">
        <v>23</v>
      </c>
    </row>
    <row r="1261" spans="22:25">
      <c r="V1261" t="s">
        <v>2552</v>
      </c>
      <c r="W1261" t="s">
        <v>2553</v>
      </c>
      <c r="X1261" s="35">
        <v>4.57</v>
      </c>
      <c r="Y1261">
        <v>23</v>
      </c>
    </row>
    <row r="1262" spans="22:25">
      <c r="V1262" t="s">
        <v>2554</v>
      </c>
      <c r="W1262" t="s">
        <v>2555</v>
      </c>
      <c r="X1262" s="35">
        <v>4.33</v>
      </c>
      <c r="Y1262">
        <v>21</v>
      </c>
    </row>
    <row r="1263" spans="22:25">
      <c r="V1263" t="s">
        <v>2556</v>
      </c>
      <c r="W1263" t="s">
        <v>2557</v>
      </c>
      <c r="X1263" s="35">
        <v>4.28</v>
      </c>
      <c r="Y1263">
        <v>22</v>
      </c>
    </row>
    <row r="1264" spans="22:25">
      <c r="V1264" t="s">
        <v>2558</v>
      </c>
      <c r="W1264" t="s">
        <v>2559</v>
      </c>
      <c r="X1264" s="35">
        <v>4.26</v>
      </c>
      <c r="Y1264">
        <v>21</v>
      </c>
    </row>
    <row r="1265" spans="22:25">
      <c r="V1265" t="s">
        <v>2560</v>
      </c>
      <c r="W1265" t="s">
        <v>2561</v>
      </c>
      <c r="X1265" s="35">
        <v>4.0999999999999996</v>
      </c>
      <c r="Y1265">
        <v>20</v>
      </c>
    </row>
    <row r="1266" spans="22:25">
      <c r="V1266" t="s">
        <v>2562</v>
      </c>
      <c r="W1266" t="s">
        <v>2563</v>
      </c>
      <c r="X1266" s="35">
        <v>4.0599999999999996</v>
      </c>
      <c r="Y1266">
        <v>20</v>
      </c>
    </row>
    <row r="1267" spans="22:25">
      <c r="V1267" t="s">
        <v>2564</v>
      </c>
      <c r="W1267" t="s">
        <v>2565</v>
      </c>
      <c r="X1267" s="35">
        <v>4.0199999999999996</v>
      </c>
      <c r="Y1267">
        <v>20</v>
      </c>
    </row>
    <row r="1268" spans="22:25">
      <c r="V1268" t="s">
        <v>2566</v>
      </c>
      <c r="W1268" t="s">
        <v>2567</v>
      </c>
      <c r="X1268" s="35">
        <v>4</v>
      </c>
      <c r="Y1268">
        <v>20</v>
      </c>
    </row>
    <row r="1269" spans="22:25">
      <c r="V1269" t="s">
        <v>2568</v>
      </c>
      <c r="W1269" t="s">
        <v>2569</v>
      </c>
      <c r="X1269" s="35">
        <v>3.99</v>
      </c>
      <c r="Y1269">
        <v>20</v>
      </c>
    </row>
    <row r="1270" spans="22:25">
      <c r="V1270" t="s">
        <v>2570</v>
      </c>
      <c r="W1270" t="s">
        <v>2571</v>
      </c>
      <c r="X1270" s="35">
        <v>3.95</v>
      </c>
      <c r="Y1270">
        <v>20</v>
      </c>
    </row>
    <row r="1271" spans="22:25">
      <c r="V1271" t="s">
        <v>2572</v>
      </c>
      <c r="W1271" t="s">
        <v>2573</v>
      </c>
      <c r="X1271" s="35">
        <v>3.92</v>
      </c>
      <c r="Y1271">
        <v>20</v>
      </c>
    </row>
    <row r="1272" spans="22:25">
      <c r="V1272" t="s">
        <v>2574</v>
      </c>
      <c r="W1272" t="s">
        <v>2575</v>
      </c>
      <c r="X1272" s="35">
        <v>3.84</v>
      </c>
      <c r="Y1272">
        <v>19</v>
      </c>
    </row>
    <row r="1273" spans="22:25">
      <c r="V1273" t="s">
        <v>2576</v>
      </c>
      <c r="W1273" t="s">
        <v>2577</v>
      </c>
      <c r="X1273" s="35">
        <v>3.82</v>
      </c>
      <c r="Y1273">
        <v>19</v>
      </c>
    </row>
    <row r="1274" spans="22:25">
      <c r="V1274" t="s">
        <v>2578</v>
      </c>
      <c r="W1274" t="s">
        <v>2579</v>
      </c>
      <c r="X1274" s="35">
        <v>3.81</v>
      </c>
      <c r="Y1274">
        <v>19</v>
      </c>
    </row>
    <row r="1275" spans="22:25">
      <c r="V1275" t="s">
        <v>2580</v>
      </c>
      <c r="W1275" t="s">
        <v>2581</v>
      </c>
      <c r="X1275" s="35">
        <v>3.62</v>
      </c>
      <c r="Y1275">
        <v>18</v>
      </c>
    </row>
    <row r="1276" spans="22:25">
      <c r="V1276" t="s">
        <v>2582</v>
      </c>
      <c r="W1276" t="s">
        <v>2583</v>
      </c>
      <c r="X1276" s="35">
        <v>3.59</v>
      </c>
      <c r="Y1276">
        <v>18</v>
      </c>
    </row>
    <row r="1277" spans="22:25">
      <c r="V1277" t="s">
        <v>2584</v>
      </c>
      <c r="W1277" t="s">
        <v>2585</v>
      </c>
      <c r="X1277" s="35">
        <v>3.47</v>
      </c>
      <c r="Y1277">
        <v>17</v>
      </c>
    </row>
    <row r="1278" spans="22:25">
      <c r="V1278" t="s">
        <v>2586</v>
      </c>
      <c r="W1278" t="s">
        <v>2587</v>
      </c>
      <c r="X1278" s="35">
        <v>3.35</v>
      </c>
      <c r="Y1278">
        <v>17</v>
      </c>
    </row>
    <row r="1279" spans="22:25">
      <c r="V1279" t="s">
        <v>2588</v>
      </c>
      <c r="W1279" t="s">
        <v>2589</v>
      </c>
      <c r="X1279" s="35">
        <v>3.29</v>
      </c>
      <c r="Y1279">
        <v>1</v>
      </c>
    </row>
    <row r="1280" spans="22:25">
      <c r="V1280" t="s">
        <v>2590</v>
      </c>
      <c r="W1280" t="s">
        <v>2591</v>
      </c>
      <c r="X1280" s="35">
        <v>3.25</v>
      </c>
      <c r="Y1280">
        <v>16</v>
      </c>
    </row>
    <row r="1281" spans="22:25">
      <c r="V1281" t="s">
        <v>2592</v>
      </c>
      <c r="W1281" t="s">
        <v>2593</v>
      </c>
      <c r="X1281" s="35">
        <v>3.23</v>
      </c>
      <c r="Y1281">
        <v>16</v>
      </c>
    </row>
    <row r="1282" spans="22:25">
      <c r="V1282" t="s">
        <v>2594</v>
      </c>
      <c r="W1282" t="s">
        <v>2595</v>
      </c>
      <c r="X1282" s="35">
        <v>3.12</v>
      </c>
      <c r="Y1282">
        <v>16</v>
      </c>
    </row>
    <row r="1283" spans="22:25">
      <c r="V1283" t="s">
        <v>2596</v>
      </c>
      <c r="W1283" t="s">
        <v>2597</v>
      </c>
      <c r="X1283" s="35">
        <v>3.02</v>
      </c>
      <c r="Y1283">
        <v>15</v>
      </c>
    </row>
    <row r="1284" spans="22:25">
      <c r="V1284" t="s">
        <v>2598</v>
      </c>
      <c r="W1284" t="s">
        <v>2599</v>
      </c>
      <c r="X1284" s="35">
        <v>2.98</v>
      </c>
      <c r="Y1284">
        <v>15</v>
      </c>
    </row>
    <row r="1285" spans="22:25">
      <c r="V1285">
        <v>7143</v>
      </c>
      <c r="W1285" t="s">
        <v>2600</v>
      </c>
      <c r="X1285" s="35">
        <v>2.94</v>
      </c>
      <c r="Y1285">
        <v>294</v>
      </c>
    </row>
    <row r="1286" spans="22:25">
      <c r="V1286" t="s">
        <v>2601</v>
      </c>
      <c r="W1286" t="s">
        <v>2602</v>
      </c>
      <c r="X1286" s="35">
        <v>2.87</v>
      </c>
      <c r="Y1286">
        <v>14</v>
      </c>
    </row>
    <row r="1287" spans="22:25">
      <c r="V1287" t="s">
        <v>2603</v>
      </c>
      <c r="W1287" t="s">
        <v>2604</v>
      </c>
      <c r="X1287" s="35">
        <v>2.87</v>
      </c>
      <c r="Y1287">
        <v>14</v>
      </c>
    </row>
    <row r="1288" spans="22:25">
      <c r="V1288" t="s">
        <v>2605</v>
      </c>
      <c r="W1288" t="s">
        <v>2606</v>
      </c>
      <c r="X1288" s="35">
        <v>2.82</v>
      </c>
      <c r="Y1288">
        <v>14</v>
      </c>
    </row>
    <row r="1289" spans="22:25">
      <c r="V1289" t="s">
        <v>2607</v>
      </c>
      <c r="W1289" t="s">
        <v>2608</v>
      </c>
      <c r="X1289" s="35">
        <v>2.61</v>
      </c>
      <c r="Y1289">
        <v>13</v>
      </c>
    </row>
    <row r="1290" spans="22:25">
      <c r="V1290" t="s">
        <v>2609</v>
      </c>
      <c r="W1290" t="s">
        <v>2610</v>
      </c>
      <c r="X1290" s="35">
        <v>2.6</v>
      </c>
      <c r="Y1290">
        <v>13</v>
      </c>
    </row>
    <row r="1291" spans="22:25">
      <c r="V1291" t="s">
        <v>2611</v>
      </c>
      <c r="W1291" t="s">
        <v>2612</v>
      </c>
      <c r="X1291" s="35">
        <v>2.57</v>
      </c>
      <c r="Y1291">
        <v>13</v>
      </c>
    </row>
    <row r="1292" spans="22:25">
      <c r="V1292" t="s">
        <v>2613</v>
      </c>
      <c r="W1292" t="s">
        <v>2614</v>
      </c>
      <c r="X1292" s="35">
        <v>2.5499999999999998</v>
      </c>
      <c r="Y1292">
        <v>13</v>
      </c>
    </row>
    <row r="1293" spans="22:25">
      <c r="V1293">
        <v>9579</v>
      </c>
      <c r="W1293" t="s">
        <v>2615</v>
      </c>
      <c r="X1293" s="35">
        <v>2.5299999999999998</v>
      </c>
      <c r="Y1293">
        <v>0</v>
      </c>
    </row>
    <row r="1294" spans="22:25">
      <c r="V1294" t="s">
        <v>2616</v>
      </c>
      <c r="W1294" t="s">
        <v>2617</v>
      </c>
      <c r="X1294" s="35">
        <v>2.4500000000000002</v>
      </c>
      <c r="Y1294">
        <v>12</v>
      </c>
    </row>
    <row r="1295" spans="22:25">
      <c r="V1295" t="s">
        <v>2618</v>
      </c>
      <c r="W1295" t="s">
        <v>2619</v>
      </c>
      <c r="X1295" s="35">
        <v>2.4500000000000002</v>
      </c>
      <c r="Y1295">
        <v>12</v>
      </c>
    </row>
    <row r="1296" spans="22:25">
      <c r="V1296" t="s">
        <v>2620</v>
      </c>
      <c r="W1296" t="s">
        <v>2621</v>
      </c>
      <c r="X1296" s="35">
        <v>2.41</v>
      </c>
      <c r="Y1296">
        <v>12</v>
      </c>
    </row>
    <row r="1297" spans="22:25">
      <c r="V1297" t="s">
        <v>2622</v>
      </c>
      <c r="W1297" t="s">
        <v>2623</v>
      </c>
      <c r="X1297" s="35">
        <v>2.4</v>
      </c>
      <c r="Y1297">
        <v>12</v>
      </c>
    </row>
    <row r="1298" spans="22:25">
      <c r="V1298" t="s">
        <v>2624</v>
      </c>
      <c r="W1298" t="s">
        <v>2625</v>
      </c>
      <c r="X1298" s="35">
        <v>2.37</v>
      </c>
      <c r="Y1298">
        <v>12</v>
      </c>
    </row>
    <row r="1299" spans="22:25">
      <c r="V1299" t="s">
        <v>2626</v>
      </c>
      <c r="W1299" t="s">
        <v>2627</v>
      </c>
      <c r="X1299" s="35">
        <v>2.27</v>
      </c>
      <c r="Y1299">
        <v>11</v>
      </c>
    </row>
    <row r="1300" spans="22:25">
      <c r="V1300" t="s">
        <v>2628</v>
      </c>
      <c r="W1300" t="s">
        <v>2629</v>
      </c>
      <c r="X1300" s="35">
        <v>2.25</v>
      </c>
      <c r="Y1300">
        <v>11</v>
      </c>
    </row>
    <row r="1301" spans="22:25">
      <c r="V1301" t="s">
        <v>2630</v>
      </c>
      <c r="W1301" t="s">
        <v>2631</v>
      </c>
      <c r="X1301" s="35">
        <v>2.21</v>
      </c>
      <c r="Y1301">
        <v>11</v>
      </c>
    </row>
    <row r="1302" spans="22:25">
      <c r="V1302" t="s">
        <v>2632</v>
      </c>
      <c r="W1302" t="s">
        <v>2633</v>
      </c>
      <c r="X1302" s="35">
        <v>2.19</v>
      </c>
      <c r="Y1302">
        <v>1</v>
      </c>
    </row>
    <row r="1303" spans="22:25">
      <c r="V1303" t="s">
        <v>2634</v>
      </c>
      <c r="W1303" t="s">
        <v>2635</v>
      </c>
      <c r="X1303" s="35">
        <v>2.15</v>
      </c>
      <c r="Y1303">
        <v>11</v>
      </c>
    </row>
    <row r="1304" spans="22:25">
      <c r="V1304" t="s">
        <v>2636</v>
      </c>
      <c r="W1304" t="s">
        <v>2637</v>
      </c>
      <c r="X1304" s="35">
        <v>2.08</v>
      </c>
      <c r="Y1304">
        <v>10</v>
      </c>
    </row>
    <row r="1305" spans="22:25">
      <c r="V1305" t="s">
        <v>2638</v>
      </c>
      <c r="W1305" t="s">
        <v>2639</v>
      </c>
      <c r="X1305" s="35">
        <v>1.87</v>
      </c>
      <c r="Y1305">
        <v>9</v>
      </c>
    </row>
    <row r="1306" spans="22:25">
      <c r="V1306" t="s">
        <v>2640</v>
      </c>
      <c r="W1306" t="s">
        <v>2641</v>
      </c>
      <c r="X1306" s="35">
        <v>1.76</v>
      </c>
      <c r="Y1306">
        <v>9</v>
      </c>
    </row>
    <row r="1307" spans="22:25">
      <c r="V1307" t="s">
        <v>2642</v>
      </c>
      <c r="W1307" t="s">
        <v>2643</v>
      </c>
      <c r="X1307" s="35">
        <v>1.73</v>
      </c>
      <c r="Y1307">
        <v>9</v>
      </c>
    </row>
    <row r="1308" spans="22:25">
      <c r="V1308" t="s">
        <v>2644</v>
      </c>
      <c r="W1308" t="s">
        <v>2645</v>
      </c>
      <c r="X1308" s="35">
        <v>1.64</v>
      </c>
      <c r="Y1308">
        <v>8</v>
      </c>
    </row>
    <row r="1309" spans="22:25">
      <c r="V1309" t="s">
        <v>2646</v>
      </c>
      <c r="W1309" t="s">
        <v>2647</v>
      </c>
      <c r="X1309" s="35">
        <v>1.61</v>
      </c>
      <c r="Y1309">
        <v>8</v>
      </c>
    </row>
    <row r="1310" spans="22:25">
      <c r="V1310" t="s">
        <v>2648</v>
      </c>
      <c r="W1310" t="s">
        <v>2649</v>
      </c>
      <c r="X1310" s="35">
        <v>1.58</v>
      </c>
      <c r="Y1310">
        <v>8</v>
      </c>
    </row>
    <row r="1311" spans="22:25">
      <c r="V1311" t="s">
        <v>2650</v>
      </c>
      <c r="W1311" t="s">
        <v>2651</v>
      </c>
      <c r="X1311" s="35">
        <v>1.26</v>
      </c>
      <c r="Y1311">
        <v>6</v>
      </c>
    </row>
    <row r="1312" spans="22:25">
      <c r="V1312" t="s">
        <v>2652</v>
      </c>
      <c r="W1312" t="s">
        <v>2653</v>
      </c>
      <c r="X1312" s="35">
        <v>1.21</v>
      </c>
      <c r="Y1312">
        <v>6</v>
      </c>
    </row>
    <row r="1313" spans="22:25">
      <c r="V1313" t="s">
        <v>2654</v>
      </c>
      <c r="W1313" t="s">
        <v>2655</v>
      </c>
      <c r="X1313" s="35">
        <v>1.05</v>
      </c>
      <c r="Y1313">
        <v>5</v>
      </c>
    </row>
    <row r="1314" spans="22:25">
      <c r="V1314" t="s">
        <v>2656</v>
      </c>
      <c r="W1314" t="s">
        <v>2657</v>
      </c>
      <c r="X1314" s="35">
        <v>1.05</v>
      </c>
      <c r="Y1314">
        <v>5</v>
      </c>
    </row>
    <row r="1315" spans="22:25">
      <c r="V1315" t="s">
        <v>2658</v>
      </c>
      <c r="W1315" t="s">
        <v>2659</v>
      </c>
      <c r="X1315" s="35">
        <v>1.03</v>
      </c>
      <c r="Y1315">
        <v>5</v>
      </c>
    </row>
    <row r="1316" spans="22:25">
      <c r="V1316" t="s">
        <v>2660</v>
      </c>
      <c r="W1316" t="s">
        <v>2661</v>
      </c>
      <c r="X1316" s="35">
        <v>1.03</v>
      </c>
      <c r="Y1316">
        <v>5</v>
      </c>
    </row>
    <row r="1317" spans="22:25">
      <c r="V1317" t="s">
        <v>2662</v>
      </c>
      <c r="W1317" t="s">
        <v>2663</v>
      </c>
      <c r="X1317" s="35">
        <v>1.03</v>
      </c>
      <c r="Y1317">
        <v>5</v>
      </c>
    </row>
    <row r="1318" spans="22:25">
      <c r="V1318" t="s">
        <v>2664</v>
      </c>
      <c r="W1318" t="s">
        <v>2665</v>
      </c>
      <c r="X1318" s="35">
        <v>0.84</v>
      </c>
      <c r="Y1318">
        <v>4</v>
      </c>
    </row>
    <row r="1319" spans="22:25">
      <c r="V1319" t="s">
        <v>2666</v>
      </c>
      <c r="W1319" t="s">
        <v>2667</v>
      </c>
      <c r="X1319" s="35">
        <v>0.82</v>
      </c>
      <c r="Y1319">
        <v>4</v>
      </c>
    </row>
    <row r="1320" spans="22:25">
      <c r="V1320" t="s">
        <v>2668</v>
      </c>
      <c r="W1320" t="s">
        <v>2669</v>
      </c>
      <c r="X1320" s="35">
        <v>0.82</v>
      </c>
      <c r="Y1320">
        <v>4</v>
      </c>
    </row>
    <row r="1321" spans="22:25">
      <c r="V1321" t="s">
        <v>2670</v>
      </c>
      <c r="W1321" t="s">
        <v>2671</v>
      </c>
      <c r="X1321" s="35">
        <v>0.82</v>
      </c>
      <c r="Y1321">
        <v>4</v>
      </c>
    </row>
    <row r="1322" spans="22:25">
      <c r="V1322" t="s">
        <v>2672</v>
      </c>
      <c r="W1322" t="s">
        <v>2673</v>
      </c>
      <c r="X1322" s="35">
        <v>0.8</v>
      </c>
      <c r="Y1322">
        <v>4</v>
      </c>
    </row>
    <row r="1323" spans="22:25">
      <c r="V1323" t="s">
        <v>2674</v>
      </c>
      <c r="W1323" t="s">
        <v>2675</v>
      </c>
      <c r="X1323" s="35">
        <v>0.8</v>
      </c>
      <c r="Y1323">
        <v>4</v>
      </c>
    </row>
    <row r="1324" spans="22:25">
      <c r="V1324" t="s">
        <v>2676</v>
      </c>
      <c r="W1324" t="s">
        <v>2677</v>
      </c>
      <c r="X1324" s="35">
        <v>0.63</v>
      </c>
      <c r="Y1324">
        <v>3</v>
      </c>
    </row>
    <row r="1325" spans="22:25">
      <c r="V1325" t="s">
        <v>2678</v>
      </c>
      <c r="W1325" t="s">
        <v>2679</v>
      </c>
      <c r="X1325" s="35">
        <v>0.63</v>
      </c>
      <c r="Y1325">
        <v>3</v>
      </c>
    </row>
    <row r="1326" spans="22:25">
      <c r="V1326" t="s">
        <v>2680</v>
      </c>
      <c r="W1326" t="s">
        <v>2681</v>
      </c>
      <c r="X1326" s="35">
        <v>0.61</v>
      </c>
      <c r="Y1326">
        <v>3</v>
      </c>
    </row>
    <row r="1327" spans="22:25">
      <c r="V1327" t="s">
        <v>2682</v>
      </c>
      <c r="W1327" t="s">
        <v>2683</v>
      </c>
      <c r="X1327" s="35">
        <v>0.61</v>
      </c>
      <c r="Y1327">
        <v>3</v>
      </c>
    </row>
    <row r="1328" spans="22:25">
      <c r="V1328" t="s">
        <v>2684</v>
      </c>
      <c r="W1328" t="s">
        <v>2685</v>
      </c>
      <c r="X1328" s="35">
        <v>0.6</v>
      </c>
      <c r="Y1328">
        <v>3</v>
      </c>
    </row>
    <row r="1329" spans="22:25">
      <c r="V1329" t="s">
        <v>2686</v>
      </c>
      <c r="W1329" t="s">
        <v>2687</v>
      </c>
      <c r="X1329" s="35">
        <v>0.42</v>
      </c>
      <c r="Y1329">
        <v>2</v>
      </c>
    </row>
    <row r="1330" spans="22:25">
      <c r="V1330" t="s">
        <v>2688</v>
      </c>
      <c r="W1330" t="s">
        <v>2689</v>
      </c>
      <c r="X1330" s="35">
        <v>0.38</v>
      </c>
      <c r="Y1330">
        <v>2</v>
      </c>
    </row>
    <row r="1331" spans="22:25">
      <c r="V1331" t="s">
        <v>2690</v>
      </c>
      <c r="W1331" t="s">
        <v>2691</v>
      </c>
      <c r="X1331" s="35">
        <v>0.21</v>
      </c>
      <c r="Y1331">
        <v>1</v>
      </c>
    </row>
    <row r="1332" spans="22:25">
      <c r="V1332" t="s">
        <v>2692</v>
      </c>
      <c r="W1332" t="s">
        <v>2693</v>
      </c>
      <c r="X1332" s="35">
        <v>0.21</v>
      </c>
      <c r="Y1332">
        <v>1</v>
      </c>
    </row>
    <row r="1333" spans="22:25">
      <c r="V1333" t="s">
        <v>2694</v>
      </c>
      <c r="W1333" t="s">
        <v>2695</v>
      </c>
      <c r="X1333" s="35">
        <v>0.21</v>
      </c>
      <c r="Y1333">
        <v>1</v>
      </c>
    </row>
    <row r="1334" spans="22:25">
      <c r="V1334" t="s">
        <v>2696</v>
      </c>
      <c r="W1334" t="s">
        <v>2697</v>
      </c>
      <c r="X1334" s="35">
        <v>0.21</v>
      </c>
      <c r="Y1334">
        <v>1</v>
      </c>
    </row>
    <row r="1335" spans="22:25">
      <c r="V1335" t="s">
        <v>2698</v>
      </c>
      <c r="W1335" t="s">
        <v>2699</v>
      </c>
      <c r="X1335" s="35">
        <v>0.01</v>
      </c>
      <c r="Y1335">
        <v>0</v>
      </c>
    </row>
    <row r="1336" spans="22:25">
      <c r="V1336">
        <v>10410</v>
      </c>
      <c r="W1336" t="s">
        <v>2700</v>
      </c>
      <c r="X1336" s="35">
        <v>0</v>
      </c>
      <c r="Y1336">
        <v>131</v>
      </c>
    </row>
    <row r="1337" spans="22:25">
      <c r="V1337">
        <v>4190</v>
      </c>
      <c r="W1337" t="s">
        <v>2701</v>
      </c>
      <c r="X1337" s="35">
        <v>0</v>
      </c>
      <c r="Y1337">
        <v>0</v>
      </c>
    </row>
    <row r="1338" spans="22:25">
      <c r="V1338">
        <v>5164</v>
      </c>
      <c r="W1338" t="s">
        <v>2702</v>
      </c>
      <c r="X1338" s="35">
        <v>0</v>
      </c>
      <c r="Y1338">
        <v>0</v>
      </c>
    </row>
    <row r="1339" spans="22:25">
      <c r="V1339" t="s">
        <v>2703</v>
      </c>
      <c r="W1339" t="s">
        <v>2704</v>
      </c>
      <c r="X1339" s="35">
        <v>0</v>
      </c>
      <c r="Y1339">
        <v>0</v>
      </c>
    </row>
    <row r="1340" spans="22:25">
      <c r="V1340" t="s">
        <v>2705</v>
      </c>
      <c r="W1340" t="s">
        <v>2706</v>
      </c>
      <c r="X1340" s="35">
        <v>0</v>
      </c>
      <c r="Y1340">
        <v>0</v>
      </c>
    </row>
    <row r="1341" spans="22:25">
      <c r="V1341" t="s">
        <v>2707</v>
      </c>
      <c r="W1341" t="s">
        <v>2708</v>
      </c>
      <c r="X1341" s="35">
        <v>0</v>
      </c>
      <c r="Y1341">
        <v>0</v>
      </c>
    </row>
    <row r="1342" spans="22:25">
      <c r="V1342" t="s">
        <v>2709</v>
      </c>
      <c r="W1342" t="s">
        <v>2710</v>
      </c>
      <c r="X1342" s="35">
        <v>0</v>
      </c>
      <c r="Y1342">
        <v>1</v>
      </c>
    </row>
    <row r="1343" spans="22:25">
      <c r="V1343" t="s">
        <v>2711</v>
      </c>
      <c r="W1343" t="s">
        <v>2712</v>
      </c>
      <c r="X1343" s="35">
        <v>0</v>
      </c>
      <c r="Y1343">
        <v>0</v>
      </c>
    </row>
    <row r="1344" spans="22:25">
      <c r="V1344" t="s">
        <v>2713</v>
      </c>
      <c r="W1344" t="s">
        <v>2714</v>
      </c>
      <c r="X1344" s="35">
        <v>0</v>
      </c>
      <c r="Y1344">
        <v>0</v>
      </c>
    </row>
    <row r="1345" spans="22:25">
      <c r="V1345">
        <v>6839</v>
      </c>
      <c r="W1345" t="s">
        <v>2715</v>
      </c>
      <c r="X1345" s="35">
        <v>0</v>
      </c>
      <c r="Y1345">
        <v>0</v>
      </c>
    </row>
    <row r="1346" spans="22:25">
      <c r="V1346" t="s">
        <v>2716</v>
      </c>
      <c r="W1346" t="s">
        <v>2717</v>
      </c>
      <c r="X1346" s="35">
        <v>0</v>
      </c>
      <c r="Y1346">
        <v>0</v>
      </c>
    </row>
    <row r="1347" spans="22:25">
      <c r="V1347" t="s">
        <v>2718</v>
      </c>
      <c r="W1347" t="s">
        <v>2719</v>
      </c>
      <c r="X1347" s="35">
        <v>0</v>
      </c>
      <c r="Y1347" s="7">
        <v>3791</v>
      </c>
    </row>
    <row r="1348" spans="22:25">
      <c r="V1348">
        <v>7492</v>
      </c>
      <c r="W1348" t="s">
        <v>2720</v>
      </c>
      <c r="X1348" s="35">
        <v>0</v>
      </c>
      <c r="Y1348">
        <v>0</v>
      </c>
    </row>
    <row r="1349" spans="22:25">
      <c r="V1349" t="s">
        <v>2721</v>
      </c>
      <c r="W1349" t="s">
        <v>2722</v>
      </c>
      <c r="X1349" s="35">
        <v>0</v>
      </c>
      <c r="Y1349">
        <v>-1</v>
      </c>
    </row>
    <row r="1350" spans="22:25">
      <c r="V1350" t="s">
        <v>2723</v>
      </c>
      <c r="W1350" t="s">
        <v>2724</v>
      </c>
      <c r="X1350" s="35">
        <v>0</v>
      </c>
      <c r="Y1350">
        <v>0</v>
      </c>
    </row>
    <row r="1351" spans="22:25">
      <c r="V1351" t="s">
        <v>2725</v>
      </c>
      <c r="W1351" t="s">
        <v>2726</v>
      </c>
      <c r="X1351" s="35">
        <v>0</v>
      </c>
      <c r="Y1351">
        <v>0</v>
      </c>
    </row>
    <row r="1352" spans="22:25">
      <c r="V1352">
        <v>8378</v>
      </c>
      <c r="W1352" t="s">
        <v>2727</v>
      </c>
      <c r="X1352" s="35">
        <v>0</v>
      </c>
      <c r="Y1352" s="7">
        <v>1303</v>
      </c>
    </row>
    <row r="1353" spans="22:25">
      <c r="V1353">
        <v>8380</v>
      </c>
      <c r="W1353" t="s">
        <v>2728</v>
      </c>
      <c r="X1353" s="35">
        <v>0</v>
      </c>
      <c r="Y1353" s="7">
        <v>1414</v>
      </c>
    </row>
    <row r="1354" spans="22:25">
      <c r="V1354">
        <v>8590</v>
      </c>
      <c r="W1354" t="s">
        <v>2729</v>
      </c>
      <c r="X1354" s="35">
        <v>0</v>
      </c>
      <c r="Y1354" s="7">
        <v>7740</v>
      </c>
    </row>
    <row r="1355" spans="22:25">
      <c r="V1355" t="s">
        <v>2730</v>
      </c>
      <c r="W1355" t="s">
        <v>2731</v>
      </c>
      <c r="X1355" s="35">
        <v>0</v>
      </c>
      <c r="Y1355">
        <v>0</v>
      </c>
    </row>
    <row r="1356" spans="22:25">
      <c r="V1356" t="s">
        <v>2732</v>
      </c>
      <c r="W1356" t="s">
        <v>2733</v>
      </c>
      <c r="X1356" s="35">
        <v>0</v>
      </c>
      <c r="Y1356">
        <v>0</v>
      </c>
    </row>
    <row r="1357" spans="22:25">
      <c r="V1357" t="s">
        <v>2734</v>
      </c>
      <c r="W1357" t="s">
        <v>2735</v>
      </c>
      <c r="X1357" s="35">
        <v>0</v>
      </c>
      <c r="Y1357">
        <v>0</v>
      </c>
    </row>
    <row r="1358" spans="22:25">
      <c r="V1358" t="s">
        <v>2736</v>
      </c>
      <c r="W1358" t="s">
        <v>2737</v>
      </c>
      <c r="X1358" s="35">
        <v>0</v>
      </c>
      <c r="Y1358">
        <v>0</v>
      </c>
    </row>
    <row r="1359" spans="22:25">
      <c r="V1359" t="s">
        <v>2738</v>
      </c>
      <c r="W1359" t="s">
        <v>2739</v>
      </c>
      <c r="X1359" s="35">
        <v>-6.25</v>
      </c>
      <c r="Y1359">
        <v>-1</v>
      </c>
    </row>
    <row r="1360" spans="22:25">
      <c r="V1360" t="s">
        <v>2740</v>
      </c>
      <c r="W1360" t="s">
        <v>2741</v>
      </c>
      <c r="X1360" s="35">
        <v>-6.41</v>
      </c>
      <c r="Y1360">
        <v>-1</v>
      </c>
    </row>
    <row r="1361" spans="22:25">
      <c r="V1361" t="s">
        <v>2742</v>
      </c>
      <c r="W1361" t="s">
        <v>2743</v>
      </c>
      <c r="X1361" s="35">
        <v>-6.71</v>
      </c>
      <c r="Y1361">
        <v>-1</v>
      </c>
    </row>
    <row r="1362" spans="22:25">
      <c r="V1362" t="s">
        <v>2744</v>
      </c>
      <c r="W1362" t="s">
        <v>2745</v>
      </c>
      <c r="X1362" s="35">
        <v>-6.71</v>
      </c>
      <c r="Y1362">
        <v>-1</v>
      </c>
    </row>
    <row r="1363" spans="22:25">
      <c r="V1363" t="s">
        <v>2746</v>
      </c>
      <c r="W1363" t="s">
        <v>2747</v>
      </c>
      <c r="X1363" s="35">
        <v>-6.82</v>
      </c>
      <c r="Y1363">
        <v>-1</v>
      </c>
    </row>
    <row r="1364" spans="22:25">
      <c r="V1364" t="s">
        <v>2748</v>
      </c>
      <c r="W1364" t="s">
        <v>2749</v>
      </c>
      <c r="X1364" s="35">
        <v>-6.82</v>
      </c>
      <c r="Y1364">
        <v>-1</v>
      </c>
    </row>
    <row r="1365" spans="22:25">
      <c r="V1365" t="s">
        <v>2750</v>
      </c>
      <c r="W1365" t="s">
        <v>2751</v>
      </c>
      <c r="X1365" s="35">
        <v>-33.49</v>
      </c>
      <c r="Y1365">
        <v>-5</v>
      </c>
    </row>
    <row r="1366" spans="22:25">
      <c r="V1366">
        <v>8667</v>
      </c>
      <c r="W1366" t="s">
        <v>2752</v>
      </c>
      <c r="X1366" s="35">
        <v>-52.43</v>
      </c>
      <c r="Y1366">
        <v>-1</v>
      </c>
    </row>
    <row r="1367" spans="22:25">
      <c r="V1367">
        <v>8179</v>
      </c>
      <c r="W1367" t="s">
        <v>2753</v>
      </c>
      <c r="X1367" s="35">
        <v>-73.88</v>
      </c>
      <c r="Y1367">
        <v>-1</v>
      </c>
    </row>
    <row r="1368" spans="22:25">
      <c r="V1368">
        <v>7095</v>
      </c>
      <c r="W1368" t="s">
        <v>2754</v>
      </c>
      <c r="X1368" s="35">
        <v>-100.18</v>
      </c>
      <c r="Y1368">
        <v>-1</v>
      </c>
    </row>
    <row r="1369" spans="22:25">
      <c r="V1369">
        <v>9249</v>
      </c>
      <c r="W1369" t="s">
        <v>2755</v>
      </c>
      <c r="X1369" s="35">
        <v>-134.44</v>
      </c>
      <c r="Y1369">
        <v>-2</v>
      </c>
    </row>
    <row r="1370" spans="22:25">
      <c r="V1370">
        <v>9580</v>
      </c>
      <c r="W1370" t="s">
        <v>519</v>
      </c>
      <c r="X1370" s="35">
        <v>-229.41</v>
      </c>
      <c r="Y1370">
        <v>-4</v>
      </c>
    </row>
    <row r="1371" spans="22:25">
      <c r="V1371">
        <v>7761</v>
      </c>
      <c r="W1371" t="s">
        <v>2756</v>
      </c>
      <c r="X1371" s="35">
        <v>-382.39</v>
      </c>
      <c r="Y1371">
        <v>-3</v>
      </c>
    </row>
  </sheetData>
  <conditionalFormatting sqref="F6:F20">
    <cfRule type="duplicateValues" dxfId="320" priority="1"/>
    <cfRule type="cellIs" dxfId="319" priority="2" operator="lessThan">
      <formula>0</formula>
    </cfRule>
    <cfRule type="cellIs" dxfId="318" priority="3" operator="greaterThan">
      <formula>0</formula>
    </cfRule>
  </conditionalFormatting>
  <conditionalFormatting sqref="N6:N20">
    <cfRule type="duplicateValues" dxfId="317" priority="24"/>
    <cfRule type="cellIs" dxfId="316" priority="25" operator="lessThan">
      <formula>0</formula>
    </cfRule>
    <cfRule type="cellIs" dxfId="315" priority="26" operator="greaterThan">
      <formula>0</formula>
    </cfRule>
  </conditionalFormatting>
  <conditionalFormatting sqref="N28:N68">
    <cfRule type="duplicateValues" dxfId="314" priority="7"/>
    <cfRule type="cellIs" dxfId="313" priority="8" operator="lessThan">
      <formula>0</formula>
    </cfRule>
    <cfRule type="cellIs" dxfId="312" priority="9" operator="greater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0BDC-6D4B-4458-8D5A-9FA8F4D7643D}">
  <dimension ref="B1:AA66"/>
  <sheetViews>
    <sheetView topLeftCell="A22" workbookViewId="0">
      <selection activeCell="G73" sqref="G73"/>
    </sheetView>
  </sheetViews>
  <sheetFormatPr defaultColWidth="11" defaultRowHeight="14.45"/>
  <cols>
    <col min="2" max="2" width="11.7109375" bestFit="1" customWidth="1"/>
    <col min="3" max="3" width="40.7109375" customWidth="1"/>
    <col min="4" max="4" width="12.42578125" customWidth="1"/>
    <col min="5" max="5" width="5.7109375" customWidth="1"/>
    <col min="6" max="6" width="9.42578125" bestFit="1" customWidth="1"/>
    <col min="10" max="10" width="11.7109375" bestFit="1" customWidth="1"/>
    <col min="11" max="11" width="40.7109375" customWidth="1"/>
    <col min="12" max="12" width="14.5703125" bestFit="1" customWidth="1"/>
    <col min="13" max="13" width="6.7109375" customWidth="1"/>
    <col min="14" max="14" width="8.28515625" customWidth="1"/>
    <col min="16" max="16" width="6.42578125" bestFit="1" customWidth="1"/>
    <col min="22" max="22" width="13.28515625" bestFit="1" customWidth="1"/>
    <col min="23" max="23" width="76.140625" bestFit="1" customWidth="1"/>
    <col min="24" max="24" width="11.5703125" style="35" customWidth="1"/>
    <col min="25" max="25" width="8.42578125" bestFit="1" customWidth="1"/>
    <col min="27" max="27" width="5" bestFit="1" customWidth="1"/>
  </cols>
  <sheetData>
    <row r="1" spans="2:25">
      <c r="V1" t="s">
        <v>423</v>
      </c>
      <c r="W1" t="s">
        <v>424</v>
      </c>
      <c r="X1" t="s">
        <v>425</v>
      </c>
      <c r="Y1" t="s">
        <v>23</v>
      </c>
    </row>
    <row r="2" spans="2:25">
      <c r="C2" t="s">
        <v>426</v>
      </c>
      <c r="K2" t="s">
        <v>427</v>
      </c>
      <c r="V2">
        <v>7940</v>
      </c>
      <c r="W2" t="s">
        <v>2300</v>
      </c>
      <c r="X2" s="243">
        <v>59.46</v>
      </c>
      <c r="Y2" s="7">
        <v>6</v>
      </c>
    </row>
    <row r="3" spans="2:25">
      <c r="V3">
        <v>7941</v>
      </c>
      <c r="W3" t="s">
        <v>2419</v>
      </c>
      <c r="X3" s="243">
        <v>10.08</v>
      </c>
      <c r="Y3" s="7">
        <v>1</v>
      </c>
    </row>
    <row r="4" spans="2:25">
      <c r="B4" t="s">
        <v>432</v>
      </c>
      <c r="C4" t="s">
        <v>424</v>
      </c>
      <c r="D4" t="s">
        <v>433</v>
      </c>
      <c r="E4" t="s">
        <v>23</v>
      </c>
      <c r="F4" t="s">
        <v>434</v>
      </c>
      <c r="J4" t="s">
        <v>432</v>
      </c>
      <c r="K4" t="s">
        <v>424</v>
      </c>
      <c r="L4" t="s">
        <v>433</v>
      </c>
      <c r="M4" t="s">
        <v>23</v>
      </c>
      <c r="N4" t="s">
        <v>434</v>
      </c>
      <c r="V4">
        <v>7942</v>
      </c>
      <c r="W4" t="s">
        <v>2399</v>
      </c>
      <c r="X4" s="243">
        <v>17.05</v>
      </c>
      <c r="Y4" s="7">
        <v>2</v>
      </c>
    </row>
    <row r="5" spans="2:25">
      <c r="B5" s="90" t="s">
        <v>349</v>
      </c>
      <c r="C5" s="8"/>
      <c r="D5" s="91">
        <f>SUM(D6:D20)</f>
        <v>60336.469999999994</v>
      </c>
      <c r="E5" s="89">
        <f>SUM(E6:E20)</f>
        <v>5365</v>
      </c>
      <c r="F5" s="68"/>
      <c r="J5" s="90" t="s">
        <v>349</v>
      </c>
      <c r="K5" s="8"/>
      <c r="L5" s="91">
        <f>SUM(L6:L20)</f>
        <v>60336.469999999994</v>
      </c>
      <c r="M5" s="89">
        <f>SUM(M6:M20)</f>
        <v>5365</v>
      </c>
      <c r="N5" s="9"/>
      <c r="V5">
        <v>7943</v>
      </c>
      <c r="W5" t="s">
        <v>2434</v>
      </c>
      <c r="X5" s="243">
        <v>8.06</v>
      </c>
      <c r="Y5" s="7">
        <v>1</v>
      </c>
    </row>
    <row r="6" spans="2:25">
      <c r="B6" s="47" t="s">
        <v>1199</v>
      </c>
      <c r="C6" t="s">
        <v>2757</v>
      </c>
      <c r="D6" s="74">
        <v>12682.77</v>
      </c>
      <c r="E6" s="7">
        <v>1211</v>
      </c>
      <c r="F6" s="115">
        <v>1.8360655737704918</v>
      </c>
      <c r="J6" s="47" t="s">
        <v>1199</v>
      </c>
      <c r="K6" t="s">
        <v>2757</v>
      </c>
      <c r="L6" s="74">
        <v>12682.77</v>
      </c>
      <c r="M6" s="7">
        <v>1211</v>
      </c>
      <c r="N6" s="115">
        <v>1.8360655737704918</v>
      </c>
      <c r="V6">
        <v>7944</v>
      </c>
      <c r="W6" t="s">
        <v>2420</v>
      </c>
      <c r="X6" s="243">
        <v>10.08</v>
      </c>
      <c r="Y6" s="7">
        <v>1</v>
      </c>
    </row>
    <row r="7" spans="2:25">
      <c r="B7" s="47" t="s">
        <v>724</v>
      </c>
      <c r="C7" t="s">
        <v>2758</v>
      </c>
      <c r="D7" s="74">
        <v>10685.94</v>
      </c>
      <c r="E7" s="7">
        <v>844</v>
      </c>
      <c r="F7" s="115">
        <v>-0.31270358306188922</v>
      </c>
      <c r="J7" s="47" t="s">
        <v>724</v>
      </c>
      <c r="K7" t="s">
        <v>2758</v>
      </c>
      <c r="L7" s="74">
        <v>10685.94</v>
      </c>
      <c r="M7" s="7">
        <v>844</v>
      </c>
      <c r="N7" s="115">
        <v>-0.31270358306188922</v>
      </c>
      <c r="V7">
        <v>7945</v>
      </c>
      <c r="W7" t="s">
        <v>2421</v>
      </c>
      <c r="X7" s="243">
        <v>10.08</v>
      </c>
      <c r="Y7" s="7">
        <v>1</v>
      </c>
    </row>
    <row r="8" spans="2:25">
      <c r="B8" s="47" t="s">
        <v>2759</v>
      </c>
      <c r="C8" t="s">
        <v>2760</v>
      </c>
      <c r="D8" s="74">
        <v>5361.36</v>
      </c>
      <c r="E8" s="7">
        <v>386</v>
      </c>
      <c r="F8" s="115" t="s">
        <v>2761</v>
      </c>
      <c r="J8" s="47" t="s">
        <v>2759</v>
      </c>
      <c r="K8" t="s">
        <v>2760</v>
      </c>
      <c r="L8" s="74">
        <v>5361.36</v>
      </c>
      <c r="M8" s="7">
        <v>386</v>
      </c>
      <c r="N8" s="115" t="s">
        <v>2761</v>
      </c>
      <c r="V8">
        <v>7946</v>
      </c>
      <c r="W8" t="s">
        <v>2385</v>
      </c>
      <c r="X8" s="243">
        <v>20.149999999999999</v>
      </c>
      <c r="Y8" s="7">
        <v>2</v>
      </c>
    </row>
    <row r="9" spans="2:25">
      <c r="B9" s="47" t="s">
        <v>766</v>
      </c>
      <c r="C9" t="s">
        <v>2762</v>
      </c>
      <c r="D9" s="74">
        <v>5026.41</v>
      </c>
      <c r="E9" s="7">
        <v>366</v>
      </c>
      <c r="F9" s="115">
        <v>-0.58075601374570451</v>
      </c>
      <c r="J9" s="47" t="s">
        <v>766</v>
      </c>
      <c r="K9" t="s">
        <v>2762</v>
      </c>
      <c r="L9" s="74">
        <v>5026.41</v>
      </c>
      <c r="M9" s="7">
        <v>366</v>
      </c>
      <c r="N9" s="115">
        <v>-0.58075601374570451</v>
      </c>
      <c r="V9">
        <v>7947</v>
      </c>
      <c r="W9" t="s">
        <v>2422</v>
      </c>
      <c r="X9" s="243">
        <v>10.08</v>
      </c>
      <c r="Y9" s="7">
        <v>1</v>
      </c>
    </row>
    <row r="10" spans="2:25">
      <c r="B10" s="47" t="s">
        <v>839</v>
      </c>
      <c r="C10" t="s">
        <v>2763</v>
      </c>
      <c r="D10" s="74">
        <v>4362.26</v>
      </c>
      <c r="E10" s="7">
        <v>340</v>
      </c>
      <c r="F10" s="115">
        <v>-0.55321944809461232</v>
      </c>
      <c r="J10" s="47" t="s">
        <v>1299</v>
      </c>
      <c r="K10" t="s">
        <v>2764</v>
      </c>
      <c r="L10" s="74">
        <v>3597.5</v>
      </c>
      <c r="M10" s="7">
        <v>341</v>
      </c>
      <c r="N10" s="115">
        <v>-6.575342465753424E-2</v>
      </c>
      <c r="V10">
        <v>7952</v>
      </c>
      <c r="W10" t="s">
        <v>2387</v>
      </c>
      <c r="X10" s="243">
        <v>20.07</v>
      </c>
      <c r="Y10" s="7">
        <v>2</v>
      </c>
    </row>
    <row r="11" spans="2:25">
      <c r="B11" s="47" t="s">
        <v>1299</v>
      </c>
      <c r="C11" t="s">
        <v>2765</v>
      </c>
      <c r="D11" s="74">
        <v>3597.5</v>
      </c>
      <c r="E11" s="7">
        <v>341</v>
      </c>
      <c r="F11" s="115">
        <v>-6.575342465753424E-2</v>
      </c>
      <c r="J11" s="47" t="s">
        <v>839</v>
      </c>
      <c r="K11" t="s">
        <v>2763</v>
      </c>
      <c r="L11" s="74">
        <v>4362.26</v>
      </c>
      <c r="M11" s="7">
        <v>340</v>
      </c>
      <c r="N11" s="115">
        <v>-0.55321944809461232</v>
      </c>
      <c r="V11">
        <v>7953</v>
      </c>
      <c r="W11" t="s">
        <v>2423</v>
      </c>
      <c r="X11" s="243">
        <v>10.08</v>
      </c>
      <c r="Y11" s="7">
        <v>1</v>
      </c>
    </row>
    <row r="12" spans="2:25">
      <c r="B12" s="47" t="s">
        <v>2766</v>
      </c>
      <c r="C12" t="s">
        <v>2767</v>
      </c>
      <c r="D12" s="74">
        <v>2875.48</v>
      </c>
      <c r="E12" s="7">
        <v>278</v>
      </c>
      <c r="F12" s="115" t="s">
        <v>2761</v>
      </c>
      <c r="J12" s="47" t="s">
        <v>2768</v>
      </c>
      <c r="K12" t="s">
        <v>2769</v>
      </c>
      <c r="L12" s="74">
        <v>2634.25</v>
      </c>
      <c r="M12" s="7">
        <v>301</v>
      </c>
      <c r="N12" s="115" t="s">
        <v>2761</v>
      </c>
      <c r="V12">
        <v>7954</v>
      </c>
      <c r="W12" t="s">
        <v>2424</v>
      </c>
      <c r="X12" s="243">
        <v>10.08</v>
      </c>
      <c r="Y12" s="7">
        <v>1</v>
      </c>
    </row>
    <row r="13" spans="2:25">
      <c r="B13" s="47" t="s">
        <v>2768</v>
      </c>
      <c r="C13" t="s">
        <v>2770</v>
      </c>
      <c r="D13" s="74">
        <v>2634.25</v>
      </c>
      <c r="E13" s="7">
        <v>301</v>
      </c>
      <c r="F13" s="115" t="s">
        <v>2761</v>
      </c>
      <c r="J13" s="47" t="s">
        <v>2766</v>
      </c>
      <c r="K13" t="s">
        <v>2767</v>
      </c>
      <c r="L13" s="74">
        <v>2875.48</v>
      </c>
      <c r="M13" s="7">
        <v>278</v>
      </c>
      <c r="N13" s="115" t="s">
        <v>2761</v>
      </c>
      <c r="V13">
        <v>7961</v>
      </c>
      <c r="W13" t="s">
        <v>2386</v>
      </c>
      <c r="X13" s="243">
        <v>20.079999999999998</v>
      </c>
      <c r="Y13" s="7">
        <v>2</v>
      </c>
    </row>
    <row r="14" spans="2:25">
      <c r="B14" s="47" t="s">
        <v>1213</v>
      </c>
      <c r="C14" t="s">
        <v>2771</v>
      </c>
      <c r="D14" s="74">
        <v>2417.85</v>
      </c>
      <c r="E14" s="7">
        <v>178</v>
      </c>
      <c r="F14" s="115">
        <v>-0.43130990415335463</v>
      </c>
      <c r="J14" s="47" t="s">
        <v>2772</v>
      </c>
      <c r="K14" t="s">
        <v>2773</v>
      </c>
      <c r="L14" s="74">
        <v>2012.44</v>
      </c>
      <c r="M14" s="7">
        <v>251</v>
      </c>
      <c r="N14" s="115" t="s">
        <v>2761</v>
      </c>
      <c r="V14" t="s">
        <v>2362</v>
      </c>
      <c r="W14" t="s">
        <v>2363</v>
      </c>
      <c r="X14" s="243">
        <v>23.52</v>
      </c>
      <c r="Y14" s="7">
        <v>1</v>
      </c>
    </row>
    <row r="15" spans="2:25">
      <c r="B15" s="47" t="s">
        <v>2774</v>
      </c>
      <c r="C15" t="s">
        <v>2775</v>
      </c>
      <c r="D15" s="74">
        <v>2085.14</v>
      </c>
      <c r="E15" s="7">
        <v>162</v>
      </c>
      <c r="F15" s="115" t="s">
        <v>2761</v>
      </c>
      <c r="J15" s="47" t="s">
        <v>2776</v>
      </c>
      <c r="K15" t="s">
        <v>2777</v>
      </c>
      <c r="L15" s="74">
        <v>1703.09</v>
      </c>
      <c r="M15" s="7">
        <v>202</v>
      </c>
      <c r="N15" s="115" t="s">
        <v>2761</v>
      </c>
      <c r="V15" t="s">
        <v>2263</v>
      </c>
      <c r="W15" t="s">
        <v>2264</v>
      </c>
      <c r="X15" s="244">
        <v>107.18</v>
      </c>
      <c r="Y15" s="7">
        <v>6</v>
      </c>
    </row>
    <row r="16" spans="2:25">
      <c r="B16" s="47" t="s">
        <v>2772</v>
      </c>
      <c r="C16" t="s">
        <v>2773</v>
      </c>
      <c r="D16" s="74">
        <v>2012.44</v>
      </c>
      <c r="E16" s="7">
        <v>251</v>
      </c>
      <c r="F16" s="115" t="s">
        <v>2761</v>
      </c>
      <c r="J16" s="47" t="s">
        <v>1213</v>
      </c>
      <c r="K16" t="s">
        <v>2778</v>
      </c>
      <c r="L16" s="74">
        <v>2417.85</v>
      </c>
      <c r="M16" s="7">
        <v>178</v>
      </c>
      <c r="N16" s="115">
        <v>-0.43130990415335463</v>
      </c>
      <c r="V16" t="s">
        <v>2330</v>
      </c>
      <c r="W16" t="s">
        <v>2331</v>
      </c>
      <c r="X16" s="243">
        <v>36.96</v>
      </c>
      <c r="Y16" s="7">
        <v>2</v>
      </c>
    </row>
    <row r="17" spans="2:27">
      <c r="B17" s="47" t="s">
        <v>2779</v>
      </c>
      <c r="C17" t="s">
        <v>2780</v>
      </c>
      <c r="D17" s="74">
        <v>1809.46</v>
      </c>
      <c r="E17" s="7">
        <v>176</v>
      </c>
      <c r="F17" s="115" t="s">
        <v>2761</v>
      </c>
      <c r="J17" s="47" t="s">
        <v>2781</v>
      </c>
      <c r="K17" t="s">
        <v>2782</v>
      </c>
      <c r="L17" s="74">
        <v>1523.02</v>
      </c>
      <c r="M17" s="7">
        <v>177</v>
      </c>
      <c r="N17" s="115" t="s">
        <v>2761</v>
      </c>
      <c r="V17" t="s">
        <v>2346</v>
      </c>
      <c r="W17" t="s">
        <v>2347</v>
      </c>
      <c r="X17" s="243">
        <v>30.24</v>
      </c>
      <c r="Y17" s="7">
        <v>2</v>
      </c>
    </row>
    <row r="18" spans="2:27">
      <c r="B18" s="47" t="s">
        <v>2776</v>
      </c>
      <c r="C18" t="s">
        <v>2777</v>
      </c>
      <c r="D18" s="74">
        <v>1703.09</v>
      </c>
      <c r="E18" s="7">
        <v>202</v>
      </c>
      <c r="F18" s="115" t="s">
        <v>2761</v>
      </c>
      <c r="J18" s="47" t="s">
        <v>2779</v>
      </c>
      <c r="K18" t="s">
        <v>2780</v>
      </c>
      <c r="L18" s="74">
        <v>1809.46</v>
      </c>
      <c r="M18" s="7">
        <v>176</v>
      </c>
      <c r="N18" s="115" t="s">
        <v>2761</v>
      </c>
      <c r="V18" t="s">
        <v>2283</v>
      </c>
      <c r="W18" t="s">
        <v>2284</v>
      </c>
      <c r="X18" s="243">
        <v>74.09</v>
      </c>
      <c r="Y18" s="7">
        <v>5</v>
      </c>
    </row>
    <row r="19" spans="2:27">
      <c r="B19" s="47" t="s">
        <v>2783</v>
      </c>
      <c r="C19" t="s">
        <v>2784</v>
      </c>
      <c r="D19" s="74">
        <v>1559.5</v>
      </c>
      <c r="E19" s="7">
        <v>152</v>
      </c>
      <c r="F19" s="115" t="s">
        <v>2761</v>
      </c>
      <c r="J19" s="47" t="s">
        <v>2774</v>
      </c>
      <c r="K19" t="s">
        <v>2785</v>
      </c>
      <c r="L19" s="74">
        <v>2085.14</v>
      </c>
      <c r="M19" s="7">
        <v>162</v>
      </c>
      <c r="N19" s="115" t="s">
        <v>2761</v>
      </c>
      <c r="V19" t="s">
        <v>2310</v>
      </c>
      <c r="W19" t="s">
        <v>2311</v>
      </c>
      <c r="X19" s="243">
        <v>50.4</v>
      </c>
      <c r="Y19" s="7">
        <v>2</v>
      </c>
    </row>
    <row r="20" spans="2:27">
      <c r="B20" s="47" t="s">
        <v>2781</v>
      </c>
      <c r="C20" t="s">
        <v>2782</v>
      </c>
      <c r="D20" s="74">
        <v>1523.02</v>
      </c>
      <c r="E20" s="7">
        <v>177</v>
      </c>
      <c r="F20" s="115" t="s">
        <v>2761</v>
      </c>
      <c r="J20" s="47" t="s">
        <v>2783</v>
      </c>
      <c r="K20" t="s">
        <v>2786</v>
      </c>
      <c r="L20" s="74">
        <v>1559.5</v>
      </c>
      <c r="M20" s="7">
        <v>152</v>
      </c>
      <c r="N20" s="115" t="s">
        <v>2761</v>
      </c>
      <c r="V20" t="s">
        <v>1299</v>
      </c>
      <c r="W20" t="s">
        <v>1300</v>
      </c>
      <c r="X20" s="243">
        <v>3826.16</v>
      </c>
      <c r="Y20" s="7">
        <v>365</v>
      </c>
    </row>
    <row r="21" spans="2:27">
      <c r="V21" t="s">
        <v>1711</v>
      </c>
      <c r="W21" t="s">
        <v>1712</v>
      </c>
      <c r="X21" s="244">
        <v>1945.05</v>
      </c>
      <c r="Y21" s="7">
        <v>142</v>
      </c>
    </row>
    <row r="22" spans="2:27">
      <c r="V22" t="s">
        <v>839</v>
      </c>
      <c r="W22" t="s">
        <v>840</v>
      </c>
      <c r="X22" s="243">
        <v>9781.0300000000007</v>
      </c>
      <c r="Y22" s="7">
        <v>761</v>
      </c>
    </row>
    <row r="23" spans="2:27">
      <c r="V23" t="s">
        <v>1706</v>
      </c>
      <c r="W23" t="s">
        <v>1707</v>
      </c>
      <c r="X23" s="244">
        <v>1958.79</v>
      </c>
      <c r="Y23" s="7">
        <v>188</v>
      </c>
    </row>
    <row r="24" spans="2:27">
      <c r="V24" t="s">
        <v>1585</v>
      </c>
      <c r="W24" t="s">
        <v>1586</v>
      </c>
      <c r="X24" s="243">
        <v>2518.21</v>
      </c>
      <c r="Y24" s="7">
        <v>183</v>
      </c>
    </row>
    <row r="25" spans="2:27">
      <c r="J25" s="94" t="s">
        <v>432</v>
      </c>
      <c r="K25" s="119" t="s">
        <v>424</v>
      </c>
      <c r="L25" s="62" t="s">
        <v>433</v>
      </c>
      <c r="M25" s="62" t="s">
        <v>23</v>
      </c>
      <c r="N25" s="63" t="s">
        <v>434</v>
      </c>
      <c r="V25" t="s">
        <v>1213</v>
      </c>
      <c r="W25" t="s">
        <v>1214</v>
      </c>
      <c r="X25" s="243">
        <v>4301.8900000000003</v>
      </c>
      <c r="Y25" s="7">
        <v>313</v>
      </c>
    </row>
    <row r="26" spans="2:27">
      <c r="J26" s="114" t="s">
        <v>450</v>
      </c>
      <c r="K26" s="70" t="s">
        <v>482</v>
      </c>
      <c r="L26" s="65">
        <v>120751.31</v>
      </c>
      <c r="M26" s="69">
        <v>11624</v>
      </c>
      <c r="N26" s="115" t="e">
        <f>(Table236972[[#This Row],[Quantity]]-VLOOKUP(Table236972[[#This Row],[ItemCode]],$V$1:$Y$169,4,0))/VLOOKUP(Table236972[[#This Row],[ItemCode]],$V$1:$Y$169,4,0)</f>
        <v>#N/A</v>
      </c>
      <c r="V26" t="s">
        <v>1829</v>
      </c>
      <c r="W26" t="s">
        <v>1830</v>
      </c>
      <c r="X26" s="243">
        <v>1413.93</v>
      </c>
      <c r="Y26" s="7">
        <v>103</v>
      </c>
      <c r="AA26">
        <v>2023</v>
      </c>
    </row>
    <row r="27" spans="2:27">
      <c r="J27" s="114" t="s">
        <v>464</v>
      </c>
      <c r="K27" s="70" t="s">
        <v>485</v>
      </c>
      <c r="L27" s="65">
        <v>54339.4</v>
      </c>
      <c r="M27" s="69">
        <v>8280</v>
      </c>
      <c r="N27" s="115" t="e">
        <f>(Table236972[[#This Row],[Quantity]]-VLOOKUP(Table236972[[#This Row],[ItemCode]],$V$1:$Y$169,4,0))/VLOOKUP(Table236972[[#This Row],[ItemCode]],$V$1:$Y$169,4,0)</f>
        <v>#N/A</v>
      </c>
      <c r="V27" t="s">
        <v>2052</v>
      </c>
      <c r="W27" t="s">
        <v>2053</v>
      </c>
      <c r="X27" s="243">
        <v>593.12</v>
      </c>
      <c r="Y27" s="7">
        <v>43</v>
      </c>
    </row>
    <row r="28" spans="2:27">
      <c r="J28" s="114" t="s">
        <v>488</v>
      </c>
      <c r="K28" s="70" t="s">
        <v>489</v>
      </c>
      <c r="L28" s="65">
        <v>52677.98</v>
      </c>
      <c r="M28" s="69">
        <v>6370</v>
      </c>
      <c r="N28" s="115" t="e">
        <f>(Table236972[[#This Row],[Quantity]]-VLOOKUP(Table236972[[#This Row],[ItemCode]],$V$1:$Y$169,4,0))/VLOOKUP(Table236972[[#This Row],[ItemCode]],$V$1:$Y$169,4,0)</f>
        <v>#N/A</v>
      </c>
      <c r="V28" t="s">
        <v>2218</v>
      </c>
      <c r="W28" t="s">
        <v>2219</v>
      </c>
      <c r="X28" s="243">
        <v>166.95</v>
      </c>
      <c r="Y28" s="7">
        <v>12</v>
      </c>
    </row>
    <row r="29" spans="2:27">
      <c r="J29" s="114" t="s">
        <v>468</v>
      </c>
      <c r="K29" s="70" t="s">
        <v>492</v>
      </c>
      <c r="L29" s="65">
        <v>49384.99</v>
      </c>
      <c r="M29" s="69">
        <v>8178</v>
      </c>
      <c r="N29" s="115" t="e">
        <f>(Table236972[[#This Row],[Quantity]]-VLOOKUP(Table236972[[#This Row],[ItemCode]],$V$1:$Y$169,4,0))/VLOOKUP(Table236972[[#This Row],[ItemCode]],$V$1:$Y$169,4,0)</f>
        <v>#N/A</v>
      </c>
      <c r="V29" t="s">
        <v>1687</v>
      </c>
      <c r="W29" t="s">
        <v>1688</v>
      </c>
      <c r="X29" s="243">
        <v>2026.93</v>
      </c>
      <c r="Y29" s="7">
        <v>195</v>
      </c>
    </row>
    <row r="30" spans="2:27">
      <c r="J30" s="114" t="s">
        <v>490</v>
      </c>
      <c r="K30" s="70" t="s">
        <v>495</v>
      </c>
      <c r="L30" s="65">
        <v>40984.74</v>
      </c>
      <c r="M30" s="69">
        <v>6062</v>
      </c>
      <c r="N30" s="115" t="e">
        <f>(Table236972[[#This Row],[Quantity]]-VLOOKUP(Table236972[[#This Row],[ItemCode]],$V$1:$Y$169,4,0))/VLOOKUP(Table236972[[#This Row],[ItemCode]],$V$1:$Y$169,4,0)</f>
        <v>#N/A</v>
      </c>
      <c r="V30" t="s">
        <v>1752</v>
      </c>
      <c r="W30" t="s">
        <v>1753</v>
      </c>
      <c r="X30" s="243">
        <v>1703.72</v>
      </c>
      <c r="Y30" s="7">
        <v>162</v>
      </c>
    </row>
    <row r="31" spans="2:27">
      <c r="J31" s="114" t="s">
        <v>497</v>
      </c>
      <c r="K31" s="70" t="s">
        <v>498</v>
      </c>
      <c r="L31" s="65">
        <v>39421.71</v>
      </c>
      <c r="M31" s="69">
        <v>4872</v>
      </c>
      <c r="N31" s="115" t="e">
        <f>(Table236972[[#This Row],[Quantity]]-VLOOKUP(Table236972[[#This Row],[ItemCode]],$V$1:$Y$169,4,0))/VLOOKUP(Table236972[[#This Row],[ItemCode]],$V$1:$Y$169,4,0)</f>
        <v>#N/A</v>
      </c>
      <c r="P31" s="4"/>
      <c r="V31" t="s">
        <v>2106</v>
      </c>
      <c r="W31" t="s">
        <v>2107</v>
      </c>
      <c r="X31" s="244">
        <v>369.36</v>
      </c>
      <c r="Y31" s="7">
        <v>35</v>
      </c>
    </row>
    <row r="32" spans="2:27">
      <c r="J32" s="114" t="s">
        <v>500</v>
      </c>
      <c r="K32" s="70" t="s">
        <v>501</v>
      </c>
      <c r="L32" s="65">
        <v>34835.72</v>
      </c>
      <c r="M32" s="69">
        <v>4936</v>
      </c>
      <c r="N32" s="115" t="e">
        <f>(Table236972[[#This Row],[Quantity]]-VLOOKUP(Table236972[[#This Row],[ItemCode]],$V$1:$Y$169,4,0))/VLOOKUP(Table236972[[#This Row],[ItemCode]],$V$1:$Y$169,4,0)</f>
        <v>#N/A</v>
      </c>
      <c r="V32" t="s">
        <v>766</v>
      </c>
      <c r="W32" t="s">
        <v>767</v>
      </c>
      <c r="X32" s="243">
        <v>11935.77</v>
      </c>
      <c r="Y32" s="7">
        <v>873</v>
      </c>
    </row>
    <row r="33" spans="3:25">
      <c r="J33" s="114" t="s">
        <v>503</v>
      </c>
      <c r="K33" s="70" t="s">
        <v>504</v>
      </c>
      <c r="L33" s="65">
        <v>34761.93</v>
      </c>
      <c r="M33" s="69">
        <v>4293</v>
      </c>
      <c r="N33" s="115" t="e">
        <f>(Table236972[[#This Row],[Quantity]]-VLOOKUP(Table236972[[#This Row],[ItemCode]],$V$1:$Y$169,4,0))/VLOOKUP(Table236972[[#This Row],[ItemCode]],$V$1:$Y$169,4,0)</f>
        <v>#N/A</v>
      </c>
      <c r="V33" t="s">
        <v>2247</v>
      </c>
      <c r="W33" t="s">
        <v>2248</v>
      </c>
      <c r="X33" s="243">
        <v>132.78</v>
      </c>
      <c r="Y33" s="7">
        <v>14</v>
      </c>
    </row>
    <row r="34" spans="3:25">
      <c r="J34" s="114" t="s">
        <v>507</v>
      </c>
      <c r="K34" s="70" t="s">
        <v>508</v>
      </c>
      <c r="L34" s="65">
        <v>34048.21</v>
      </c>
      <c r="M34" s="69">
        <v>4311</v>
      </c>
      <c r="N34" s="115" t="e">
        <f>(Table236972[[#This Row],[Quantity]]-VLOOKUP(Table236972[[#This Row],[ItemCode]],$V$1:$Y$169,4,0))/VLOOKUP(Table236972[[#This Row],[ItemCode]],$V$1:$Y$169,4,0)</f>
        <v>#N/A</v>
      </c>
      <c r="V34" t="s">
        <v>2242</v>
      </c>
      <c r="W34" t="s">
        <v>2243</v>
      </c>
      <c r="X34" s="243">
        <v>139.22</v>
      </c>
      <c r="Y34" s="7">
        <v>19</v>
      </c>
    </row>
    <row r="35" spans="3:25">
      <c r="J35" s="114" t="s">
        <v>510</v>
      </c>
      <c r="K35" s="70" t="s">
        <v>511</v>
      </c>
      <c r="L35" s="65">
        <v>33477.980000000003</v>
      </c>
      <c r="M35" s="69">
        <v>4267</v>
      </c>
      <c r="N35" s="115" t="e">
        <f>(Table236972[[#This Row],[Quantity]]-VLOOKUP(Table236972[[#This Row],[ItemCode]],$V$1:$Y$169,4,0))/VLOOKUP(Table236972[[#This Row],[ItemCode]],$V$1:$Y$169,4,0)</f>
        <v>#N/A</v>
      </c>
      <c r="V35" t="s">
        <v>2364</v>
      </c>
      <c r="W35" t="s">
        <v>2365</v>
      </c>
      <c r="X35" s="243">
        <v>23.52</v>
      </c>
      <c r="Y35" s="7">
        <v>1</v>
      </c>
    </row>
    <row r="36" spans="3:25">
      <c r="J36" s="114" t="s">
        <v>513</v>
      </c>
      <c r="K36" s="70" t="s">
        <v>514</v>
      </c>
      <c r="L36" s="65">
        <v>30348.71</v>
      </c>
      <c r="M36" s="69">
        <v>4797</v>
      </c>
      <c r="N36" s="115" t="e">
        <f>(Table236972[[#This Row],[Quantity]]-VLOOKUP(Table236972[[#This Row],[ItemCode]],$V$1:$Y$169,4,0))/VLOOKUP(Table236972[[#This Row],[ItemCode]],$V$1:$Y$169,4,0)</f>
        <v>#N/A</v>
      </c>
      <c r="V36" t="s">
        <v>2258</v>
      </c>
      <c r="W36" t="s">
        <v>2259</v>
      </c>
      <c r="X36" s="243">
        <v>113.18</v>
      </c>
      <c r="Y36" s="7">
        <v>9</v>
      </c>
    </row>
    <row r="37" spans="3:25">
      <c r="J37" s="114" t="s">
        <v>517</v>
      </c>
      <c r="K37" s="70" t="s">
        <v>518</v>
      </c>
      <c r="L37" s="65">
        <v>29707.67</v>
      </c>
      <c r="M37" s="69">
        <v>3660</v>
      </c>
      <c r="N37" s="115" t="e">
        <f>(Table236972[[#This Row],[Quantity]]-VLOOKUP(Table236972[[#This Row],[ItemCode]],$V$1:$Y$169,4,0))/VLOOKUP(Table236972[[#This Row],[ItemCode]],$V$1:$Y$169,4,0)</f>
        <v>#N/A</v>
      </c>
      <c r="V37" t="s">
        <v>2064</v>
      </c>
      <c r="W37" t="s">
        <v>2065</v>
      </c>
      <c r="X37" s="243">
        <v>550.87</v>
      </c>
      <c r="Y37" s="7">
        <v>51</v>
      </c>
    </row>
    <row r="38" spans="3:25">
      <c r="J38" s="114" t="s">
        <v>520</v>
      </c>
      <c r="K38" s="70" t="s">
        <v>521</v>
      </c>
      <c r="L38" s="65">
        <v>29633.95</v>
      </c>
      <c r="M38" s="69">
        <v>4650</v>
      </c>
      <c r="N38" s="115" t="e">
        <f>(Table236972[[#This Row],[Quantity]]-VLOOKUP(Table236972[[#This Row],[ItemCode]],$V$1:$Y$169,4,0))/VLOOKUP(Table236972[[#This Row],[ItemCode]],$V$1:$Y$169,4,0)</f>
        <v>#N/A</v>
      </c>
      <c r="V38" t="s">
        <v>2157</v>
      </c>
      <c r="W38" t="s">
        <v>2158</v>
      </c>
      <c r="X38" s="243">
        <v>267.24</v>
      </c>
      <c r="Y38" s="7">
        <v>25</v>
      </c>
    </row>
    <row r="39" spans="3:25">
      <c r="C39" t="s">
        <v>2787</v>
      </c>
      <c r="J39" s="114" t="s">
        <v>523</v>
      </c>
      <c r="K39" s="70" t="s">
        <v>524</v>
      </c>
      <c r="L39" s="65">
        <v>28881.5</v>
      </c>
      <c r="M39" s="69">
        <v>3952</v>
      </c>
      <c r="N39" s="115" t="e">
        <f>(Table236972[[#This Row],[Quantity]]-VLOOKUP(Table236972[[#This Row],[ItemCode]],$V$1:$Y$169,4,0))/VLOOKUP(Table236972[[#This Row],[ItemCode]],$V$1:$Y$169,4,0)</f>
        <v>#N/A</v>
      </c>
      <c r="V39" t="s">
        <v>724</v>
      </c>
      <c r="W39" t="s">
        <v>725</v>
      </c>
      <c r="X39" s="243">
        <v>14092.63</v>
      </c>
      <c r="Y39" s="7">
        <v>1228</v>
      </c>
    </row>
    <row r="40" spans="3:25">
      <c r="J40" s="114" t="s">
        <v>527</v>
      </c>
      <c r="K40" s="70" t="s">
        <v>528</v>
      </c>
      <c r="L40" s="65">
        <v>27735.040000000001</v>
      </c>
      <c r="M40" s="69">
        <v>3799</v>
      </c>
      <c r="N40" s="115" t="e">
        <f>(Table236972[[#This Row],[Quantity]]-VLOOKUP(Table236972[[#This Row],[ItemCode]],$V$1:$Y$169,4,0))/VLOOKUP(Table236972[[#This Row],[ItemCode]],$V$1:$Y$169,4,0)</f>
        <v>#N/A</v>
      </c>
      <c r="V40" t="s">
        <v>1199</v>
      </c>
      <c r="W40" t="s">
        <v>1200</v>
      </c>
      <c r="X40" s="243">
        <v>4435.47</v>
      </c>
      <c r="Y40" s="7">
        <v>427</v>
      </c>
    </row>
    <row r="41" spans="3:25">
      <c r="J41" s="114" t="s">
        <v>531</v>
      </c>
      <c r="K41" s="70" t="s">
        <v>532</v>
      </c>
      <c r="L41" s="65">
        <v>25731.87</v>
      </c>
      <c r="M41" s="69">
        <v>3239</v>
      </c>
      <c r="N41" s="115" t="e">
        <f>(Table236972[[#This Row],[Quantity]]-VLOOKUP(Table236972[[#This Row],[ItemCode]],$V$1:$Y$169,4,0))/VLOOKUP(Table236972[[#This Row],[ItemCode]],$V$1:$Y$169,4,0)</f>
        <v>#N/A</v>
      </c>
    </row>
    <row r="42" spans="3:25">
      <c r="J42" s="114" t="s">
        <v>535</v>
      </c>
      <c r="K42" s="70" t="s">
        <v>536</v>
      </c>
      <c r="L42" s="65">
        <v>24370.799999999999</v>
      </c>
      <c r="M42" s="69">
        <v>5288</v>
      </c>
      <c r="N42" s="115" t="e">
        <f>(Table236972[[#This Row],[Quantity]]-VLOOKUP(Table236972[[#This Row],[ItemCode]],$V$1:$Y$169,4,0))/VLOOKUP(Table236972[[#This Row],[ItemCode]],$V$1:$Y$169,4,0)</f>
        <v>#N/A</v>
      </c>
    </row>
    <row r="43" spans="3:25">
      <c r="J43" s="114" t="s">
        <v>538</v>
      </c>
      <c r="K43" s="70" t="s">
        <v>539</v>
      </c>
      <c r="L43" s="65">
        <v>24211.54</v>
      </c>
      <c r="M43" s="69">
        <v>3289</v>
      </c>
      <c r="N43" s="115" t="e">
        <f>(Table236972[[#This Row],[Quantity]]-VLOOKUP(Table236972[[#This Row],[ItemCode]],$V$1:$Y$169,4,0))/VLOOKUP(Table236972[[#This Row],[ItemCode]],$V$1:$Y$169,4,0)</f>
        <v>#N/A</v>
      </c>
    </row>
    <row r="44" spans="3:25">
      <c r="J44" s="114" t="s">
        <v>541</v>
      </c>
      <c r="K44" s="70" t="s">
        <v>542</v>
      </c>
      <c r="L44" s="65">
        <v>24201.26</v>
      </c>
      <c r="M44" s="69">
        <v>3078</v>
      </c>
      <c r="N44" s="115" t="e">
        <f>(Table236972[[#This Row],[Quantity]]-VLOOKUP(Table236972[[#This Row],[ItemCode]],$V$1:$Y$169,4,0))/VLOOKUP(Table236972[[#This Row],[ItemCode]],$V$1:$Y$169,4,0)</f>
        <v>#N/A</v>
      </c>
    </row>
    <row r="45" spans="3:25">
      <c r="J45" s="114" t="s">
        <v>545</v>
      </c>
      <c r="K45" s="70" t="s">
        <v>546</v>
      </c>
      <c r="L45" s="65">
        <v>23094.240000000002</v>
      </c>
      <c r="M45" s="69">
        <v>3206</v>
      </c>
      <c r="N45" s="115" t="e">
        <f>(Table236972[[#This Row],[Quantity]]-VLOOKUP(Table236972[[#This Row],[ItemCode]],$V$1:$Y$169,4,0))/VLOOKUP(Table236972[[#This Row],[ItemCode]],$V$1:$Y$169,4,0)</f>
        <v>#N/A</v>
      </c>
    </row>
    <row r="46" spans="3:25">
      <c r="J46" s="114" t="s">
        <v>549</v>
      </c>
      <c r="K46" s="70" t="s">
        <v>550</v>
      </c>
      <c r="L46" s="65">
        <v>22876.98</v>
      </c>
      <c r="M46" s="69">
        <v>2836</v>
      </c>
      <c r="N46" s="115" t="e">
        <f>(Table236972[[#This Row],[Quantity]]-VLOOKUP(Table236972[[#This Row],[ItemCode]],$V$1:$Y$169,4,0))/VLOOKUP(Table236972[[#This Row],[ItemCode]],$V$1:$Y$169,4,0)</f>
        <v>#N/A</v>
      </c>
    </row>
    <row r="47" spans="3:25">
      <c r="J47" s="114" t="s">
        <v>553</v>
      </c>
      <c r="K47" s="70" t="s">
        <v>554</v>
      </c>
      <c r="L47" s="65">
        <v>22085.3</v>
      </c>
      <c r="M47" s="69">
        <v>3569</v>
      </c>
      <c r="N47" s="115" t="e">
        <f>(Table236972[[#This Row],[Quantity]]-VLOOKUP(Table236972[[#This Row],[ItemCode]],$V$1:$Y$169,4,0))/VLOOKUP(Table236972[[#This Row],[ItemCode]],$V$1:$Y$169,4,0)</f>
        <v>#N/A</v>
      </c>
    </row>
    <row r="48" spans="3:25">
      <c r="J48" s="114" t="s">
        <v>556</v>
      </c>
      <c r="K48" s="70" t="s">
        <v>557</v>
      </c>
      <c r="L48" s="65">
        <v>21869.55</v>
      </c>
      <c r="M48" s="69">
        <v>3017</v>
      </c>
      <c r="N48" s="115" t="e">
        <f>(Table236972[[#This Row],[Quantity]]-VLOOKUP(Table236972[[#This Row],[ItemCode]],$V$1:$Y$169,4,0))/VLOOKUP(Table236972[[#This Row],[ItemCode]],$V$1:$Y$169,4,0)</f>
        <v>#N/A</v>
      </c>
    </row>
    <row r="49" spans="10:14">
      <c r="J49" s="114" t="s">
        <v>560</v>
      </c>
      <c r="K49" s="70" t="s">
        <v>561</v>
      </c>
      <c r="L49" s="65">
        <v>20999.31</v>
      </c>
      <c r="M49" s="69">
        <v>3857</v>
      </c>
      <c r="N49" s="115" t="e">
        <f>(Table236972[[#This Row],[Quantity]]-VLOOKUP(Table236972[[#This Row],[ItemCode]],$V$1:$Y$169,4,0))/VLOOKUP(Table236972[[#This Row],[ItemCode]],$V$1:$Y$169,4,0)</f>
        <v>#N/A</v>
      </c>
    </row>
    <row r="50" spans="10:14">
      <c r="J50" s="114" t="s">
        <v>564</v>
      </c>
      <c r="K50" s="70" t="s">
        <v>565</v>
      </c>
      <c r="L50" s="65">
        <v>20403.060000000001</v>
      </c>
      <c r="M50" s="69">
        <v>2692</v>
      </c>
      <c r="N50" s="115" t="e">
        <f>(Table236972[[#This Row],[Quantity]]-VLOOKUP(Table236972[[#This Row],[ItemCode]],$V$1:$Y$169,4,0))/VLOOKUP(Table236972[[#This Row],[ItemCode]],$V$1:$Y$169,4,0)</f>
        <v>#N/A</v>
      </c>
    </row>
    <row r="51" spans="10:14">
      <c r="J51" s="114" t="s">
        <v>568</v>
      </c>
      <c r="K51" s="70" t="s">
        <v>569</v>
      </c>
      <c r="L51" s="65">
        <v>20337.77</v>
      </c>
      <c r="M51" s="69">
        <v>2988</v>
      </c>
      <c r="N51" s="115" t="e">
        <f>(Table236972[[#This Row],[Quantity]]-VLOOKUP(Table236972[[#This Row],[ItemCode]],$V$1:$Y$169,4,0))/VLOOKUP(Table236972[[#This Row],[ItemCode]],$V$1:$Y$169,4,0)</f>
        <v>#N/A</v>
      </c>
    </row>
    <row r="52" spans="10:14">
      <c r="J52" s="114" t="s">
        <v>571</v>
      </c>
      <c r="K52" s="70" t="s">
        <v>572</v>
      </c>
      <c r="L52" s="65">
        <v>20054.259999999998</v>
      </c>
      <c r="M52" s="69">
        <v>2789</v>
      </c>
      <c r="N52" s="115" t="e">
        <f>(Table236972[[#This Row],[Quantity]]-VLOOKUP(Table236972[[#This Row],[ItemCode]],$V$1:$Y$169,4,0))/VLOOKUP(Table236972[[#This Row],[ItemCode]],$V$1:$Y$169,4,0)</f>
        <v>#N/A</v>
      </c>
    </row>
    <row r="53" spans="10:14">
      <c r="J53" s="114" t="s">
        <v>574</v>
      </c>
      <c r="K53" s="70" t="s">
        <v>575</v>
      </c>
      <c r="L53" s="65">
        <v>19894.7</v>
      </c>
      <c r="M53" s="69">
        <v>4593</v>
      </c>
      <c r="N53" s="115" t="e">
        <f>(Table236972[[#This Row],[Quantity]]-VLOOKUP(Table236972[[#This Row],[ItemCode]],$V$1:$Y$169,4,0))/VLOOKUP(Table236972[[#This Row],[ItemCode]],$V$1:$Y$169,4,0)</f>
        <v>#N/A</v>
      </c>
    </row>
    <row r="54" spans="10:14">
      <c r="J54" s="114" t="s">
        <v>576</v>
      </c>
      <c r="K54" s="70" t="s">
        <v>577</v>
      </c>
      <c r="L54" s="65">
        <v>19863.13</v>
      </c>
      <c r="M54" s="69">
        <v>2449</v>
      </c>
      <c r="N54" s="115" t="e">
        <f>(Table236972[[#This Row],[Quantity]]-VLOOKUP(Table236972[[#This Row],[ItemCode]],$V$1:$Y$169,4,0))/VLOOKUP(Table236972[[#This Row],[ItemCode]],$V$1:$Y$169,4,0)</f>
        <v>#N/A</v>
      </c>
    </row>
    <row r="55" spans="10:14">
      <c r="J55" s="93" t="s">
        <v>580</v>
      </c>
      <c r="K55" s="116" t="s">
        <v>581</v>
      </c>
      <c r="L55" s="117">
        <v>19779.830000000002</v>
      </c>
      <c r="M55" s="118">
        <v>4254</v>
      </c>
      <c r="N55" s="115" t="e">
        <f>(Table236972[[#This Row],[Quantity]]-VLOOKUP(Table236972[[#This Row],[ItemCode]],$V$1:$Y$169,4,0))/VLOOKUP(Table236972[[#This Row],[ItemCode]],$V$1:$Y$169,4,0)</f>
        <v>#N/A</v>
      </c>
    </row>
    <row r="56" spans="10:14">
      <c r="J56" s="114" t="s">
        <v>584</v>
      </c>
      <c r="K56" s="70" t="s">
        <v>585</v>
      </c>
      <c r="L56" s="65">
        <v>19484.25</v>
      </c>
      <c r="M56" s="69">
        <v>3979</v>
      </c>
      <c r="N56" s="115" t="e">
        <f>(Table236972[[#This Row],[Quantity]]-VLOOKUP(Table236972[[#This Row],[ItemCode]],$V$1:$Y$169,4,0))/VLOOKUP(Table236972[[#This Row],[ItemCode]],$V$1:$Y$169,4,0)</f>
        <v>#N/A</v>
      </c>
    </row>
    <row r="57" spans="10:14">
      <c r="J57" s="114" t="s">
        <v>587</v>
      </c>
      <c r="K57" s="70" t="s">
        <v>588</v>
      </c>
      <c r="L57" s="65">
        <v>19138.22</v>
      </c>
      <c r="M57" s="69">
        <v>2364</v>
      </c>
      <c r="N57" s="115" t="e">
        <f>(Table236972[[#This Row],[Quantity]]-VLOOKUP(Table236972[[#This Row],[ItemCode]],$V$1:$Y$169,4,0))/VLOOKUP(Table236972[[#This Row],[ItemCode]],$V$1:$Y$169,4,0)</f>
        <v>#N/A</v>
      </c>
    </row>
    <row r="58" spans="10:14">
      <c r="J58" s="114" t="s">
        <v>591</v>
      </c>
      <c r="K58" s="70" t="s">
        <v>592</v>
      </c>
      <c r="L58" s="65">
        <v>18925.89</v>
      </c>
      <c r="M58" s="69">
        <v>3665</v>
      </c>
      <c r="N58" s="115" t="e">
        <f>(Table236972[[#This Row],[Quantity]]-VLOOKUP(Table236972[[#This Row],[ItemCode]],$V$1:$Y$169,4,0))/VLOOKUP(Table236972[[#This Row],[ItemCode]],$V$1:$Y$169,4,0)</f>
        <v>#N/A</v>
      </c>
    </row>
    <row r="59" spans="10:14">
      <c r="J59" s="114" t="s">
        <v>595</v>
      </c>
      <c r="K59" s="70" t="s">
        <v>596</v>
      </c>
      <c r="L59" s="65">
        <v>18920.25</v>
      </c>
      <c r="M59" s="69">
        <v>2401</v>
      </c>
      <c r="N59" s="115" t="e">
        <f>(Table236972[[#This Row],[Quantity]]-VLOOKUP(Table236972[[#This Row],[ItemCode]],$V$1:$Y$169,4,0))/VLOOKUP(Table236972[[#This Row],[ItemCode]],$V$1:$Y$169,4,0)</f>
        <v>#N/A</v>
      </c>
    </row>
    <row r="60" spans="10:14">
      <c r="J60" s="114" t="s">
        <v>598</v>
      </c>
      <c r="K60" s="70" t="s">
        <v>599</v>
      </c>
      <c r="L60" s="65">
        <v>18654.34</v>
      </c>
      <c r="M60" s="69">
        <v>3026</v>
      </c>
      <c r="N60" s="115" t="e">
        <f>(Table236972[[#This Row],[Quantity]]-VLOOKUP(Table236972[[#This Row],[ItemCode]],$V$1:$Y$169,4,0))/VLOOKUP(Table236972[[#This Row],[ItemCode]],$V$1:$Y$169,4,0)</f>
        <v>#N/A</v>
      </c>
    </row>
    <row r="61" spans="10:14">
      <c r="J61" s="114" t="s">
        <v>601</v>
      </c>
      <c r="K61" s="70" t="s">
        <v>602</v>
      </c>
      <c r="L61" s="65">
        <v>17687</v>
      </c>
      <c r="M61" s="69">
        <v>2194</v>
      </c>
      <c r="N61" s="115" t="e">
        <f>(Table236972[[#This Row],[Quantity]]-VLOOKUP(Table236972[[#This Row],[ItemCode]],$V$1:$Y$169,4,0))/VLOOKUP(Table236972[[#This Row],[ItemCode]],$V$1:$Y$169,4,0)</f>
        <v>#N/A</v>
      </c>
    </row>
    <row r="62" spans="10:14">
      <c r="J62" s="114" t="s">
        <v>604</v>
      </c>
      <c r="K62" s="70" t="s">
        <v>605</v>
      </c>
      <c r="L62" s="65">
        <v>17165.93</v>
      </c>
      <c r="M62" s="69">
        <v>4073</v>
      </c>
      <c r="N62" s="115" t="e">
        <f>(Table236972[[#This Row],[Quantity]]-VLOOKUP(Table236972[[#This Row],[ItemCode]],$V$1:$Y$169,4,0))/VLOOKUP(Table236972[[#This Row],[ItemCode]],$V$1:$Y$169,4,0)</f>
        <v>#N/A</v>
      </c>
    </row>
    <row r="63" spans="10:14">
      <c r="J63" s="114" t="s">
        <v>607</v>
      </c>
      <c r="K63" s="70" t="s">
        <v>608</v>
      </c>
      <c r="L63" s="65">
        <v>17129.72</v>
      </c>
      <c r="M63" s="69">
        <v>2286</v>
      </c>
      <c r="N63" s="115" t="e">
        <f>(Table236972[[#This Row],[Quantity]]-VLOOKUP(Table236972[[#This Row],[ItemCode]],$V$1:$Y$169,4,0))/VLOOKUP(Table236972[[#This Row],[ItemCode]],$V$1:$Y$169,4,0)</f>
        <v>#N/A</v>
      </c>
    </row>
    <row r="64" spans="10:14">
      <c r="J64" s="114" t="s">
        <v>610</v>
      </c>
      <c r="K64" s="70" t="s">
        <v>611</v>
      </c>
      <c r="L64" s="65">
        <v>16511.330000000002</v>
      </c>
      <c r="M64" s="69">
        <v>2074</v>
      </c>
      <c r="N64" s="115" t="e">
        <f>(Table236972[[#This Row],[Quantity]]-VLOOKUP(Table236972[[#This Row],[ItemCode]],$V$1:$Y$169,4,0))/VLOOKUP(Table236972[[#This Row],[ItemCode]],$V$1:$Y$169,4,0)</f>
        <v>#N/A</v>
      </c>
    </row>
    <row r="65" spans="10:14">
      <c r="J65" s="114" t="s">
        <v>614</v>
      </c>
      <c r="K65" s="70" t="s">
        <v>615</v>
      </c>
      <c r="L65" s="65">
        <v>16481.96</v>
      </c>
      <c r="M65" s="69">
        <v>3105</v>
      </c>
      <c r="N65" s="115" t="e">
        <f>(Table236972[[#This Row],[Quantity]]-VLOOKUP(Table236972[[#This Row],[ItemCode]],$V$1:$Y$169,4,0))/VLOOKUP(Table236972[[#This Row],[ItemCode]],$V$1:$Y$169,4,0)</f>
        <v>#N/A</v>
      </c>
    </row>
    <row r="66" spans="10:14">
      <c r="J66" s="114" t="s">
        <v>617</v>
      </c>
      <c r="K66" s="70" t="s">
        <v>618</v>
      </c>
      <c r="L66" s="65">
        <v>16183.39</v>
      </c>
      <c r="M66" s="69">
        <v>3112</v>
      </c>
      <c r="N66" s="115" t="e">
        <f>(Table236972[[#This Row],[Quantity]]-VLOOKUP(Table236972[[#This Row],[ItemCode]],$V$1:$Y$169,4,0))/VLOOKUP(Table236972[[#This Row],[ItemCode]],$V$1:$Y$169,4,0)</f>
        <v>#N/A</v>
      </c>
    </row>
  </sheetData>
  <conditionalFormatting sqref="F6:F20">
    <cfRule type="duplicateValues" dxfId="291" priority="1"/>
    <cfRule type="cellIs" dxfId="290" priority="2" operator="lessThan">
      <formula>0</formula>
    </cfRule>
    <cfRule type="cellIs" dxfId="289" priority="3" operator="greaterThan">
      <formula>0</formula>
    </cfRule>
  </conditionalFormatting>
  <conditionalFormatting sqref="N6:N20">
    <cfRule type="duplicateValues" dxfId="288" priority="7"/>
    <cfRule type="cellIs" dxfId="287" priority="8" operator="lessThan">
      <formula>0</formula>
    </cfRule>
    <cfRule type="cellIs" dxfId="286" priority="9" operator="greaterThan">
      <formula>0</formula>
    </cfRule>
  </conditionalFormatting>
  <conditionalFormatting sqref="N26:N66">
    <cfRule type="duplicateValues" dxfId="285" priority="4"/>
    <cfRule type="cellIs" dxfId="284" priority="5" operator="lessThan">
      <formula>0</formula>
    </cfRule>
    <cfRule type="cellIs" dxfId="283" priority="6" operator="greater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C534-5C0D-4232-933C-EACF2E48B596}">
  <dimension ref="B1:AA80"/>
  <sheetViews>
    <sheetView topLeftCell="A19" workbookViewId="0">
      <selection activeCell="N71" sqref="N71"/>
    </sheetView>
  </sheetViews>
  <sheetFormatPr defaultColWidth="11" defaultRowHeight="14.45"/>
  <cols>
    <col min="2" max="2" width="11.7109375" bestFit="1" customWidth="1"/>
    <col min="3" max="3" width="40.7109375" customWidth="1"/>
    <col min="4" max="4" width="14.5703125" bestFit="1" customWidth="1"/>
    <col min="5" max="5" width="10.7109375" bestFit="1" customWidth="1"/>
    <col min="6" max="6" width="9.42578125" bestFit="1" customWidth="1"/>
    <col min="10" max="10" width="11.7109375" bestFit="1" customWidth="1"/>
    <col min="11" max="11" width="45.7109375" bestFit="1" customWidth="1"/>
    <col min="12" max="12" width="14.5703125" bestFit="1" customWidth="1"/>
    <col min="13" max="13" width="12.85546875" bestFit="1" customWidth="1"/>
    <col min="14" max="14" width="11.7109375" bestFit="1" customWidth="1"/>
    <col min="16" max="16" width="6.42578125" bestFit="1" customWidth="1"/>
    <col min="22" max="22" width="13.28515625" bestFit="1" customWidth="1"/>
    <col min="23" max="23" width="76.140625" bestFit="1" customWidth="1"/>
    <col min="24" max="24" width="11.5703125" style="35" customWidth="1"/>
    <col min="25" max="25" width="8.42578125" bestFit="1" customWidth="1"/>
    <col min="27" max="27" width="5" bestFit="1" customWidth="1"/>
  </cols>
  <sheetData>
    <row r="1" spans="2:25">
      <c r="V1" t="s">
        <v>423</v>
      </c>
      <c r="W1" t="s">
        <v>424</v>
      </c>
      <c r="X1" t="s">
        <v>425</v>
      </c>
      <c r="Y1" t="s">
        <v>23</v>
      </c>
    </row>
    <row r="2" spans="2:25">
      <c r="C2" t="s">
        <v>426</v>
      </c>
      <c r="K2" t="s">
        <v>427</v>
      </c>
      <c r="V2">
        <v>7940</v>
      </c>
      <c r="W2" t="s">
        <v>2300</v>
      </c>
      <c r="X2" s="243">
        <v>59.46</v>
      </c>
      <c r="Y2" s="7">
        <v>6</v>
      </c>
    </row>
    <row r="3" spans="2:25">
      <c r="V3">
        <v>7941</v>
      </c>
      <c r="W3" t="s">
        <v>2419</v>
      </c>
      <c r="X3" s="243">
        <v>10.08</v>
      </c>
      <c r="Y3" s="7">
        <v>1</v>
      </c>
    </row>
    <row r="4" spans="2:25">
      <c r="B4" t="s">
        <v>432</v>
      </c>
      <c r="C4" t="s">
        <v>424</v>
      </c>
      <c r="D4" t="s">
        <v>433</v>
      </c>
      <c r="E4" t="s">
        <v>23</v>
      </c>
      <c r="F4" t="s">
        <v>434</v>
      </c>
      <c r="J4" t="s">
        <v>432</v>
      </c>
      <c r="K4" t="s">
        <v>424</v>
      </c>
      <c r="L4" t="s">
        <v>433</v>
      </c>
      <c r="M4" t="s">
        <v>23</v>
      </c>
      <c r="N4" t="s">
        <v>434</v>
      </c>
      <c r="V4">
        <v>7942</v>
      </c>
      <c r="W4" t="s">
        <v>2399</v>
      </c>
      <c r="X4" s="243">
        <v>17.05</v>
      </c>
      <c r="Y4" s="7">
        <v>2</v>
      </c>
    </row>
    <row r="5" spans="2:25">
      <c r="B5" s="90" t="s">
        <v>349</v>
      </c>
      <c r="C5" s="8"/>
      <c r="D5" s="91">
        <f>SUM(D6:D20)</f>
        <v>60336.469999999994</v>
      </c>
      <c r="E5" s="89">
        <f>SUM(E6:E20)</f>
        <v>5365</v>
      </c>
      <c r="F5" s="68"/>
      <c r="J5" s="90" t="s">
        <v>349</v>
      </c>
      <c r="K5" s="8"/>
      <c r="L5" s="91">
        <f>SUM(L6:L20)</f>
        <v>60336.469999999994</v>
      </c>
      <c r="M5" s="89">
        <f>SUM(M6:M20)</f>
        <v>5365</v>
      </c>
      <c r="N5" s="9"/>
      <c r="V5">
        <v>7943</v>
      </c>
      <c r="W5" t="s">
        <v>2434</v>
      </c>
      <c r="X5" s="243">
        <v>8.06</v>
      </c>
      <c r="Y5" s="7">
        <v>1</v>
      </c>
    </row>
    <row r="6" spans="2:25">
      <c r="B6" s="47" t="s">
        <v>1199</v>
      </c>
      <c r="C6" t="s">
        <v>2757</v>
      </c>
      <c r="D6" s="74">
        <v>12682.77</v>
      </c>
      <c r="E6" s="7">
        <v>1211</v>
      </c>
      <c r="F6" s="115">
        <f>(Table1371[[#This Row],[Quantity]]-VLOOKUP(Table1371[[#This Row],[ItemCode]],$V$1:$Y$169,4,0))/VLOOKUP(Table1371[[#This Row],[ItemCode]],$V$1:$Y$169,4,0)</f>
        <v>1.8360655737704918</v>
      </c>
      <c r="J6" s="47" t="s">
        <v>1199</v>
      </c>
      <c r="K6" t="s">
        <v>2757</v>
      </c>
      <c r="L6" s="74">
        <v>12682.77</v>
      </c>
      <c r="M6" s="7">
        <v>1211</v>
      </c>
      <c r="N6" s="115">
        <f>(Table131770[[#This Row],[Quantity]]-VLOOKUP(Table131770[[#This Row],[ItemCode]],$V$1:$Y$169,4,0))/VLOOKUP(Table131770[[#This Row],[ItemCode]],$V$1:$Y$169,4,0)</f>
        <v>1.8360655737704918</v>
      </c>
      <c r="V6">
        <v>7944</v>
      </c>
      <c r="W6" t="s">
        <v>2420</v>
      </c>
      <c r="X6" s="243">
        <v>10.08</v>
      </c>
      <c r="Y6" s="7">
        <v>1</v>
      </c>
    </row>
    <row r="7" spans="2:25">
      <c r="B7" s="47" t="s">
        <v>724</v>
      </c>
      <c r="C7" t="s">
        <v>2758</v>
      </c>
      <c r="D7" s="74">
        <v>10685.94</v>
      </c>
      <c r="E7" s="7">
        <v>844</v>
      </c>
      <c r="F7" s="115">
        <f>(Table1371[[#This Row],[Quantity]]-VLOOKUP(Table1371[[#This Row],[ItemCode]],$V$1:$Y$169,4,0))/VLOOKUP(Table1371[[#This Row],[ItemCode]],$V$1:$Y$169,4,0)</f>
        <v>-0.31270358306188922</v>
      </c>
      <c r="J7" s="47" t="s">
        <v>724</v>
      </c>
      <c r="K7" t="s">
        <v>2758</v>
      </c>
      <c r="L7" s="74">
        <v>10685.94</v>
      </c>
      <c r="M7" s="7">
        <v>844</v>
      </c>
      <c r="N7" s="115">
        <f>(Table131770[[#This Row],[Quantity]]-VLOOKUP(Table131770[[#This Row],[ItemCode]],$V$1:$Y$169,4,0))/VLOOKUP(Table131770[[#This Row],[ItemCode]],$V$1:$Y$169,4,0)</f>
        <v>-0.31270358306188922</v>
      </c>
      <c r="V7">
        <v>7945</v>
      </c>
      <c r="W7" t="s">
        <v>2421</v>
      </c>
      <c r="X7" s="243">
        <v>10.08</v>
      </c>
      <c r="Y7" s="7">
        <v>1</v>
      </c>
    </row>
    <row r="8" spans="2:25">
      <c r="B8" s="47" t="s">
        <v>2759</v>
      </c>
      <c r="C8" t="s">
        <v>2760</v>
      </c>
      <c r="D8" s="74">
        <v>5361.36</v>
      </c>
      <c r="E8" s="7">
        <v>386</v>
      </c>
      <c r="F8" s="115" t="e">
        <f>(Table1371[[#This Row],[Quantity]]-VLOOKUP(Table1371[[#This Row],[ItemCode]],$V$1:$Y$169,4,0))/VLOOKUP(Table1371[[#This Row],[ItemCode]],$V$1:$Y$169,4,0)</f>
        <v>#N/A</v>
      </c>
      <c r="J8" s="47" t="s">
        <v>2759</v>
      </c>
      <c r="K8" t="s">
        <v>2760</v>
      </c>
      <c r="L8" s="74">
        <v>5361.36</v>
      </c>
      <c r="M8" s="7">
        <v>386</v>
      </c>
      <c r="N8" s="115" t="e">
        <f>(Table131770[[#This Row],[Quantity]]-VLOOKUP(Table131770[[#This Row],[ItemCode]],$V$1:$Y$169,4,0))/VLOOKUP(Table131770[[#This Row],[ItemCode]],$V$1:$Y$169,4,0)</f>
        <v>#N/A</v>
      </c>
      <c r="V8">
        <v>7946</v>
      </c>
      <c r="W8" t="s">
        <v>2385</v>
      </c>
      <c r="X8" s="243">
        <v>20.149999999999999</v>
      </c>
      <c r="Y8" s="7">
        <v>2</v>
      </c>
    </row>
    <row r="9" spans="2:25">
      <c r="B9" s="47" t="s">
        <v>766</v>
      </c>
      <c r="C9" t="s">
        <v>2762</v>
      </c>
      <c r="D9" s="74">
        <v>5026.41</v>
      </c>
      <c r="E9" s="7">
        <v>366</v>
      </c>
      <c r="F9" s="115">
        <f>(Table1371[[#This Row],[Quantity]]-VLOOKUP(Table1371[[#This Row],[ItemCode]],$V$1:$Y$169,4,0))/VLOOKUP(Table1371[[#This Row],[ItemCode]],$V$1:$Y$169,4,0)</f>
        <v>-0.58075601374570451</v>
      </c>
      <c r="J9" s="47" t="s">
        <v>766</v>
      </c>
      <c r="K9" t="s">
        <v>2762</v>
      </c>
      <c r="L9" s="74">
        <v>5026.41</v>
      </c>
      <c r="M9" s="7">
        <v>366</v>
      </c>
      <c r="N9" s="115">
        <f>(Table131770[[#This Row],[Quantity]]-VLOOKUP(Table131770[[#This Row],[ItemCode]],$V$1:$Y$169,4,0))/VLOOKUP(Table131770[[#This Row],[ItemCode]],$V$1:$Y$169,4,0)</f>
        <v>-0.58075601374570451</v>
      </c>
      <c r="V9">
        <v>7947</v>
      </c>
      <c r="W9" t="s">
        <v>2422</v>
      </c>
      <c r="X9" s="243">
        <v>10.08</v>
      </c>
      <c r="Y9" s="7">
        <v>1</v>
      </c>
    </row>
    <row r="10" spans="2:25">
      <c r="B10" s="47" t="s">
        <v>839</v>
      </c>
      <c r="C10" t="s">
        <v>2763</v>
      </c>
      <c r="D10" s="74">
        <v>4362.26</v>
      </c>
      <c r="E10" s="7">
        <v>340</v>
      </c>
      <c r="F10" s="115">
        <f>(Table1371[[#This Row],[Quantity]]-VLOOKUP(Table1371[[#This Row],[ItemCode]],$V$1:$Y$169,4,0))/VLOOKUP(Table1371[[#This Row],[ItemCode]],$V$1:$Y$169,4,0)</f>
        <v>-0.55321944809461232</v>
      </c>
      <c r="J10" s="47" t="s">
        <v>1299</v>
      </c>
      <c r="K10" t="s">
        <v>2764</v>
      </c>
      <c r="L10" s="74">
        <v>3597.5</v>
      </c>
      <c r="M10" s="7">
        <v>341</v>
      </c>
      <c r="N10" s="115">
        <f>(Table131770[[#This Row],[Quantity]]-VLOOKUP(Table131770[[#This Row],[ItemCode]],$V$1:$Y$169,4,0))/VLOOKUP(Table131770[[#This Row],[ItemCode]],$V$1:$Y$169,4,0)</f>
        <v>-6.575342465753424E-2</v>
      </c>
      <c r="V10">
        <v>7952</v>
      </c>
      <c r="W10" t="s">
        <v>2387</v>
      </c>
      <c r="X10" s="243">
        <v>20.07</v>
      </c>
      <c r="Y10" s="7">
        <v>2</v>
      </c>
    </row>
    <row r="11" spans="2:25">
      <c r="B11" s="47" t="s">
        <v>1299</v>
      </c>
      <c r="C11" t="s">
        <v>2765</v>
      </c>
      <c r="D11" s="74">
        <v>3597.5</v>
      </c>
      <c r="E11" s="7">
        <v>341</v>
      </c>
      <c r="F11" s="115">
        <f>(Table1371[[#This Row],[Quantity]]-VLOOKUP(Table1371[[#This Row],[ItemCode]],$V$1:$Y$169,4,0))/VLOOKUP(Table1371[[#This Row],[ItemCode]],$V$1:$Y$169,4,0)</f>
        <v>-6.575342465753424E-2</v>
      </c>
      <c r="J11" s="47" t="s">
        <v>839</v>
      </c>
      <c r="K11" t="s">
        <v>2763</v>
      </c>
      <c r="L11" s="74">
        <v>4362.26</v>
      </c>
      <c r="M11" s="7">
        <v>340</v>
      </c>
      <c r="N11" s="115">
        <f>(Table131770[[#This Row],[Quantity]]-VLOOKUP(Table131770[[#This Row],[ItemCode]],$V$1:$Y$169,4,0))/VLOOKUP(Table131770[[#This Row],[ItemCode]],$V$1:$Y$169,4,0)</f>
        <v>-0.55321944809461232</v>
      </c>
      <c r="V11">
        <v>7953</v>
      </c>
      <c r="W11" t="s">
        <v>2423</v>
      </c>
      <c r="X11" s="243">
        <v>10.08</v>
      </c>
      <c r="Y11" s="7">
        <v>1</v>
      </c>
    </row>
    <row r="12" spans="2:25">
      <c r="B12" s="47" t="s">
        <v>2766</v>
      </c>
      <c r="C12" t="s">
        <v>2767</v>
      </c>
      <c r="D12" s="74">
        <v>2875.48</v>
      </c>
      <c r="E12" s="7">
        <v>278</v>
      </c>
      <c r="F12" s="115" t="e">
        <f>(Table1371[[#This Row],[Quantity]]-VLOOKUP(Table1371[[#This Row],[ItemCode]],$V$1:$Y$169,4,0))/VLOOKUP(Table1371[[#This Row],[ItemCode]],$V$1:$Y$169,4,0)</f>
        <v>#N/A</v>
      </c>
      <c r="J12" s="47" t="s">
        <v>2768</v>
      </c>
      <c r="K12" t="s">
        <v>2769</v>
      </c>
      <c r="L12" s="74">
        <v>2634.25</v>
      </c>
      <c r="M12" s="7">
        <v>301</v>
      </c>
      <c r="N12" s="115" t="e">
        <f>(Table131770[[#This Row],[Quantity]]-VLOOKUP(Table131770[[#This Row],[ItemCode]],$V$1:$Y$169,4,0))/VLOOKUP(Table131770[[#This Row],[ItemCode]],$V$1:$Y$169,4,0)</f>
        <v>#N/A</v>
      </c>
      <c r="V12">
        <v>7954</v>
      </c>
      <c r="W12" t="s">
        <v>2424</v>
      </c>
      <c r="X12" s="243">
        <v>10.08</v>
      </c>
      <c r="Y12" s="7">
        <v>1</v>
      </c>
    </row>
    <row r="13" spans="2:25">
      <c r="B13" s="47" t="s">
        <v>2768</v>
      </c>
      <c r="C13" t="s">
        <v>2770</v>
      </c>
      <c r="D13" s="74">
        <v>2634.25</v>
      </c>
      <c r="E13" s="7">
        <v>301</v>
      </c>
      <c r="F13" s="115" t="e">
        <f>(Table1371[[#This Row],[Quantity]]-VLOOKUP(Table1371[[#This Row],[ItemCode]],$V$1:$Y$169,4,0))/VLOOKUP(Table1371[[#This Row],[ItemCode]],$V$1:$Y$169,4,0)</f>
        <v>#N/A</v>
      </c>
      <c r="J13" s="47" t="s">
        <v>2766</v>
      </c>
      <c r="K13" t="s">
        <v>2767</v>
      </c>
      <c r="L13" s="74">
        <v>2875.48</v>
      </c>
      <c r="M13" s="7">
        <v>278</v>
      </c>
      <c r="N13" s="115" t="e">
        <f>(Table131770[[#This Row],[Quantity]]-VLOOKUP(Table131770[[#This Row],[ItemCode]],$V$1:$Y$169,4,0))/VLOOKUP(Table131770[[#This Row],[ItemCode]],$V$1:$Y$169,4,0)</f>
        <v>#N/A</v>
      </c>
      <c r="V13">
        <v>7961</v>
      </c>
      <c r="W13" t="s">
        <v>2386</v>
      </c>
      <c r="X13" s="243">
        <v>20.079999999999998</v>
      </c>
      <c r="Y13" s="7">
        <v>2</v>
      </c>
    </row>
    <row r="14" spans="2:25">
      <c r="B14" s="47" t="s">
        <v>1213</v>
      </c>
      <c r="C14" t="s">
        <v>2771</v>
      </c>
      <c r="D14" s="74">
        <v>2417.85</v>
      </c>
      <c r="E14" s="7">
        <v>178</v>
      </c>
      <c r="F14" s="115">
        <f>(Table1371[[#This Row],[Quantity]]-VLOOKUP(Table1371[[#This Row],[ItemCode]],$V$1:$Y$169,4,0))/VLOOKUP(Table1371[[#This Row],[ItemCode]],$V$1:$Y$169,4,0)</f>
        <v>-0.43130990415335463</v>
      </c>
      <c r="J14" s="47" t="s">
        <v>2772</v>
      </c>
      <c r="K14" t="s">
        <v>2773</v>
      </c>
      <c r="L14" s="74">
        <v>2012.44</v>
      </c>
      <c r="M14" s="7">
        <v>251</v>
      </c>
      <c r="N14" s="115" t="e">
        <f>(Table131770[[#This Row],[Quantity]]-VLOOKUP(Table131770[[#This Row],[ItemCode]],$V$1:$Y$169,4,0))/VLOOKUP(Table131770[[#This Row],[ItemCode]],$V$1:$Y$169,4,0)</f>
        <v>#N/A</v>
      </c>
      <c r="V14" t="s">
        <v>2362</v>
      </c>
      <c r="W14" t="s">
        <v>2363</v>
      </c>
      <c r="X14" s="243">
        <v>23.52</v>
      </c>
      <c r="Y14" s="7">
        <v>1</v>
      </c>
    </row>
    <row r="15" spans="2:25">
      <c r="B15" s="47" t="s">
        <v>2774</v>
      </c>
      <c r="C15" t="s">
        <v>2775</v>
      </c>
      <c r="D15" s="74">
        <v>2085.14</v>
      </c>
      <c r="E15" s="7">
        <v>162</v>
      </c>
      <c r="F15" s="115" t="e">
        <f>(Table1371[[#This Row],[Quantity]]-VLOOKUP(Table1371[[#This Row],[ItemCode]],$V$1:$Y$169,4,0))/VLOOKUP(Table1371[[#This Row],[ItemCode]],$V$1:$Y$169,4,0)</f>
        <v>#N/A</v>
      </c>
      <c r="J15" s="47" t="s">
        <v>2776</v>
      </c>
      <c r="K15" t="s">
        <v>2777</v>
      </c>
      <c r="L15" s="74">
        <v>1703.09</v>
      </c>
      <c r="M15" s="7">
        <v>202</v>
      </c>
      <c r="N15" s="115" t="e">
        <f>(Table131770[[#This Row],[Quantity]]-VLOOKUP(Table131770[[#This Row],[ItemCode]],$V$1:$Y$169,4,0))/VLOOKUP(Table131770[[#This Row],[ItemCode]],$V$1:$Y$169,4,0)</f>
        <v>#N/A</v>
      </c>
      <c r="V15" t="s">
        <v>2263</v>
      </c>
      <c r="W15" t="s">
        <v>2264</v>
      </c>
      <c r="X15" s="244">
        <v>107.18</v>
      </c>
      <c r="Y15" s="7">
        <v>6</v>
      </c>
    </row>
    <row r="16" spans="2:25">
      <c r="B16" s="47" t="s">
        <v>2772</v>
      </c>
      <c r="C16" t="s">
        <v>2773</v>
      </c>
      <c r="D16" s="74">
        <v>2012.44</v>
      </c>
      <c r="E16" s="7">
        <v>251</v>
      </c>
      <c r="F16" s="115" t="e">
        <f>(Table1371[[#This Row],[Quantity]]-VLOOKUP(Table1371[[#This Row],[ItemCode]],$V$1:$Y$169,4,0))/VLOOKUP(Table1371[[#This Row],[ItemCode]],$V$1:$Y$169,4,0)</f>
        <v>#N/A</v>
      </c>
      <c r="J16" s="47" t="s">
        <v>1213</v>
      </c>
      <c r="K16" t="s">
        <v>2778</v>
      </c>
      <c r="L16" s="74">
        <v>2417.85</v>
      </c>
      <c r="M16" s="7">
        <v>178</v>
      </c>
      <c r="N16" s="115">
        <f>(Table131770[[#This Row],[Quantity]]-VLOOKUP(Table131770[[#This Row],[ItemCode]],$V$1:$Y$169,4,0))/VLOOKUP(Table131770[[#This Row],[ItemCode]],$V$1:$Y$169,4,0)</f>
        <v>-0.43130990415335463</v>
      </c>
      <c r="V16" t="s">
        <v>2330</v>
      </c>
      <c r="W16" t="s">
        <v>2331</v>
      </c>
      <c r="X16" s="243">
        <v>36.96</v>
      </c>
      <c r="Y16" s="7">
        <v>2</v>
      </c>
    </row>
    <row r="17" spans="2:27">
      <c r="B17" s="47" t="s">
        <v>2779</v>
      </c>
      <c r="C17" t="s">
        <v>2780</v>
      </c>
      <c r="D17" s="74">
        <v>1809.46</v>
      </c>
      <c r="E17" s="7">
        <v>176</v>
      </c>
      <c r="F17" s="115" t="e">
        <f>(Table1371[[#This Row],[Quantity]]-VLOOKUP(Table1371[[#This Row],[ItemCode]],$V$1:$Y$169,4,0))/VLOOKUP(Table1371[[#This Row],[ItemCode]],$V$1:$Y$169,4,0)</f>
        <v>#N/A</v>
      </c>
      <c r="J17" s="47" t="s">
        <v>2781</v>
      </c>
      <c r="K17" t="s">
        <v>2782</v>
      </c>
      <c r="L17" s="74">
        <v>1523.02</v>
      </c>
      <c r="M17" s="7">
        <v>177</v>
      </c>
      <c r="N17" s="115" t="e">
        <f>(Table131770[[#This Row],[Quantity]]-VLOOKUP(Table131770[[#This Row],[ItemCode]],$V$1:$Y$169,4,0))/VLOOKUP(Table131770[[#This Row],[ItemCode]],$V$1:$Y$169,4,0)</f>
        <v>#N/A</v>
      </c>
      <c r="V17" t="s">
        <v>2346</v>
      </c>
      <c r="W17" t="s">
        <v>2347</v>
      </c>
      <c r="X17" s="243">
        <v>30.24</v>
      </c>
      <c r="Y17" s="7">
        <v>2</v>
      </c>
    </row>
    <row r="18" spans="2:27">
      <c r="B18" s="47" t="s">
        <v>2776</v>
      </c>
      <c r="C18" t="s">
        <v>2777</v>
      </c>
      <c r="D18" s="74">
        <v>1703.09</v>
      </c>
      <c r="E18" s="7">
        <v>202</v>
      </c>
      <c r="F18" s="115" t="e">
        <f>(Table1371[[#This Row],[Quantity]]-VLOOKUP(Table1371[[#This Row],[ItemCode]],$V$1:$Y$169,4,0))/VLOOKUP(Table1371[[#This Row],[ItemCode]],$V$1:$Y$169,4,0)</f>
        <v>#N/A</v>
      </c>
      <c r="J18" s="47" t="s">
        <v>2779</v>
      </c>
      <c r="K18" t="s">
        <v>2780</v>
      </c>
      <c r="L18" s="74">
        <v>1809.46</v>
      </c>
      <c r="M18" s="7">
        <v>176</v>
      </c>
      <c r="N18" s="115" t="e">
        <f>(Table131770[[#This Row],[Quantity]]-VLOOKUP(Table131770[[#This Row],[ItemCode]],$V$1:$Y$169,4,0))/VLOOKUP(Table131770[[#This Row],[ItemCode]],$V$1:$Y$169,4,0)</f>
        <v>#N/A</v>
      </c>
      <c r="V18" t="s">
        <v>2283</v>
      </c>
      <c r="W18" t="s">
        <v>2284</v>
      </c>
      <c r="X18" s="243">
        <v>74.09</v>
      </c>
      <c r="Y18" s="7">
        <v>5</v>
      </c>
    </row>
    <row r="19" spans="2:27">
      <c r="B19" s="47" t="s">
        <v>2783</v>
      </c>
      <c r="C19" t="s">
        <v>2784</v>
      </c>
      <c r="D19" s="74">
        <v>1559.5</v>
      </c>
      <c r="E19" s="7">
        <v>152</v>
      </c>
      <c r="F19" s="115" t="e">
        <f>(Table1371[[#This Row],[Quantity]]-VLOOKUP(Table1371[[#This Row],[ItemCode]],$V$1:$Y$169,4,0))/VLOOKUP(Table1371[[#This Row],[ItemCode]],$V$1:$Y$169,4,0)</f>
        <v>#N/A</v>
      </c>
      <c r="J19" s="47" t="s">
        <v>2774</v>
      </c>
      <c r="K19" t="s">
        <v>2785</v>
      </c>
      <c r="L19" s="74">
        <v>2085.14</v>
      </c>
      <c r="M19" s="7">
        <v>162</v>
      </c>
      <c r="N19" s="115" t="e">
        <f>(Table131770[[#This Row],[Quantity]]-VLOOKUP(Table131770[[#This Row],[ItemCode]],$V$1:$Y$169,4,0))/VLOOKUP(Table131770[[#This Row],[ItemCode]],$V$1:$Y$169,4,0)</f>
        <v>#N/A</v>
      </c>
      <c r="V19" t="s">
        <v>2310</v>
      </c>
      <c r="W19" t="s">
        <v>2311</v>
      </c>
      <c r="X19" s="243">
        <v>50.4</v>
      </c>
      <c r="Y19" s="7">
        <v>2</v>
      </c>
    </row>
    <row r="20" spans="2:27">
      <c r="B20" s="47" t="s">
        <v>2781</v>
      </c>
      <c r="C20" t="s">
        <v>2782</v>
      </c>
      <c r="D20" s="74">
        <v>1523.02</v>
      </c>
      <c r="E20" s="7">
        <v>177</v>
      </c>
      <c r="F20" s="115" t="e">
        <f>(Table1371[[#This Row],[Quantity]]-VLOOKUP(Table1371[[#This Row],[ItemCode]],$V$1:$Y$169,4,0))/VLOOKUP(Table1371[[#This Row],[ItemCode]],$V$1:$Y$169,4,0)</f>
        <v>#N/A</v>
      </c>
      <c r="J20" s="47" t="s">
        <v>2783</v>
      </c>
      <c r="K20" t="s">
        <v>2786</v>
      </c>
      <c r="L20" s="74">
        <v>1559.5</v>
      </c>
      <c r="M20" s="7">
        <v>152</v>
      </c>
      <c r="N20" s="115" t="e">
        <f>(Table131770[[#This Row],[Quantity]]-VLOOKUP(Table131770[[#This Row],[ItemCode]],$V$1:$Y$169,4,0))/VLOOKUP(Table131770[[#This Row],[ItemCode]],$V$1:$Y$169,4,0)</f>
        <v>#N/A</v>
      </c>
      <c r="V20" t="s">
        <v>1299</v>
      </c>
      <c r="W20" t="s">
        <v>1300</v>
      </c>
      <c r="X20" s="243">
        <v>3826.16</v>
      </c>
      <c r="Y20" s="7">
        <v>365</v>
      </c>
    </row>
    <row r="21" spans="2:27">
      <c r="V21" t="s">
        <v>1711</v>
      </c>
      <c r="W21" t="s">
        <v>1712</v>
      </c>
      <c r="X21" s="244">
        <v>1945.05</v>
      </c>
      <c r="Y21" s="7">
        <v>142</v>
      </c>
    </row>
    <row r="22" spans="2:27">
      <c r="V22" t="s">
        <v>839</v>
      </c>
      <c r="W22" t="s">
        <v>840</v>
      </c>
      <c r="X22" s="243">
        <v>9781.0300000000007</v>
      </c>
      <c r="Y22" s="7">
        <v>761</v>
      </c>
    </row>
    <row r="23" spans="2:27">
      <c r="V23" t="s">
        <v>1706</v>
      </c>
      <c r="W23" t="s">
        <v>1707</v>
      </c>
      <c r="X23" s="244">
        <v>1958.79</v>
      </c>
      <c r="Y23" s="7">
        <v>188</v>
      </c>
    </row>
    <row r="24" spans="2:27">
      <c r="V24" t="s">
        <v>1585</v>
      </c>
      <c r="W24" t="s">
        <v>1586</v>
      </c>
      <c r="X24" s="243">
        <v>2518.21</v>
      </c>
      <c r="Y24" s="7">
        <v>183</v>
      </c>
    </row>
    <row r="25" spans="2:27">
      <c r="J25" s="94" t="s">
        <v>432</v>
      </c>
      <c r="K25" s="119" t="s">
        <v>424</v>
      </c>
      <c r="L25" s="62" t="s">
        <v>433</v>
      </c>
      <c r="M25" s="62" t="s">
        <v>23</v>
      </c>
      <c r="N25" s="63" t="s">
        <v>434</v>
      </c>
      <c r="V25" t="s">
        <v>1213</v>
      </c>
      <c r="W25" t="s">
        <v>1214</v>
      </c>
      <c r="X25" s="243">
        <v>4301.8900000000003</v>
      </c>
      <c r="Y25" s="7">
        <v>313</v>
      </c>
    </row>
    <row r="26" spans="2:27">
      <c r="J26" s="114" t="s">
        <v>1199</v>
      </c>
      <c r="K26" s="70" t="s">
        <v>1200</v>
      </c>
      <c r="L26" s="65">
        <v>12682.77</v>
      </c>
      <c r="M26" s="69">
        <v>1211</v>
      </c>
      <c r="N26" s="115">
        <f>(Table2369[[#This Row],[Quantity]]-VLOOKUP(Table2369[[#This Row],[ItemCode]],$V$1:$Y$169,4,0))/VLOOKUP(Table2369[[#This Row],[ItemCode]],$V$1:$Y$169,4,0)</f>
        <v>1.8360655737704918</v>
      </c>
      <c r="V26" t="s">
        <v>1829</v>
      </c>
      <c r="W26" t="s">
        <v>1830</v>
      </c>
      <c r="X26" s="243">
        <v>1413.93</v>
      </c>
      <c r="Y26" s="7">
        <v>103</v>
      </c>
      <c r="AA26">
        <v>2023</v>
      </c>
    </row>
    <row r="27" spans="2:27">
      <c r="J27" s="114" t="s">
        <v>724</v>
      </c>
      <c r="K27" s="70" t="s">
        <v>725</v>
      </c>
      <c r="L27" s="65">
        <v>10685.94</v>
      </c>
      <c r="M27" s="69">
        <v>844</v>
      </c>
      <c r="N27" s="115">
        <f>(Table2369[[#This Row],[Quantity]]-VLOOKUP(Table2369[[#This Row],[ItemCode]],$V$1:$Y$169,4,0))/VLOOKUP(Table2369[[#This Row],[ItemCode]],$V$1:$Y$169,4,0)</f>
        <v>-0.31270358306188922</v>
      </c>
      <c r="V27" t="s">
        <v>2052</v>
      </c>
      <c r="W27" t="s">
        <v>2053</v>
      </c>
      <c r="X27" s="243">
        <v>593.12</v>
      </c>
      <c r="Y27" s="7">
        <v>43</v>
      </c>
    </row>
    <row r="28" spans="2:27">
      <c r="J28" s="114" t="s">
        <v>2759</v>
      </c>
      <c r="K28" s="70" t="s">
        <v>2788</v>
      </c>
      <c r="L28" s="65">
        <v>5361.36</v>
      </c>
      <c r="M28" s="69">
        <v>386</v>
      </c>
      <c r="N28" s="115" t="e">
        <f>(Table2369[[#This Row],[Quantity]]-VLOOKUP(Table2369[[#This Row],[ItemCode]],$V$1:$Y$169,4,0))/VLOOKUP(Table2369[[#This Row],[ItemCode]],$V$1:$Y$169,4,0)</f>
        <v>#N/A</v>
      </c>
      <c r="V28" t="s">
        <v>2218</v>
      </c>
      <c r="W28" t="s">
        <v>2219</v>
      </c>
      <c r="X28" s="243">
        <v>166.95</v>
      </c>
      <c r="Y28" s="7">
        <v>12</v>
      </c>
    </row>
    <row r="29" spans="2:27">
      <c r="J29" s="114" t="s">
        <v>766</v>
      </c>
      <c r="K29" s="70" t="s">
        <v>767</v>
      </c>
      <c r="L29" s="65">
        <v>5026.41</v>
      </c>
      <c r="M29" s="69">
        <v>366</v>
      </c>
      <c r="N29" s="115">
        <f>(Table2369[[#This Row],[Quantity]]-VLOOKUP(Table2369[[#This Row],[ItemCode]],$V$1:$Y$169,4,0))/VLOOKUP(Table2369[[#This Row],[ItemCode]],$V$1:$Y$169,4,0)</f>
        <v>-0.58075601374570451</v>
      </c>
      <c r="V29" t="s">
        <v>1687</v>
      </c>
      <c r="W29" t="s">
        <v>1688</v>
      </c>
      <c r="X29" s="243">
        <v>2026.93</v>
      </c>
      <c r="Y29" s="7">
        <v>195</v>
      </c>
    </row>
    <row r="30" spans="2:27">
      <c r="J30" s="114" t="s">
        <v>1299</v>
      </c>
      <c r="K30" s="70" t="s">
        <v>1300</v>
      </c>
      <c r="L30" s="65">
        <v>3597.5</v>
      </c>
      <c r="M30" s="69">
        <v>341</v>
      </c>
      <c r="N30" s="115">
        <f>(Table2369[[#This Row],[Quantity]]-VLOOKUP(Table2369[[#This Row],[ItemCode]],$V$1:$Y$169,4,0))/VLOOKUP(Table2369[[#This Row],[ItemCode]],$V$1:$Y$169,4,0)</f>
        <v>-6.575342465753424E-2</v>
      </c>
      <c r="V30" t="s">
        <v>1752</v>
      </c>
      <c r="W30" t="s">
        <v>1753</v>
      </c>
      <c r="X30" s="243">
        <v>1703.72</v>
      </c>
      <c r="Y30" s="7">
        <v>162</v>
      </c>
    </row>
    <row r="31" spans="2:27">
      <c r="J31" s="114" t="s">
        <v>839</v>
      </c>
      <c r="K31" s="70" t="s">
        <v>840</v>
      </c>
      <c r="L31" s="65">
        <v>4362.26</v>
      </c>
      <c r="M31" s="69">
        <v>340</v>
      </c>
      <c r="N31" s="115">
        <f>(Table2369[[#This Row],[Quantity]]-VLOOKUP(Table2369[[#This Row],[ItemCode]],$V$1:$Y$169,4,0))/VLOOKUP(Table2369[[#This Row],[ItemCode]],$V$1:$Y$169,4,0)</f>
        <v>-0.55321944809461232</v>
      </c>
      <c r="P31" s="4"/>
      <c r="V31" t="s">
        <v>2106</v>
      </c>
      <c r="W31" t="s">
        <v>2107</v>
      </c>
      <c r="X31" s="244">
        <v>369.36</v>
      </c>
      <c r="Y31" s="7">
        <v>35</v>
      </c>
    </row>
    <row r="32" spans="2:27">
      <c r="J32" s="114" t="s">
        <v>2768</v>
      </c>
      <c r="K32" s="70" t="s">
        <v>2789</v>
      </c>
      <c r="L32" s="65">
        <v>2634.25</v>
      </c>
      <c r="M32" s="69">
        <v>301</v>
      </c>
      <c r="N32" s="115" t="e">
        <f>(Table2369[[#This Row],[Quantity]]-VLOOKUP(Table2369[[#This Row],[ItemCode]],$V$1:$Y$169,4,0))/VLOOKUP(Table2369[[#This Row],[ItemCode]],$V$1:$Y$169,4,0)</f>
        <v>#N/A</v>
      </c>
      <c r="V32" t="s">
        <v>766</v>
      </c>
      <c r="W32" t="s">
        <v>767</v>
      </c>
      <c r="X32" s="243">
        <v>11935.77</v>
      </c>
      <c r="Y32" s="7">
        <v>873</v>
      </c>
    </row>
    <row r="33" spans="3:25">
      <c r="J33" s="114" t="s">
        <v>2766</v>
      </c>
      <c r="K33" s="70" t="s">
        <v>2790</v>
      </c>
      <c r="L33" s="65">
        <v>2875.48</v>
      </c>
      <c r="M33" s="69">
        <v>278</v>
      </c>
      <c r="N33" s="115" t="e">
        <f>(Table2369[[#This Row],[Quantity]]-VLOOKUP(Table2369[[#This Row],[ItemCode]],$V$1:$Y$169,4,0))/VLOOKUP(Table2369[[#This Row],[ItemCode]],$V$1:$Y$169,4,0)</f>
        <v>#N/A</v>
      </c>
      <c r="V33" t="s">
        <v>2247</v>
      </c>
      <c r="W33" t="s">
        <v>2248</v>
      </c>
      <c r="X33" s="243">
        <v>132.78</v>
      </c>
      <c r="Y33" s="7">
        <v>14</v>
      </c>
    </row>
    <row r="34" spans="3:25">
      <c r="J34" s="114" t="s">
        <v>2772</v>
      </c>
      <c r="K34" s="70" t="s">
        <v>2791</v>
      </c>
      <c r="L34" s="65">
        <v>2012.44</v>
      </c>
      <c r="M34" s="69">
        <v>251</v>
      </c>
      <c r="N34" s="115" t="e">
        <f>(Table2369[[#This Row],[Quantity]]-VLOOKUP(Table2369[[#This Row],[ItemCode]],$V$1:$Y$169,4,0))/VLOOKUP(Table2369[[#This Row],[ItemCode]],$V$1:$Y$169,4,0)</f>
        <v>#N/A</v>
      </c>
      <c r="V34" t="s">
        <v>2242</v>
      </c>
      <c r="W34" t="s">
        <v>2243</v>
      </c>
      <c r="X34" s="243">
        <v>139.22</v>
      </c>
      <c r="Y34" s="7">
        <v>19</v>
      </c>
    </row>
    <row r="35" spans="3:25">
      <c r="J35" s="114" t="s">
        <v>2776</v>
      </c>
      <c r="K35" s="70" t="s">
        <v>2792</v>
      </c>
      <c r="L35" s="65">
        <v>1703.09</v>
      </c>
      <c r="M35" s="69">
        <v>202</v>
      </c>
      <c r="N35" s="115" t="e">
        <f>(Table2369[[#This Row],[Quantity]]-VLOOKUP(Table2369[[#This Row],[ItemCode]],$V$1:$Y$169,4,0))/VLOOKUP(Table2369[[#This Row],[ItemCode]],$V$1:$Y$169,4,0)</f>
        <v>#N/A</v>
      </c>
      <c r="V35" t="s">
        <v>2364</v>
      </c>
      <c r="W35" t="s">
        <v>2365</v>
      </c>
      <c r="X35" s="243">
        <v>23.52</v>
      </c>
      <c r="Y35" s="7">
        <v>1</v>
      </c>
    </row>
    <row r="36" spans="3:25">
      <c r="J36" s="114" t="s">
        <v>1213</v>
      </c>
      <c r="K36" s="70" t="s">
        <v>1214</v>
      </c>
      <c r="L36" s="65">
        <v>2417.85</v>
      </c>
      <c r="M36" s="69">
        <v>178</v>
      </c>
      <c r="N36" s="115">
        <f>(Table2369[[#This Row],[Quantity]]-VLOOKUP(Table2369[[#This Row],[ItemCode]],$V$1:$Y$169,4,0))/VLOOKUP(Table2369[[#This Row],[ItemCode]],$V$1:$Y$169,4,0)</f>
        <v>-0.43130990415335463</v>
      </c>
      <c r="V36" t="s">
        <v>2258</v>
      </c>
      <c r="W36" t="s">
        <v>2259</v>
      </c>
      <c r="X36" s="243">
        <v>113.18</v>
      </c>
      <c r="Y36" s="7">
        <v>9</v>
      </c>
    </row>
    <row r="37" spans="3:25">
      <c r="J37" s="114" t="s">
        <v>2781</v>
      </c>
      <c r="K37" s="70" t="s">
        <v>2793</v>
      </c>
      <c r="L37" s="65">
        <v>1523.02</v>
      </c>
      <c r="M37" s="69">
        <v>177</v>
      </c>
      <c r="N37" s="115" t="e">
        <f>(Table2369[[#This Row],[Quantity]]-VLOOKUP(Table2369[[#This Row],[ItemCode]],$V$1:$Y$169,4,0))/VLOOKUP(Table2369[[#This Row],[ItemCode]],$V$1:$Y$169,4,0)</f>
        <v>#N/A</v>
      </c>
      <c r="V37" t="s">
        <v>2064</v>
      </c>
      <c r="W37" t="s">
        <v>2065</v>
      </c>
      <c r="X37" s="243">
        <v>550.87</v>
      </c>
      <c r="Y37" s="7">
        <v>51</v>
      </c>
    </row>
    <row r="38" spans="3:25">
      <c r="J38" s="114" t="s">
        <v>2779</v>
      </c>
      <c r="K38" s="70" t="s">
        <v>2794</v>
      </c>
      <c r="L38" s="65">
        <v>1809.46</v>
      </c>
      <c r="M38" s="69">
        <v>176</v>
      </c>
      <c r="N38" s="115" t="e">
        <f>(Table2369[[#This Row],[Quantity]]-VLOOKUP(Table2369[[#This Row],[ItemCode]],$V$1:$Y$169,4,0))/VLOOKUP(Table2369[[#This Row],[ItemCode]],$V$1:$Y$169,4,0)</f>
        <v>#N/A</v>
      </c>
      <c r="V38" t="s">
        <v>2157</v>
      </c>
      <c r="W38" t="s">
        <v>2158</v>
      </c>
      <c r="X38" s="243">
        <v>267.24</v>
      </c>
      <c r="Y38" s="7">
        <v>25</v>
      </c>
    </row>
    <row r="39" spans="3:25">
      <c r="C39" t="s">
        <v>2787</v>
      </c>
      <c r="J39" s="114" t="s">
        <v>2774</v>
      </c>
      <c r="K39" s="70" t="s">
        <v>2795</v>
      </c>
      <c r="L39" s="65">
        <v>2085.14</v>
      </c>
      <c r="M39" s="69">
        <v>162</v>
      </c>
      <c r="N39" s="115" t="e">
        <f>(Table2369[[#This Row],[Quantity]]-VLOOKUP(Table2369[[#This Row],[ItemCode]],$V$1:$Y$169,4,0))/VLOOKUP(Table2369[[#This Row],[ItemCode]],$V$1:$Y$169,4,0)</f>
        <v>#N/A</v>
      </c>
      <c r="V39" t="s">
        <v>724</v>
      </c>
      <c r="W39" t="s">
        <v>725</v>
      </c>
      <c r="X39" s="243">
        <v>14092.63</v>
      </c>
      <c r="Y39" s="7">
        <v>1228</v>
      </c>
    </row>
    <row r="40" spans="3:25">
      <c r="J40" s="114" t="s">
        <v>2783</v>
      </c>
      <c r="K40" s="70" t="s">
        <v>2796</v>
      </c>
      <c r="L40" s="65">
        <v>1559.5</v>
      </c>
      <c r="M40" s="69">
        <v>152</v>
      </c>
      <c r="N40" s="115" t="e">
        <f>(Table2369[[#This Row],[Quantity]]-VLOOKUP(Table2369[[#This Row],[ItemCode]],$V$1:$Y$169,4,0))/VLOOKUP(Table2369[[#This Row],[ItemCode]],$V$1:$Y$169,4,0)</f>
        <v>#N/A</v>
      </c>
      <c r="V40" t="s">
        <v>1199</v>
      </c>
      <c r="W40" t="s">
        <v>1200</v>
      </c>
      <c r="X40" s="243">
        <v>4435.47</v>
      </c>
      <c r="Y40" s="7">
        <v>427</v>
      </c>
    </row>
    <row r="41" spans="3:25">
      <c r="J41" s="114" t="s">
        <v>2797</v>
      </c>
      <c r="K41" s="70" t="s">
        <v>2798</v>
      </c>
      <c r="L41" s="65">
        <v>1052.5</v>
      </c>
      <c r="M41" s="69">
        <v>150</v>
      </c>
      <c r="N41" s="115" t="e">
        <f>(Table2369[[#This Row],[Quantity]]-VLOOKUP(Table2369[[#This Row],[ItemCode]],$V$1:$Y$169,4,0))/VLOOKUP(Table2369[[#This Row],[ItemCode]],$V$1:$Y$169,4,0)</f>
        <v>#N/A</v>
      </c>
    </row>
    <row r="42" spans="3:25">
      <c r="J42" s="114" t="s">
        <v>2799</v>
      </c>
      <c r="K42" s="70" t="s">
        <v>2800</v>
      </c>
      <c r="L42" s="65">
        <v>1002.98</v>
      </c>
      <c r="M42" s="69">
        <v>136</v>
      </c>
      <c r="N42" s="115" t="e">
        <f>(Table2369[[#This Row],[Quantity]]-VLOOKUP(Table2369[[#This Row],[ItemCode]],$V$1:$Y$169,4,0))/VLOOKUP(Table2369[[#This Row],[ItemCode]],$V$1:$Y$169,4,0)</f>
        <v>#N/A</v>
      </c>
    </row>
    <row r="43" spans="3:25">
      <c r="J43" s="114" t="s">
        <v>2801</v>
      </c>
      <c r="K43" s="70" t="s">
        <v>2802</v>
      </c>
      <c r="L43" s="65">
        <v>1210.32</v>
      </c>
      <c r="M43" s="69">
        <v>135</v>
      </c>
      <c r="N43" s="115" t="e">
        <f>(Table2369[[#This Row],[Quantity]]-VLOOKUP(Table2369[[#This Row],[ItemCode]],$V$1:$Y$169,4,0))/VLOOKUP(Table2369[[#This Row],[ItemCode]],$V$1:$Y$169,4,0)</f>
        <v>#N/A</v>
      </c>
    </row>
    <row r="44" spans="3:25">
      <c r="J44" s="114" t="s">
        <v>2803</v>
      </c>
      <c r="K44" s="70" t="s">
        <v>2804</v>
      </c>
      <c r="L44" s="65">
        <v>1174.26</v>
      </c>
      <c r="M44" s="69">
        <v>128</v>
      </c>
      <c r="N44" s="115" t="e">
        <f>(Table2369[[#This Row],[Quantity]]-VLOOKUP(Table2369[[#This Row],[ItemCode]],$V$1:$Y$169,4,0))/VLOOKUP(Table2369[[#This Row],[ItemCode]],$V$1:$Y$169,4,0)</f>
        <v>#N/A</v>
      </c>
    </row>
    <row r="45" spans="3:25">
      <c r="J45" s="114" t="s">
        <v>1687</v>
      </c>
      <c r="K45" s="70" t="s">
        <v>1688</v>
      </c>
      <c r="L45" s="65">
        <v>1092.07</v>
      </c>
      <c r="M45" s="69">
        <v>105</v>
      </c>
      <c r="N45" s="115">
        <f>(Table2369[[#This Row],[Quantity]]-VLOOKUP(Table2369[[#This Row],[ItemCode]],$V$1:$Y$169,4,0))/VLOOKUP(Table2369[[#This Row],[ItemCode]],$V$1:$Y$169,4,0)</f>
        <v>-0.46153846153846156</v>
      </c>
    </row>
    <row r="46" spans="3:25">
      <c r="J46" s="114" t="s">
        <v>1706</v>
      </c>
      <c r="K46" s="70" t="s">
        <v>1707</v>
      </c>
      <c r="L46" s="65">
        <v>1071.8399999999999</v>
      </c>
      <c r="M46" s="69">
        <v>103</v>
      </c>
      <c r="N46" s="115">
        <f>(Table2369[[#This Row],[Quantity]]-VLOOKUP(Table2369[[#This Row],[ItemCode]],$V$1:$Y$169,4,0))/VLOOKUP(Table2369[[#This Row],[ItemCode]],$V$1:$Y$169,4,0)</f>
        <v>-0.4521276595744681</v>
      </c>
    </row>
    <row r="47" spans="3:25">
      <c r="J47" s="114" t="s">
        <v>1752</v>
      </c>
      <c r="K47" s="70" t="s">
        <v>1753</v>
      </c>
      <c r="L47" s="65">
        <v>1046.08</v>
      </c>
      <c r="M47" s="69">
        <v>100</v>
      </c>
      <c r="N47" s="115">
        <f>(Table2369[[#This Row],[Quantity]]-VLOOKUP(Table2369[[#This Row],[ItemCode]],$V$1:$Y$169,4,0))/VLOOKUP(Table2369[[#This Row],[ItemCode]],$V$1:$Y$169,4,0)</f>
        <v>-0.38271604938271603</v>
      </c>
    </row>
    <row r="48" spans="3:25">
      <c r="J48" s="114" t="s">
        <v>1585</v>
      </c>
      <c r="K48" s="70" t="s">
        <v>1586</v>
      </c>
      <c r="L48" s="65">
        <v>1300.55</v>
      </c>
      <c r="M48" s="69">
        <v>97</v>
      </c>
      <c r="N48" s="115">
        <f>(Table2369[[#This Row],[Quantity]]-VLOOKUP(Table2369[[#This Row],[ItemCode]],$V$1:$Y$169,4,0))/VLOOKUP(Table2369[[#This Row],[ItemCode]],$V$1:$Y$169,4,0)</f>
        <v>-0.46994535519125685</v>
      </c>
    </row>
    <row r="49" spans="10:14">
      <c r="J49" s="114" t="s">
        <v>2805</v>
      </c>
      <c r="K49" s="70" t="s">
        <v>2806</v>
      </c>
      <c r="L49" s="65">
        <v>1090.1099999999999</v>
      </c>
      <c r="M49" s="69">
        <v>85</v>
      </c>
      <c r="N49" s="115" t="e">
        <f>(Table2369[[#This Row],[Quantity]]-VLOOKUP(Table2369[[#This Row],[ItemCode]],$V$1:$Y$169,4,0))/VLOOKUP(Table2369[[#This Row],[ItemCode]],$V$1:$Y$169,4,0)</f>
        <v>#N/A</v>
      </c>
    </row>
    <row r="50" spans="10:14">
      <c r="J50" s="114" t="s">
        <v>2807</v>
      </c>
      <c r="K50" s="70" t="s">
        <v>2808</v>
      </c>
      <c r="L50" s="65">
        <v>1113.93</v>
      </c>
      <c r="M50" s="69">
        <v>79</v>
      </c>
      <c r="N50" s="115" t="e">
        <f>(Table2369[[#This Row],[Quantity]]-VLOOKUP(Table2369[[#This Row],[ItemCode]],$V$1:$Y$169,4,0))/VLOOKUP(Table2369[[#This Row],[ItemCode]],$V$1:$Y$169,4,0)</f>
        <v>#N/A</v>
      </c>
    </row>
    <row r="51" spans="10:14">
      <c r="J51" s="114" t="s">
        <v>2809</v>
      </c>
      <c r="K51" s="70" t="s">
        <v>2810</v>
      </c>
      <c r="L51" s="65">
        <v>640.83000000000004</v>
      </c>
      <c r="M51" s="69">
        <v>76</v>
      </c>
      <c r="N51" s="115" t="e">
        <f>(Table2369[[#This Row],[Quantity]]-VLOOKUP(Table2369[[#This Row],[ItemCode]],$V$1:$Y$169,4,0))/VLOOKUP(Table2369[[#This Row],[ItemCode]],$V$1:$Y$169,4,0)</f>
        <v>#N/A</v>
      </c>
    </row>
    <row r="52" spans="10:14">
      <c r="J52" s="114" t="s">
        <v>1711</v>
      </c>
      <c r="K52" s="70" t="s">
        <v>1712</v>
      </c>
      <c r="L52" s="65">
        <v>971.11</v>
      </c>
      <c r="M52" s="69">
        <v>71</v>
      </c>
      <c r="N52" s="115">
        <f>(Table2369[[#This Row],[Quantity]]-VLOOKUP(Table2369[[#This Row],[ItemCode]],$V$1:$Y$169,4,0))/VLOOKUP(Table2369[[#This Row],[ItemCode]],$V$1:$Y$169,4,0)</f>
        <v>-0.5</v>
      </c>
    </row>
    <row r="53" spans="10:14">
      <c r="J53" s="114" t="s">
        <v>2811</v>
      </c>
      <c r="K53" s="70" t="s">
        <v>2812</v>
      </c>
      <c r="L53" s="65">
        <v>895.01</v>
      </c>
      <c r="M53" s="69">
        <v>71</v>
      </c>
      <c r="N53" s="115" t="e">
        <f>(Table2369[[#This Row],[Quantity]]-VLOOKUP(Table2369[[#This Row],[ItemCode]],$V$1:$Y$169,4,0))/VLOOKUP(Table2369[[#This Row],[ItemCode]],$V$1:$Y$169,4,0)</f>
        <v>#N/A</v>
      </c>
    </row>
    <row r="54" spans="10:14">
      <c r="J54" s="114" t="s">
        <v>2813</v>
      </c>
      <c r="K54" s="70" t="s">
        <v>2814</v>
      </c>
      <c r="L54" s="65">
        <v>744.76</v>
      </c>
      <c r="M54" s="69">
        <v>71</v>
      </c>
      <c r="N54" s="115" t="e">
        <f>(Table2369[[#This Row],[Quantity]]-VLOOKUP(Table2369[[#This Row],[ItemCode]],$V$1:$Y$169,4,0))/VLOOKUP(Table2369[[#This Row],[ItemCode]],$V$1:$Y$169,4,0)</f>
        <v>#N/A</v>
      </c>
    </row>
    <row r="55" spans="10:14">
      <c r="J55" s="93" t="s">
        <v>2815</v>
      </c>
      <c r="K55" s="116" t="s">
        <v>2816</v>
      </c>
      <c r="L55" s="117">
        <v>835.22</v>
      </c>
      <c r="M55" s="118">
        <v>66</v>
      </c>
      <c r="N55" s="115" t="e">
        <f>(Table2369[[#This Row],[Quantity]]-VLOOKUP(Table2369[[#This Row],[ItemCode]],$V$1:$Y$169,4,0))/VLOOKUP(Table2369[[#This Row],[ItemCode]],$V$1:$Y$169,4,0)</f>
        <v>#N/A</v>
      </c>
    </row>
    <row r="56" spans="10:14">
      <c r="J56" s="114" t="s">
        <v>2817</v>
      </c>
      <c r="K56" s="70" t="s">
        <v>2818</v>
      </c>
      <c r="L56" s="65">
        <v>570.07000000000005</v>
      </c>
      <c r="M56" s="69">
        <v>64</v>
      </c>
      <c r="N56" s="115" t="e">
        <f>(Table2369[[#This Row],[Quantity]]-VLOOKUP(Table2369[[#This Row],[ItemCode]],$V$1:$Y$169,4,0))/VLOOKUP(Table2369[[#This Row],[ItemCode]],$V$1:$Y$169,4,0)</f>
        <v>#N/A</v>
      </c>
    </row>
    <row r="57" spans="10:14">
      <c r="J57" s="114" t="s">
        <v>1829</v>
      </c>
      <c r="K57" s="70" t="s">
        <v>1830</v>
      </c>
      <c r="L57" s="65">
        <v>847.13</v>
      </c>
      <c r="M57" s="69">
        <v>62</v>
      </c>
      <c r="N57" s="115">
        <f>(Table2369[[#This Row],[Quantity]]-VLOOKUP(Table2369[[#This Row],[ItemCode]],$V$1:$Y$169,4,0))/VLOOKUP(Table2369[[#This Row],[ItemCode]],$V$1:$Y$169,4,0)</f>
        <v>-0.39805825242718446</v>
      </c>
    </row>
    <row r="58" spans="10:14">
      <c r="J58" s="114" t="s">
        <v>2819</v>
      </c>
      <c r="K58" s="70" t="s">
        <v>2820</v>
      </c>
      <c r="L58" s="65">
        <v>561.52</v>
      </c>
      <c r="M58" s="69">
        <v>56</v>
      </c>
      <c r="N58" s="115" t="e">
        <f>(Table2369[[#This Row],[Quantity]]-VLOOKUP(Table2369[[#This Row],[ItemCode]],$V$1:$Y$169,4,0))/VLOOKUP(Table2369[[#This Row],[ItemCode]],$V$1:$Y$169,4,0)</f>
        <v>#N/A</v>
      </c>
    </row>
    <row r="59" spans="10:14">
      <c r="J59" s="114" t="s">
        <v>2064</v>
      </c>
      <c r="K59" s="70" t="s">
        <v>2065</v>
      </c>
      <c r="L59" s="65">
        <v>588.79</v>
      </c>
      <c r="M59" s="69">
        <v>52</v>
      </c>
      <c r="N59" s="115">
        <f>(Table2369[[#This Row],[Quantity]]-VLOOKUP(Table2369[[#This Row],[ItemCode]],$V$1:$Y$169,4,0))/VLOOKUP(Table2369[[#This Row],[ItemCode]],$V$1:$Y$169,4,0)</f>
        <v>1.9607843137254902E-2</v>
      </c>
    </row>
    <row r="60" spans="10:14">
      <c r="J60" s="114" t="s">
        <v>2821</v>
      </c>
      <c r="K60" s="70" t="s">
        <v>2822</v>
      </c>
      <c r="L60" s="65">
        <v>664.48</v>
      </c>
      <c r="M60" s="69">
        <v>47</v>
      </c>
      <c r="N60" s="115" t="e">
        <f>(Table2369[[#This Row],[Quantity]]-VLOOKUP(Table2369[[#This Row],[ItemCode]],$V$1:$Y$169,4,0))/VLOOKUP(Table2369[[#This Row],[ItemCode]],$V$1:$Y$169,4,0)</f>
        <v>#N/A</v>
      </c>
    </row>
    <row r="61" spans="10:14">
      <c r="J61" s="114" t="s">
        <v>2823</v>
      </c>
      <c r="K61" s="70" t="s">
        <v>2824</v>
      </c>
      <c r="L61" s="65">
        <v>1073.33</v>
      </c>
      <c r="M61" s="69">
        <v>43</v>
      </c>
      <c r="N61" s="115" t="e">
        <f>(Table2369[[#This Row],[Quantity]]-VLOOKUP(Table2369[[#This Row],[ItemCode]],$V$1:$Y$169,4,0))/VLOOKUP(Table2369[[#This Row],[ItemCode]],$V$1:$Y$169,4,0)</f>
        <v>#N/A</v>
      </c>
    </row>
    <row r="62" spans="10:14">
      <c r="J62" s="114" t="s">
        <v>2052</v>
      </c>
      <c r="K62" s="70" t="s">
        <v>2053</v>
      </c>
      <c r="L62" s="65">
        <v>532.76</v>
      </c>
      <c r="M62" s="69">
        <v>39</v>
      </c>
      <c r="N62" s="115">
        <f>(Table2369[[#This Row],[Quantity]]-VLOOKUP(Table2369[[#This Row],[ItemCode]],$V$1:$Y$169,4,0))/VLOOKUP(Table2369[[#This Row],[ItemCode]],$V$1:$Y$169,4,0)</f>
        <v>-9.3023255813953487E-2</v>
      </c>
    </row>
    <row r="63" spans="10:14">
      <c r="J63" s="114" t="s">
        <v>2825</v>
      </c>
      <c r="K63" s="70" t="s">
        <v>2826</v>
      </c>
      <c r="L63" s="65">
        <v>539.64</v>
      </c>
      <c r="M63" s="69">
        <v>39</v>
      </c>
      <c r="N63" s="115" t="e">
        <f>(Table2369[[#This Row],[Quantity]]-VLOOKUP(Table2369[[#This Row],[ItemCode]],$V$1:$Y$169,4,0))/VLOOKUP(Table2369[[#This Row],[ItemCode]],$V$1:$Y$169,4,0)</f>
        <v>#N/A</v>
      </c>
    </row>
    <row r="64" spans="10:14">
      <c r="J64" s="114" t="s">
        <v>2827</v>
      </c>
      <c r="K64" s="70" t="s">
        <v>2828</v>
      </c>
      <c r="L64" s="65">
        <v>429.75</v>
      </c>
      <c r="M64" s="69">
        <v>32</v>
      </c>
      <c r="N64" s="115" t="e">
        <f>(Table2369[[#This Row],[Quantity]]-VLOOKUP(Table2369[[#This Row],[ItemCode]],$V$1:$Y$169,4,0))/VLOOKUP(Table2369[[#This Row],[ItemCode]],$V$1:$Y$169,4,0)</f>
        <v>#N/A</v>
      </c>
    </row>
    <row r="65" spans="10:14">
      <c r="J65" s="114" t="s">
        <v>2157</v>
      </c>
      <c r="K65" s="70" t="s">
        <v>2158</v>
      </c>
      <c r="L65" s="65">
        <v>356.05</v>
      </c>
      <c r="M65" s="69">
        <v>31</v>
      </c>
      <c r="N65" s="115">
        <f>(Table2369[[#This Row],[Quantity]]-VLOOKUP(Table2369[[#This Row],[ItemCode]],$V$1:$Y$169,4,0))/VLOOKUP(Table2369[[#This Row],[ItemCode]],$V$1:$Y$169,4,0)</f>
        <v>0.24</v>
      </c>
    </row>
    <row r="66" spans="10:14">
      <c r="J66" s="114" t="s">
        <v>2829</v>
      </c>
      <c r="K66" s="70" t="s">
        <v>2830</v>
      </c>
      <c r="L66" s="65">
        <v>402.98</v>
      </c>
      <c r="M66" s="69">
        <v>30</v>
      </c>
      <c r="N66" s="115" t="e">
        <f>(Table2369[[#This Row],[Quantity]]-VLOOKUP(Table2369[[#This Row],[ItemCode]],$V$1:$Y$169,4,0))/VLOOKUP(Table2369[[#This Row],[ItemCode]],$V$1:$Y$169,4,0)</f>
        <v>#N/A</v>
      </c>
    </row>
    <row r="67" spans="10:14">
      <c r="J67" s="114" t="s">
        <v>2831</v>
      </c>
      <c r="K67" s="70" t="s">
        <v>2832</v>
      </c>
      <c r="L67" s="65">
        <v>252.32</v>
      </c>
      <c r="M67" s="69">
        <v>27</v>
      </c>
      <c r="N67" s="262" t="e">
        <f>(Table2369[[#This Row],[Quantity]]-VLOOKUP(Table2369[[#This Row],[ItemCode]],$V$1:$Y$169,4,0))/VLOOKUP(Table2369[[#This Row],[ItemCode]],$V$1:$Y$169,4,0)</f>
        <v>#N/A</v>
      </c>
    </row>
    <row r="68" spans="10:14">
      <c r="J68" s="114" t="s">
        <v>2833</v>
      </c>
      <c r="K68" s="70" t="s">
        <v>2834</v>
      </c>
      <c r="L68" s="65">
        <v>323.19</v>
      </c>
      <c r="M68" s="69">
        <v>23</v>
      </c>
      <c r="N68" s="262" t="e">
        <f>(Table2369[[#This Row],[Quantity]]-VLOOKUP(Table2369[[#This Row],[ItemCode]],$V$1:$Y$169,4,0))/VLOOKUP(Table2369[[#This Row],[ItemCode]],$V$1:$Y$169,4,0)</f>
        <v>#N/A</v>
      </c>
    </row>
    <row r="69" spans="10:14">
      <c r="J69" s="114" t="s">
        <v>2835</v>
      </c>
      <c r="K69" s="70" t="s">
        <v>2836</v>
      </c>
      <c r="L69" s="65">
        <v>194.55</v>
      </c>
      <c r="M69" s="69">
        <v>20</v>
      </c>
      <c r="N69" s="262" t="e">
        <f>(Table2369[[#This Row],[Quantity]]-VLOOKUP(Table2369[[#This Row],[ItemCode]],$V$1:$Y$169,4,0))/VLOOKUP(Table2369[[#This Row],[ItemCode]],$V$1:$Y$169,4,0)</f>
        <v>#N/A</v>
      </c>
    </row>
    <row r="70" spans="10:14">
      <c r="J70" s="114" t="s">
        <v>2106</v>
      </c>
      <c r="K70" s="70" t="s">
        <v>2107</v>
      </c>
      <c r="L70" s="65">
        <v>180.33</v>
      </c>
      <c r="M70" s="69">
        <v>18</v>
      </c>
      <c r="N70" s="262">
        <f>(Table2369[[#This Row],[Quantity]]-VLOOKUP(Table2369[[#This Row],[ItemCode]],$V$1:$Y$169,4,0))/VLOOKUP(Table2369[[#This Row],[ItemCode]],$V$1:$Y$169,4,0)</f>
        <v>-0.48571428571428571</v>
      </c>
    </row>
    <row r="71" spans="10:14">
      <c r="J71" s="114" t="s">
        <v>2263</v>
      </c>
      <c r="K71" s="70" t="s">
        <v>2264</v>
      </c>
      <c r="L71" s="65">
        <v>208.67</v>
      </c>
      <c r="M71" s="69">
        <v>12</v>
      </c>
      <c r="N71" s="262">
        <f>(Table2369[[#This Row],[Quantity]]-VLOOKUP(Table2369[[#This Row],[ItemCode]],$V$1:$Y$169,4,0))/VLOOKUP(Table2369[[#This Row],[ItemCode]],$V$1:$Y$169,4,0)</f>
        <v>1</v>
      </c>
    </row>
    <row r="72" spans="10:14">
      <c r="J72" s="114" t="s">
        <v>2242</v>
      </c>
      <c r="K72" s="70" t="s">
        <v>2243</v>
      </c>
      <c r="L72" s="65">
        <v>67.2</v>
      </c>
      <c r="M72" s="69">
        <v>9</v>
      </c>
      <c r="N72" s="262">
        <f>(Table2369[[#This Row],[Quantity]]-VLOOKUP(Table2369[[#This Row],[ItemCode]],$V$1:$Y$169,4,0))/VLOOKUP(Table2369[[#This Row],[ItemCode]],$V$1:$Y$169,4,0)</f>
        <v>-0.52631578947368418</v>
      </c>
    </row>
    <row r="73" spans="10:14">
      <c r="J73" s="114" t="s">
        <v>2218</v>
      </c>
      <c r="K73" s="70" t="s">
        <v>2219</v>
      </c>
      <c r="L73" s="65">
        <v>108.43</v>
      </c>
      <c r="M73" s="69">
        <v>8</v>
      </c>
      <c r="N73" s="262">
        <f>(Table2369[[#This Row],[Quantity]]-VLOOKUP(Table2369[[#This Row],[ItemCode]],$V$1:$Y$169,4,0))/VLOOKUP(Table2369[[#This Row],[ItemCode]],$V$1:$Y$169,4,0)</f>
        <v>-0.33333333333333331</v>
      </c>
    </row>
    <row r="74" spans="10:14">
      <c r="J74" s="114" t="s">
        <v>2247</v>
      </c>
      <c r="K74" s="70" t="s">
        <v>2248</v>
      </c>
      <c r="L74" s="65">
        <v>70.56</v>
      </c>
      <c r="M74" s="69">
        <v>7</v>
      </c>
      <c r="N74" s="262">
        <f>(Table2369[[#This Row],[Quantity]]-VLOOKUP(Table2369[[#This Row],[ItemCode]],$V$1:$Y$169,4,0))/VLOOKUP(Table2369[[#This Row],[ItemCode]],$V$1:$Y$169,4,0)</f>
        <v>-0.5</v>
      </c>
    </row>
    <row r="75" spans="10:14">
      <c r="J75" s="114" t="s">
        <v>2283</v>
      </c>
      <c r="K75" s="70" t="s">
        <v>2284</v>
      </c>
      <c r="L75" s="65">
        <v>65.77</v>
      </c>
      <c r="M75" s="69">
        <v>5</v>
      </c>
      <c r="N75" s="262">
        <f>(Table2369[[#This Row],[Quantity]]-VLOOKUP(Table2369[[#This Row],[ItemCode]],$V$1:$Y$169,4,0))/VLOOKUP(Table2369[[#This Row],[ItemCode]],$V$1:$Y$169,4,0)</f>
        <v>0</v>
      </c>
    </row>
    <row r="76" spans="10:14">
      <c r="J76" s="114" t="s">
        <v>2258</v>
      </c>
      <c r="K76" s="70" t="s">
        <v>2259</v>
      </c>
      <c r="L76" s="65">
        <v>57.96</v>
      </c>
      <c r="M76" s="69">
        <v>5</v>
      </c>
      <c r="N76" s="262">
        <f>(Table2369[[#This Row],[Quantity]]-VLOOKUP(Table2369[[#This Row],[ItemCode]],$V$1:$Y$169,4,0))/VLOOKUP(Table2369[[#This Row],[ItemCode]],$V$1:$Y$169,4,0)</f>
        <v>-0.44444444444444442</v>
      </c>
    </row>
    <row r="77" spans="10:14">
      <c r="J77" s="114" t="s">
        <v>2837</v>
      </c>
      <c r="K77" s="70" t="s">
        <v>2838</v>
      </c>
      <c r="L77" s="65">
        <v>39.21</v>
      </c>
      <c r="M77" s="69">
        <v>5</v>
      </c>
      <c r="N77" s="262" t="e">
        <f>(Table2369[[#This Row],[Quantity]]-VLOOKUP(Table2369[[#This Row],[ItemCode]],$V$1:$Y$169,4,0))/VLOOKUP(Table2369[[#This Row],[ItemCode]],$V$1:$Y$169,4,0)</f>
        <v>#N/A</v>
      </c>
    </row>
    <row r="78" spans="10:14">
      <c r="J78" s="114">
        <v>7940</v>
      </c>
      <c r="K78" s="70" t="s">
        <v>2300</v>
      </c>
      <c r="L78" s="65">
        <v>34.19</v>
      </c>
      <c r="M78" s="69">
        <v>4</v>
      </c>
      <c r="N78" s="262">
        <f>(Table2369[[#This Row],[Quantity]]-VLOOKUP(Table2369[[#This Row],[ItemCode]],$V$1:$Y$169,4,0))/VLOOKUP(Table2369[[#This Row],[ItemCode]],$V$1:$Y$169,4,0)</f>
        <v>-0.33333333333333331</v>
      </c>
    </row>
    <row r="79" spans="10:14">
      <c r="J79" s="114">
        <v>7945</v>
      </c>
      <c r="K79" s="70" t="s">
        <v>2421</v>
      </c>
      <c r="L79" s="65">
        <v>36.28</v>
      </c>
      <c r="M79" s="69">
        <v>4</v>
      </c>
      <c r="N79" s="262">
        <f>(Table2369[[#This Row],[Quantity]]-VLOOKUP(Table2369[[#This Row],[ItemCode]],$V$1:$Y$169,4,0))/VLOOKUP(Table2369[[#This Row],[ItemCode]],$V$1:$Y$169,4,0)</f>
        <v>3</v>
      </c>
    </row>
    <row r="80" spans="10:14">
      <c r="J80" s="114" t="s">
        <v>2330</v>
      </c>
      <c r="K80" s="70" t="s">
        <v>2331</v>
      </c>
      <c r="L80" s="65">
        <v>55.44</v>
      </c>
      <c r="M80" s="69">
        <v>3</v>
      </c>
      <c r="N80" s="262">
        <f>(Table2369[[#This Row],[Quantity]]-VLOOKUP(Table2369[[#This Row],[ItemCode]],$V$1:$Y$169,4,0))/VLOOKUP(Table2369[[#This Row],[ItemCode]],$V$1:$Y$169,4,0)</f>
        <v>0.5</v>
      </c>
    </row>
  </sheetData>
  <conditionalFormatting sqref="F6:F20">
    <cfRule type="duplicateValues" dxfId="262" priority="1"/>
    <cfRule type="cellIs" dxfId="261" priority="2" operator="lessThan">
      <formula>0</formula>
    </cfRule>
    <cfRule type="cellIs" dxfId="260" priority="3" operator="greaterThan">
      <formula>0</formula>
    </cfRule>
  </conditionalFormatting>
  <conditionalFormatting sqref="N6:N20">
    <cfRule type="duplicateValues" dxfId="259" priority="7"/>
    <cfRule type="cellIs" dxfId="258" priority="8" operator="lessThan">
      <formula>0</formula>
    </cfRule>
    <cfRule type="cellIs" dxfId="257" priority="9" operator="greaterThan">
      <formula>0</formula>
    </cfRule>
  </conditionalFormatting>
  <conditionalFormatting sqref="N26:N80">
    <cfRule type="duplicateValues" dxfId="256" priority="4"/>
    <cfRule type="cellIs" dxfId="255" priority="5" operator="lessThan">
      <formula>0</formula>
    </cfRule>
    <cfRule type="cellIs" dxfId="254" priority="6" operator="greater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482B-EC46-4AFE-BD34-743254ED2A6B}">
  <dimension ref="B1:AA1371"/>
  <sheetViews>
    <sheetView topLeftCell="N1" workbookViewId="0">
      <selection activeCell="Z180" sqref="Z180"/>
    </sheetView>
  </sheetViews>
  <sheetFormatPr defaultColWidth="11" defaultRowHeight="14.45"/>
  <cols>
    <col min="2" max="2" width="11.7109375" bestFit="1" customWidth="1"/>
    <col min="3" max="3" width="41.7109375" customWidth="1"/>
    <col min="4" max="4" width="14.5703125" bestFit="1" customWidth="1"/>
    <col min="5" max="5" width="10.7109375" bestFit="1" customWidth="1"/>
    <col min="6" max="6" width="9.42578125" bestFit="1" customWidth="1"/>
    <col min="10" max="10" width="11.7109375" bestFit="1" customWidth="1"/>
    <col min="11" max="11" width="45.7109375" bestFit="1" customWidth="1"/>
    <col min="12" max="12" width="14.5703125" bestFit="1" customWidth="1"/>
    <col min="13" max="13" width="12.85546875" bestFit="1" customWidth="1"/>
    <col min="14" max="14" width="11.7109375" bestFit="1" customWidth="1"/>
    <col min="16" max="16" width="6.42578125" bestFit="1" customWidth="1"/>
    <col min="22" max="22" width="13.28515625" bestFit="1" customWidth="1"/>
    <col min="23" max="23" width="76.140625" bestFit="1" customWidth="1"/>
    <col min="24" max="24" width="11.5703125" style="35" customWidth="1"/>
    <col min="25" max="25" width="8.42578125" bestFit="1" customWidth="1"/>
    <col min="27" max="27" width="5" bestFit="1" customWidth="1"/>
  </cols>
  <sheetData>
    <row r="1" spans="2:25">
      <c r="V1" t="s">
        <v>423</v>
      </c>
      <c r="W1" t="s">
        <v>424</v>
      </c>
      <c r="X1" t="s">
        <v>425</v>
      </c>
      <c r="Y1" t="s">
        <v>23</v>
      </c>
    </row>
    <row r="2" spans="2:25">
      <c r="C2" t="s">
        <v>426</v>
      </c>
      <c r="K2" t="s">
        <v>427</v>
      </c>
      <c r="V2" t="s">
        <v>428</v>
      </c>
      <c r="W2" t="s">
        <v>429</v>
      </c>
      <c r="X2" s="243">
        <v>693536.63</v>
      </c>
      <c r="Y2" s="7">
        <v>207198</v>
      </c>
    </row>
    <row r="3" spans="2:25">
      <c r="V3" t="s">
        <v>430</v>
      </c>
      <c r="W3" t="s">
        <v>431</v>
      </c>
      <c r="X3" s="243">
        <v>601064.52</v>
      </c>
      <c r="Y3" s="7">
        <v>13343</v>
      </c>
    </row>
    <row r="4" spans="2:25">
      <c r="B4" t="s">
        <v>432</v>
      </c>
      <c r="C4" t="s">
        <v>424</v>
      </c>
      <c r="D4" t="s">
        <v>433</v>
      </c>
      <c r="E4" t="s">
        <v>23</v>
      </c>
      <c r="F4" t="s">
        <v>434</v>
      </c>
      <c r="J4" t="s">
        <v>432</v>
      </c>
      <c r="K4" t="s">
        <v>424</v>
      </c>
      <c r="L4" t="s">
        <v>433</v>
      </c>
      <c r="M4" t="s">
        <v>23</v>
      </c>
      <c r="N4" t="s">
        <v>434</v>
      </c>
      <c r="V4">
        <v>9959</v>
      </c>
      <c r="W4" t="s">
        <v>435</v>
      </c>
      <c r="X4" s="243">
        <v>363160.03</v>
      </c>
      <c r="Y4" s="7">
        <v>5204</v>
      </c>
    </row>
    <row r="5" spans="2:25">
      <c r="B5" s="90" t="s">
        <v>349</v>
      </c>
      <c r="C5" s="8"/>
      <c r="D5" s="91">
        <v>2196527.5099999998</v>
      </c>
      <c r="E5" s="89">
        <v>107203</v>
      </c>
      <c r="F5" s="68"/>
      <c r="J5" s="90" t="s">
        <v>349</v>
      </c>
      <c r="K5" s="8"/>
      <c r="L5" s="91">
        <v>1615438.7999999998</v>
      </c>
      <c r="M5" s="89">
        <v>154870</v>
      </c>
      <c r="N5" s="9"/>
      <c r="V5" t="s">
        <v>436</v>
      </c>
      <c r="W5" t="s">
        <v>437</v>
      </c>
      <c r="X5" s="243">
        <v>274449.52</v>
      </c>
      <c r="Y5" s="7">
        <v>7740</v>
      </c>
    </row>
    <row r="6" spans="2:25">
      <c r="B6" s="47" t="s">
        <v>430</v>
      </c>
      <c r="C6" t="s">
        <v>431</v>
      </c>
      <c r="D6" s="74">
        <v>451674.93</v>
      </c>
      <c r="E6" s="7">
        <v>9761</v>
      </c>
      <c r="F6" s="115">
        <v>-0.26845536985685375</v>
      </c>
      <c r="J6" s="47" t="s">
        <v>438</v>
      </c>
      <c r="K6" t="s">
        <v>439</v>
      </c>
      <c r="L6" s="74">
        <v>142690.4</v>
      </c>
      <c r="M6" s="7">
        <v>15330</v>
      </c>
      <c r="N6" s="115" t="s">
        <v>2761</v>
      </c>
      <c r="V6">
        <v>8322</v>
      </c>
      <c r="W6" t="s">
        <v>440</v>
      </c>
      <c r="X6" s="243">
        <v>273404.24</v>
      </c>
      <c r="Y6" s="7">
        <v>6086</v>
      </c>
    </row>
    <row r="7" spans="2:25">
      <c r="B7" s="47">
        <v>8322</v>
      </c>
      <c r="C7" t="s">
        <v>440</v>
      </c>
      <c r="D7" s="74">
        <v>320149.06</v>
      </c>
      <c r="E7" s="7">
        <v>7658</v>
      </c>
      <c r="F7" s="115">
        <v>0.25829773250082155</v>
      </c>
      <c r="J7" s="47">
        <v>4504</v>
      </c>
      <c r="K7" t="s">
        <v>441</v>
      </c>
      <c r="L7" s="74">
        <v>27635.17</v>
      </c>
      <c r="M7" s="7">
        <v>14473</v>
      </c>
      <c r="N7" s="115">
        <v>6.426943157585116E-2</v>
      </c>
      <c r="V7">
        <v>8670</v>
      </c>
      <c r="W7" t="s">
        <v>442</v>
      </c>
      <c r="X7" s="243">
        <v>163801.97</v>
      </c>
      <c r="Y7" s="7">
        <v>2883</v>
      </c>
    </row>
    <row r="8" spans="2:25">
      <c r="B8" s="47">
        <v>10767</v>
      </c>
      <c r="C8" t="s">
        <v>443</v>
      </c>
      <c r="D8" s="74">
        <v>250463.99</v>
      </c>
      <c r="E8" s="7">
        <v>3423</v>
      </c>
      <c r="F8" s="115" t="s">
        <v>2761</v>
      </c>
      <c r="J8" s="47">
        <v>10025</v>
      </c>
      <c r="K8" t="s">
        <v>444</v>
      </c>
      <c r="L8" s="74">
        <v>73123.06</v>
      </c>
      <c r="M8" s="7">
        <v>13918</v>
      </c>
      <c r="N8" s="115">
        <v>-0.19841041294707135</v>
      </c>
      <c r="V8">
        <v>7990</v>
      </c>
      <c r="W8" t="s">
        <v>445</v>
      </c>
      <c r="X8" s="243">
        <v>134628.85</v>
      </c>
      <c r="Y8" s="7">
        <v>2029</v>
      </c>
    </row>
    <row r="9" spans="2:25">
      <c r="B9" s="47" t="s">
        <v>436</v>
      </c>
      <c r="C9" t="s">
        <v>437</v>
      </c>
      <c r="D9" s="74">
        <v>146837.5</v>
      </c>
      <c r="E9" s="7">
        <v>3751</v>
      </c>
      <c r="F9" s="115">
        <v>-0.51537467700258399</v>
      </c>
      <c r="J9" s="47" t="s">
        <v>446</v>
      </c>
      <c r="K9" t="s">
        <v>447</v>
      </c>
      <c r="L9" s="74">
        <v>103523.26</v>
      </c>
      <c r="M9" s="7">
        <v>13131</v>
      </c>
      <c r="N9" s="115">
        <v>0.32049477071600968</v>
      </c>
      <c r="V9" t="s">
        <v>448</v>
      </c>
      <c r="W9" t="s">
        <v>449</v>
      </c>
      <c r="X9" s="243">
        <v>131935.5</v>
      </c>
      <c r="Y9" s="7">
        <v>14181</v>
      </c>
    </row>
    <row r="10" spans="2:25">
      <c r="B10" s="47" t="s">
        <v>438</v>
      </c>
      <c r="C10" t="s">
        <v>439</v>
      </c>
      <c r="D10" s="74">
        <v>142690.4</v>
      </c>
      <c r="E10" s="7">
        <v>15330</v>
      </c>
      <c r="F10" s="115" t="s">
        <v>2761</v>
      </c>
      <c r="J10" s="47" t="s">
        <v>450</v>
      </c>
      <c r="K10" t="s">
        <v>451</v>
      </c>
      <c r="L10" s="74">
        <v>120751.31</v>
      </c>
      <c r="M10" s="7">
        <v>11624</v>
      </c>
      <c r="N10" s="115">
        <v>21.570873786407766</v>
      </c>
      <c r="V10">
        <v>8382</v>
      </c>
      <c r="W10" t="s">
        <v>452</v>
      </c>
      <c r="X10" s="243">
        <v>102073.44</v>
      </c>
      <c r="Y10" s="7">
        <v>1136</v>
      </c>
    </row>
    <row r="11" spans="2:25">
      <c r="B11" s="47" t="s">
        <v>450</v>
      </c>
      <c r="C11" t="s">
        <v>451</v>
      </c>
      <c r="D11" s="74">
        <v>120751.31</v>
      </c>
      <c r="E11" s="7">
        <v>11624</v>
      </c>
      <c r="F11" s="115">
        <v>21.570873786407766</v>
      </c>
      <c r="J11" s="47" t="s">
        <v>453</v>
      </c>
      <c r="K11" t="s">
        <v>454</v>
      </c>
      <c r="L11" s="74">
        <v>100689.75</v>
      </c>
      <c r="M11" s="7">
        <v>10749</v>
      </c>
      <c r="N11" s="115" t="s">
        <v>2761</v>
      </c>
      <c r="V11" t="s">
        <v>455</v>
      </c>
      <c r="W11" t="s">
        <v>456</v>
      </c>
      <c r="X11" s="243">
        <v>94821.14</v>
      </c>
      <c r="Y11" s="7">
        <v>11386</v>
      </c>
    </row>
    <row r="12" spans="2:25">
      <c r="B12" s="47" t="s">
        <v>457</v>
      </c>
      <c r="C12" t="s">
        <v>458</v>
      </c>
      <c r="D12" s="74">
        <v>118110.59</v>
      </c>
      <c r="E12" s="7">
        <v>3851</v>
      </c>
      <c r="F12" s="115">
        <v>0.43053491827637447</v>
      </c>
      <c r="J12" s="47">
        <v>8379</v>
      </c>
      <c r="K12" t="s">
        <v>459</v>
      </c>
      <c r="L12" s="74">
        <v>95.78</v>
      </c>
      <c r="M12" s="7">
        <v>9763</v>
      </c>
      <c r="N12" s="115">
        <v>-0.26830547852806713</v>
      </c>
      <c r="V12">
        <v>10025</v>
      </c>
      <c r="W12" t="s">
        <v>444</v>
      </c>
      <c r="X12" s="243">
        <v>90945.61</v>
      </c>
      <c r="Y12" s="7">
        <v>17363</v>
      </c>
    </row>
    <row r="13" spans="2:25">
      <c r="B13" s="47" t="s">
        <v>446</v>
      </c>
      <c r="C13" t="s">
        <v>447</v>
      </c>
      <c r="D13" s="74">
        <v>103523.26</v>
      </c>
      <c r="E13" s="7">
        <v>13131</v>
      </c>
      <c r="F13" s="115">
        <v>0.32049477071600968</v>
      </c>
      <c r="J13" s="47" t="s">
        <v>430</v>
      </c>
      <c r="K13" t="s">
        <v>431</v>
      </c>
      <c r="L13" s="74">
        <v>451674.93</v>
      </c>
      <c r="M13" s="7">
        <v>9761</v>
      </c>
      <c r="N13" s="115">
        <v>-0.26845536985685375</v>
      </c>
      <c r="V13">
        <v>9694</v>
      </c>
      <c r="W13" t="s">
        <v>460</v>
      </c>
      <c r="X13" s="243">
        <v>90659.68</v>
      </c>
      <c r="Y13" s="7">
        <v>700</v>
      </c>
    </row>
    <row r="14" spans="2:25">
      <c r="B14" s="47" t="s">
        <v>453</v>
      </c>
      <c r="C14" t="s">
        <v>454</v>
      </c>
      <c r="D14" s="74">
        <v>100689.75</v>
      </c>
      <c r="E14" s="7">
        <v>10749</v>
      </c>
      <c r="F14" s="115" t="s">
        <v>2761</v>
      </c>
      <c r="J14" s="47">
        <v>1221</v>
      </c>
      <c r="K14" t="s">
        <v>461</v>
      </c>
      <c r="L14" s="74">
        <v>13432.97</v>
      </c>
      <c r="M14" s="7">
        <v>9018</v>
      </c>
      <c r="N14" s="115">
        <v>-0.15252325909219058</v>
      </c>
      <c r="V14" t="s">
        <v>446</v>
      </c>
      <c r="W14" t="s">
        <v>447</v>
      </c>
      <c r="X14" s="243">
        <v>86458.63</v>
      </c>
      <c r="Y14" s="7">
        <v>9944</v>
      </c>
    </row>
    <row r="15" spans="2:25">
      <c r="B15" s="47">
        <v>7990</v>
      </c>
      <c r="C15" t="s">
        <v>445</v>
      </c>
      <c r="D15" s="74">
        <v>86134.39</v>
      </c>
      <c r="E15" s="7">
        <v>1313</v>
      </c>
      <c r="F15" s="115">
        <v>-0.35288319369147364</v>
      </c>
      <c r="J15" s="47">
        <v>1051</v>
      </c>
      <c r="K15" t="s">
        <v>462</v>
      </c>
      <c r="L15" s="74">
        <v>31521.73</v>
      </c>
      <c r="M15" s="7">
        <v>8509</v>
      </c>
      <c r="N15" s="115">
        <v>3.5269221725840581E-4</v>
      </c>
      <c r="V15" t="s">
        <v>457</v>
      </c>
      <c r="W15" t="s">
        <v>458</v>
      </c>
      <c r="X15" s="244">
        <v>82634.83</v>
      </c>
      <c r="Y15" s="7">
        <v>2692</v>
      </c>
    </row>
    <row r="16" spans="2:25">
      <c r="B16" s="47">
        <v>8377</v>
      </c>
      <c r="C16" t="s">
        <v>463</v>
      </c>
      <c r="D16" s="74">
        <v>76375.69</v>
      </c>
      <c r="E16" s="7">
        <v>2642</v>
      </c>
      <c r="F16" s="115">
        <v>0.44450519409513395</v>
      </c>
      <c r="J16" s="47" t="s">
        <v>464</v>
      </c>
      <c r="K16" t="s">
        <v>465</v>
      </c>
      <c r="L16" s="74">
        <v>54339.4</v>
      </c>
      <c r="M16" s="7">
        <v>8280</v>
      </c>
      <c r="N16" s="115">
        <v>0.74022698612862547</v>
      </c>
      <c r="V16" t="s">
        <v>466</v>
      </c>
      <c r="W16" t="s">
        <v>467</v>
      </c>
      <c r="X16" s="243">
        <v>78637.34</v>
      </c>
      <c r="Y16" s="7">
        <v>8297</v>
      </c>
    </row>
    <row r="17" spans="2:27">
      <c r="B17" s="47">
        <v>10025</v>
      </c>
      <c r="C17" t="s">
        <v>444</v>
      </c>
      <c r="D17" s="74">
        <v>73123.06</v>
      </c>
      <c r="E17" s="7">
        <v>13918</v>
      </c>
      <c r="F17" s="115">
        <v>-0.19841041294707135</v>
      </c>
      <c r="J17" s="47" t="s">
        <v>468</v>
      </c>
      <c r="K17" t="s">
        <v>469</v>
      </c>
      <c r="L17" s="74">
        <v>49384.99</v>
      </c>
      <c r="M17" s="7">
        <v>8178</v>
      </c>
      <c r="N17" s="115">
        <v>-7.6662526814948631E-2</v>
      </c>
      <c r="V17">
        <v>7989</v>
      </c>
      <c r="W17" t="s">
        <v>470</v>
      </c>
      <c r="X17" s="243">
        <v>78000.759999999995</v>
      </c>
      <c r="Y17" s="7">
        <v>1554</v>
      </c>
    </row>
    <row r="18" spans="2:27">
      <c r="B18" s="47">
        <v>10558</v>
      </c>
      <c r="C18" t="s">
        <v>471</v>
      </c>
      <c r="D18" s="74">
        <v>70240.58</v>
      </c>
      <c r="E18" s="7">
        <v>7020</v>
      </c>
      <c r="F18" s="115" t="s">
        <v>2761</v>
      </c>
      <c r="J18" s="47">
        <v>8322</v>
      </c>
      <c r="K18" t="s">
        <v>440</v>
      </c>
      <c r="L18" s="74">
        <v>320149.06</v>
      </c>
      <c r="M18" s="7">
        <v>7658</v>
      </c>
      <c r="N18" s="115">
        <v>0.25829773250082155</v>
      </c>
      <c r="V18">
        <v>8589</v>
      </c>
      <c r="W18" t="s">
        <v>472</v>
      </c>
      <c r="X18" s="243">
        <v>77496.2</v>
      </c>
      <c r="Y18" s="7">
        <v>1698</v>
      </c>
    </row>
    <row r="19" spans="2:27">
      <c r="B19" s="47">
        <v>10776</v>
      </c>
      <c r="C19" t="s">
        <v>473</v>
      </c>
      <c r="D19" s="74">
        <v>69119.81</v>
      </c>
      <c r="E19" s="7">
        <v>1704</v>
      </c>
      <c r="F19" s="115" t="s">
        <v>2761</v>
      </c>
      <c r="J19" s="47" t="s">
        <v>455</v>
      </c>
      <c r="K19" t="s">
        <v>456</v>
      </c>
      <c r="L19" s="74">
        <v>60845.43</v>
      </c>
      <c r="M19" s="7">
        <v>7257</v>
      </c>
      <c r="N19" s="115">
        <v>-0.36263832777094679</v>
      </c>
      <c r="V19">
        <v>7094</v>
      </c>
      <c r="W19" t="s">
        <v>474</v>
      </c>
      <c r="X19" s="243">
        <v>74568.47</v>
      </c>
      <c r="Y19" s="7">
        <v>7520</v>
      </c>
    </row>
    <row r="20" spans="2:27">
      <c r="B20" s="47">
        <v>7989</v>
      </c>
      <c r="C20" t="s">
        <v>470</v>
      </c>
      <c r="D20" s="74">
        <v>66643.19</v>
      </c>
      <c r="E20" s="7">
        <v>1328</v>
      </c>
      <c r="F20" s="115">
        <v>-0.14543114543114544</v>
      </c>
      <c r="J20" s="47" t="s">
        <v>448</v>
      </c>
      <c r="K20" t="s">
        <v>449</v>
      </c>
      <c r="L20" s="74">
        <v>65581.56</v>
      </c>
      <c r="M20" s="7">
        <v>7221</v>
      </c>
      <c r="N20" s="115">
        <v>-0.49079754601226994</v>
      </c>
      <c r="V20">
        <v>1053</v>
      </c>
      <c r="W20" t="s">
        <v>475</v>
      </c>
      <c r="X20" s="243">
        <v>73647.240000000005</v>
      </c>
      <c r="Y20" s="7">
        <v>7202</v>
      </c>
    </row>
    <row r="21" spans="2:27">
      <c r="V21">
        <v>7198</v>
      </c>
      <c r="W21" t="s">
        <v>476</v>
      </c>
      <c r="X21" s="244">
        <v>67262.8</v>
      </c>
      <c r="Y21" s="7">
        <v>1189</v>
      </c>
    </row>
    <row r="22" spans="2:27">
      <c r="V22" t="s">
        <v>477</v>
      </c>
      <c r="W22" t="s">
        <v>478</v>
      </c>
      <c r="X22" s="243">
        <v>64277.55</v>
      </c>
      <c r="Y22" s="7">
        <v>1414</v>
      </c>
    </row>
    <row r="23" spans="2:27">
      <c r="V23">
        <v>8381</v>
      </c>
      <c r="W23" t="s">
        <v>479</v>
      </c>
      <c r="X23" s="244">
        <v>62987.16</v>
      </c>
      <c r="Y23" s="7">
        <v>902</v>
      </c>
    </row>
    <row r="24" spans="2:27">
      <c r="V24" t="s">
        <v>468</v>
      </c>
      <c r="W24" t="s">
        <v>469</v>
      </c>
      <c r="X24" s="243">
        <v>56910.18</v>
      </c>
      <c r="Y24" s="7">
        <v>8857</v>
      </c>
    </row>
    <row r="25" spans="2:27">
      <c r="V25">
        <v>8901</v>
      </c>
      <c r="W25" t="s">
        <v>480</v>
      </c>
      <c r="X25" s="243">
        <v>56750.42</v>
      </c>
      <c r="Y25" s="7">
        <v>1338</v>
      </c>
    </row>
    <row r="26" spans="2:27">
      <c r="V26">
        <v>8377</v>
      </c>
      <c r="W26" t="s">
        <v>463</v>
      </c>
      <c r="X26" s="243">
        <v>55975.43</v>
      </c>
      <c r="Y26" s="7">
        <v>1829</v>
      </c>
      <c r="AA26">
        <v>2023</v>
      </c>
    </row>
    <row r="27" spans="2:27">
      <c r="J27" s="94" t="s">
        <v>432</v>
      </c>
      <c r="K27" s="119" t="s">
        <v>424</v>
      </c>
      <c r="L27" s="62" t="s">
        <v>433</v>
      </c>
      <c r="M27" s="62" t="s">
        <v>23</v>
      </c>
      <c r="N27" s="63" t="s">
        <v>434</v>
      </c>
      <c r="V27">
        <v>9365</v>
      </c>
      <c r="W27" t="s">
        <v>481</v>
      </c>
      <c r="X27" s="243">
        <v>54997.84</v>
      </c>
      <c r="Y27" s="7">
        <v>1554</v>
      </c>
    </row>
    <row r="28" spans="2:27">
      <c r="J28" s="114" t="s">
        <v>450</v>
      </c>
      <c r="K28" s="70" t="s">
        <v>482</v>
      </c>
      <c r="L28" s="65">
        <v>120751.31</v>
      </c>
      <c r="M28" s="69">
        <v>11624</v>
      </c>
      <c r="N28" s="115">
        <v>21.570873786407766</v>
      </c>
      <c r="V28" t="s">
        <v>483</v>
      </c>
      <c r="W28" t="s">
        <v>484</v>
      </c>
      <c r="X28" s="243">
        <v>52671.7</v>
      </c>
      <c r="Y28" s="7">
        <v>4212</v>
      </c>
    </row>
    <row r="29" spans="2:27">
      <c r="J29" s="114" t="s">
        <v>464</v>
      </c>
      <c r="K29" s="70" t="s">
        <v>485</v>
      </c>
      <c r="L29" s="65">
        <v>54339.4</v>
      </c>
      <c r="M29" s="69">
        <v>8280</v>
      </c>
      <c r="N29" s="115">
        <v>0.74022698612862547</v>
      </c>
      <c r="P29">
        <v>515</v>
      </c>
      <c r="V29" t="s">
        <v>486</v>
      </c>
      <c r="W29" t="s">
        <v>487</v>
      </c>
      <c r="X29" s="243">
        <v>51313.15</v>
      </c>
      <c r="Y29" s="7">
        <v>5833</v>
      </c>
    </row>
    <row r="30" spans="2:27">
      <c r="J30" s="114" t="s">
        <v>488</v>
      </c>
      <c r="K30" s="70" t="s">
        <v>489</v>
      </c>
      <c r="L30" s="65">
        <v>52677.98</v>
      </c>
      <c r="M30" s="69">
        <v>6370</v>
      </c>
      <c r="N30" s="115" t="s">
        <v>2761</v>
      </c>
      <c r="V30" t="s">
        <v>490</v>
      </c>
      <c r="W30" t="s">
        <v>491</v>
      </c>
      <c r="X30" s="243">
        <v>50351.42</v>
      </c>
      <c r="Y30" s="7">
        <v>8038</v>
      </c>
    </row>
    <row r="31" spans="2:27">
      <c r="J31" s="114" t="s">
        <v>468</v>
      </c>
      <c r="K31" s="70" t="s">
        <v>492</v>
      </c>
      <c r="L31" s="65">
        <v>49384.99</v>
      </c>
      <c r="M31" s="69">
        <v>8178</v>
      </c>
      <c r="N31" s="115">
        <v>-7.6662526814948631E-2</v>
      </c>
      <c r="P31" s="4">
        <v>21.570873786407766</v>
      </c>
      <c r="V31" t="s">
        <v>493</v>
      </c>
      <c r="W31" t="s">
        <v>494</v>
      </c>
      <c r="X31" s="244">
        <v>50278.02</v>
      </c>
      <c r="Y31" s="7">
        <v>5333</v>
      </c>
    </row>
    <row r="32" spans="2:27">
      <c r="J32" s="114" t="s">
        <v>490</v>
      </c>
      <c r="K32" s="70" t="s">
        <v>495</v>
      </c>
      <c r="L32" s="65">
        <v>40984.74</v>
      </c>
      <c r="M32" s="69">
        <v>6062</v>
      </c>
      <c r="N32" s="115">
        <v>-0.24583229659119185</v>
      </c>
      <c r="V32">
        <v>8409</v>
      </c>
      <c r="W32" t="s">
        <v>496</v>
      </c>
      <c r="X32" s="243">
        <v>48991.68</v>
      </c>
      <c r="Y32" s="7">
        <v>2166</v>
      </c>
    </row>
    <row r="33" spans="10:25">
      <c r="J33" s="114" t="s">
        <v>497</v>
      </c>
      <c r="K33" s="70" t="s">
        <v>498</v>
      </c>
      <c r="L33" s="65">
        <v>39421.71</v>
      </c>
      <c r="M33" s="69">
        <v>4872</v>
      </c>
      <c r="N33" s="115" t="s">
        <v>2761</v>
      </c>
      <c r="V33">
        <v>9958</v>
      </c>
      <c r="W33" t="s">
        <v>499</v>
      </c>
      <c r="X33" s="243">
        <v>48937.99</v>
      </c>
      <c r="Y33" s="7">
        <v>1395</v>
      </c>
    </row>
    <row r="34" spans="10:25">
      <c r="J34" s="114" t="s">
        <v>500</v>
      </c>
      <c r="K34" s="70" t="s">
        <v>501</v>
      </c>
      <c r="L34" s="65">
        <v>34835.72</v>
      </c>
      <c r="M34" s="69">
        <v>4936</v>
      </c>
      <c r="N34" s="115">
        <v>0.50487804878048781</v>
      </c>
      <c r="V34">
        <v>1052</v>
      </c>
      <c r="W34" t="s">
        <v>502</v>
      </c>
      <c r="X34" s="243">
        <v>46219.42</v>
      </c>
      <c r="Y34" s="7">
        <v>6324</v>
      </c>
    </row>
    <row r="35" spans="10:25">
      <c r="J35" s="114" t="s">
        <v>503</v>
      </c>
      <c r="K35" s="70" t="s">
        <v>504</v>
      </c>
      <c r="L35" s="65">
        <v>34761.93</v>
      </c>
      <c r="M35" s="69">
        <v>4293</v>
      </c>
      <c r="N35" s="115" t="s">
        <v>2761</v>
      </c>
      <c r="V35" t="s">
        <v>505</v>
      </c>
      <c r="W35" t="s">
        <v>506</v>
      </c>
      <c r="X35" s="243">
        <v>45973.1</v>
      </c>
      <c r="Y35" s="7">
        <v>5636</v>
      </c>
    </row>
    <row r="36" spans="10:25">
      <c r="J36" s="114" t="s">
        <v>507</v>
      </c>
      <c r="K36" s="70" t="s">
        <v>508</v>
      </c>
      <c r="L36" s="65">
        <v>34048.21</v>
      </c>
      <c r="M36" s="69">
        <v>4311</v>
      </c>
      <c r="N36" s="115" t="s">
        <v>2761</v>
      </c>
      <c r="V36">
        <v>1049</v>
      </c>
      <c r="W36" t="s">
        <v>509</v>
      </c>
      <c r="X36" s="243">
        <v>45796.67</v>
      </c>
      <c r="Y36" s="7">
        <v>4442</v>
      </c>
    </row>
    <row r="37" spans="10:25">
      <c r="J37" s="114" t="s">
        <v>510</v>
      </c>
      <c r="K37" s="70" t="s">
        <v>511</v>
      </c>
      <c r="L37" s="65">
        <v>33477.980000000003</v>
      </c>
      <c r="M37" s="69">
        <v>4267</v>
      </c>
      <c r="N37" s="115" t="s">
        <v>2761</v>
      </c>
      <c r="V37">
        <v>9242</v>
      </c>
      <c r="W37" t="s">
        <v>512</v>
      </c>
      <c r="X37" s="243">
        <v>45660.65</v>
      </c>
      <c r="Y37" s="7">
        <v>3410</v>
      </c>
    </row>
    <row r="38" spans="10:25">
      <c r="J38" s="114" t="s">
        <v>513</v>
      </c>
      <c r="K38" s="70" t="s">
        <v>514</v>
      </c>
      <c r="L38" s="65">
        <v>30348.71</v>
      </c>
      <c r="M38" s="69">
        <v>4797</v>
      </c>
      <c r="N38" s="115">
        <v>1.221861973135711</v>
      </c>
      <c r="V38" t="s">
        <v>515</v>
      </c>
      <c r="W38" t="s">
        <v>516</v>
      </c>
      <c r="X38" s="243">
        <v>43081.8</v>
      </c>
      <c r="Y38" s="7">
        <v>4530</v>
      </c>
    </row>
    <row r="39" spans="10:25">
      <c r="J39" s="114" t="s">
        <v>517</v>
      </c>
      <c r="K39" s="70" t="s">
        <v>518</v>
      </c>
      <c r="L39" s="65">
        <v>29707.67</v>
      </c>
      <c r="M39" s="69">
        <v>3660</v>
      </c>
      <c r="N39" s="115" t="s">
        <v>2761</v>
      </c>
      <c r="V39">
        <v>10206</v>
      </c>
      <c r="W39" t="s">
        <v>519</v>
      </c>
      <c r="X39" s="243">
        <v>43012.800000000003</v>
      </c>
      <c r="Y39" s="7">
        <v>790</v>
      </c>
    </row>
    <row r="40" spans="10:25">
      <c r="J40" s="114" t="s">
        <v>520</v>
      </c>
      <c r="K40" s="70" t="s">
        <v>521</v>
      </c>
      <c r="L40" s="65">
        <v>29633.95</v>
      </c>
      <c r="M40" s="69">
        <v>4650</v>
      </c>
      <c r="N40" s="115" t="s">
        <v>2761</v>
      </c>
      <c r="V40">
        <v>6357</v>
      </c>
      <c r="W40" t="s">
        <v>522</v>
      </c>
      <c r="X40" s="243">
        <v>42943.39</v>
      </c>
      <c r="Y40" s="7">
        <v>2667</v>
      </c>
    </row>
    <row r="41" spans="10:25">
      <c r="J41" s="114" t="s">
        <v>523</v>
      </c>
      <c r="K41" s="70" t="s">
        <v>524</v>
      </c>
      <c r="L41" s="65">
        <v>28881.5</v>
      </c>
      <c r="M41" s="69">
        <v>3952</v>
      </c>
      <c r="N41" s="115">
        <v>-3.255813953488372E-2</v>
      </c>
      <c r="V41" t="s">
        <v>525</v>
      </c>
      <c r="W41" t="s">
        <v>526</v>
      </c>
      <c r="X41" s="243">
        <v>40039.51</v>
      </c>
      <c r="Y41" s="7">
        <v>1303</v>
      </c>
    </row>
    <row r="42" spans="10:25">
      <c r="J42" s="114" t="s">
        <v>527</v>
      </c>
      <c r="K42" s="70" t="s">
        <v>528</v>
      </c>
      <c r="L42" s="65">
        <v>27735.040000000001</v>
      </c>
      <c r="M42" s="69">
        <v>3799</v>
      </c>
      <c r="N42" s="115" t="s">
        <v>2761</v>
      </c>
      <c r="V42" t="s">
        <v>529</v>
      </c>
      <c r="W42" t="s">
        <v>530</v>
      </c>
      <c r="X42" s="243">
        <v>39536.97</v>
      </c>
      <c r="Y42" s="7">
        <v>7510</v>
      </c>
    </row>
    <row r="43" spans="10:25">
      <c r="J43" s="114" t="s">
        <v>531</v>
      </c>
      <c r="K43" s="70" t="s">
        <v>532</v>
      </c>
      <c r="L43" s="65">
        <v>25731.87</v>
      </c>
      <c r="M43" s="69">
        <v>3239</v>
      </c>
      <c r="N43" s="115">
        <v>45.94202898550725</v>
      </c>
      <c r="V43" t="s">
        <v>533</v>
      </c>
      <c r="W43" t="s">
        <v>534</v>
      </c>
      <c r="X43" s="243">
        <v>39221.040000000001</v>
      </c>
      <c r="Y43" s="7">
        <v>4313</v>
      </c>
    </row>
    <row r="44" spans="10:25">
      <c r="J44" s="114" t="s">
        <v>535</v>
      </c>
      <c r="K44" s="70" t="s">
        <v>536</v>
      </c>
      <c r="L44" s="65">
        <v>24370.799999999999</v>
      </c>
      <c r="M44" s="69">
        <v>5288</v>
      </c>
      <c r="N44" s="115">
        <v>0.79558573853989811</v>
      </c>
      <c r="V44">
        <v>9302</v>
      </c>
      <c r="W44" t="s">
        <v>537</v>
      </c>
      <c r="X44" s="243">
        <v>38824.550000000003</v>
      </c>
      <c r="Y44" s="7">
        <v>2049</v>
      </c>
    </row>
    <row r="45" spans="10:25">
      <c r="J45" s="114" t="s">
        <v>538</v>
      </c>
      <c r="K45" s="70" t="s">
        <v>539</v>
      </c>
      <c r="L45" s="65">
        <v>24211.54</v>
      </c>
      <c r="M45" s="69">
        <v>3289</v>
      </c>
      <c r="N45" s="115">
        <v>1.9844961240310079E-2</v>
      </c>
      <c r="V45">
        <v>6276</v>
      </c>
      <c r="W45" t="s">
        <v>540</v>
      </c>
      <c r="X45" s="243">
        <v>38106.53</v>
      </c>
      <c r="Y45" s="7">
        <v>636</v>
      </c>
    </row>
    <row r="46" spans="10:25">
      <c r="J46" s="114" t="s">
        <v>541</v>
      </c>
      <c r="K46" s="70" t="s">
        <v>542</v>
      </c>
      <c r="L46" s="65">
        <v>24201.26</v>
      </c>
      <c r="M46" s="69">
        <v>3078</v>
      </c>
      <c r="N46" s="115" t="s">
        <v>2761</v>
      </c>
      <c r="V46" t="s">
        <v>543</v>
      </c>
      <c r="W46" t="s">
        <v>544</v>
      </c>
      <c r="X46" s="243">
        <v>37814.370000000003</v>
      </c>
      <c r="Y46" s="7">
        <v>4224</v>
      </c>
    </row>
    <row r="47" spans="10:25">
      <c r="J47" s="114" t="s">
        <v>545</v>
      </c>
      <c r="K47" s="70" t="s">
        <v>546</v>
      </c>
      <c r="L47" s="65">
        <v>23094.240000000002</v>
      </c>
      <c r="M47" s="69">
        <v>3206</v>
      </c>
      <c r="N47" s="115">
        <v>0.32097239390193655</v>
      </c>
      <c r="V47" t="s">
        <v>547</v>
      </c>
      <c r="W47" t="s">
        <v>548</v>
      </c>
      <c r="X47" s="243">
        <v>37273.230000000003</v>
      </c>
      <c r="Y47" s="7">
        <v>4024</v>
      </c>
    </row>
    <row r="48" spans="10:25">
      <c r="J48" s="114" t="s">
        <v>549</v>
      </c>
      <c r="K48" s="70" t="s">
        <v>550</v>
      </c>
      <c r="L48" s="65">
        <v>22876.98</v>
      </c>
      <c r="M48" s="69">
        <v>2836</v>
      </c>
      <c r="N48" s="115" t="s">
        <v>2761</v>
      </c>
      <c r="V48" t="s">
        <v>551</v>
      </c>
      <c r="W48" t="s">
        <v>552</v>
      </c>
      <c r="X48" s="243">
        <v>35566.89</v>
      </c>
      <c r="Y48" s="7">
        <v>3693</v>
      </c>
    </row>
    <row r="49" spans="10:25">
      <c r="J49" s="114" t="s">
        <v>553</v>
      </c>
      <c r="K49" s="70" t="s">
        <v>554</v>
      </c>
      <c r="L49" s="65">
        <v>22085.3</v>
      </c>
      <c r="M49" s="69">
        <v>3569</v>
      </c>
      <c r="N49" s="115">
        <v>-1.5448275862068966E-2</v>
      </c>
      <c r="V49">
        <v>8410</v>
      </c>
      <c r="W49" t="s">
        <v>555</v>
      </c>
      <c r="X49" s="243">
        <v>35545.03</v>
      </c>
      <c r="Y49" s="7">
        <v>1579</v>
      </c>
    </row>
    <row r="50" spans="10:25">
      <c r="J50" s="114" t="s">
        <v>556</v>
      </c>
      <c r="K50" s="70" t="s">
        <v>557</v>
      </c>
      <c r="L50" s="65">
        <v>21869.55</v>
      </c>
      <c r="M50" s="69">
        <v>3017</v>
      </c>
      <c r="N50" s="115">
        <v>0.93521488133418862</v>
      </c>
      <c r="V50" t="s">
        <v>558</v>
      </c>
      <c r="W50" t="s">
        <v>559</v>
      </c>
      <c r="X50" s="243">
        <v>34464.230000000003</v>
      </c>
      <c r="Y50" s="7">
        <v>3721</v>
      </c>
    </row>
    <row r="51" spans="10:25">
      <c r="J51" s="114" t="s">
        <v>560</v>
      </c>
      <c r="K51" s="70" t="s">
        <v>561</v>
      </c>
      <c r="L51" s="65">
        <v>20999.31</v>
      </c>
      <c r="M51" s="69">
        <v>3857</v>
      </c>
      <c r="N51" s="115">
        <v>0.2604575163398693</v>
      </c>
      <c r="V51" t="s">
        <v>562</v>
      </c>
      <c r="W51" t="s">
        <v>563</v>
      </c>
      <c r="X51" s="243">
        <v>33485.5</v>
      </c>
      <c r="Y51" s="7">
        <v>3607</v>
      </c>
    </row>
    <row r="52" spans="10:25">
      <c r="J52" s="114" t="s">
        <v>564</v>
      </c>
      <c r="K52" s="70" t="s">
        <v>565</v>
      </c>
      <c r="L52" s="65">
        <v>20403.060000000001</v>
      </c>
      <c r="M52" s="69">
        <v>2692</v>
      </c>
      <c r="N52" s="115">
        <v>5.5272442179537438E-2</v>
      </c>
      <c r="V52" t="s">
        <v>566</v>
      </c>
      <c r="W52" t="s">
        <v>567</v>
      </c>
      <c r="X52" s="243">
        <v>32243.599999999999</v>
      </c>
      <c r="Y52" s="7">
        <v>3328</v>
      </c>
    </row>
    <row r="53" spans="10:25">
      <c r="J53" s="114" t="s">
        <v>568</v>
      </c>
      <c r="K53" s="70" t="s">
        <v>569</v>
      </c>
      <c r="L53" s="65">
        <v>20337.77</v>
      </c>
      <c r="M53" s="69">
        <v>2988</v>
      </c>
      <c r="N53" s="115">
        <v>-0.23364965375737368</v>
      </c>
      <c r="V53">
        <v>1048</v>
      </c>
      <c r="W53" t="s">
        <v>570</v>
      </c>
      <c r="X53" s="243">
        <v>31858.69</v>
      </c>
      <c r="Y53" s="7">
        <v>4321</v>
      </c>
    </row>
    <row r="54" spans="10:25">
      <c r="J54" s="114" t="s">
        <v>571</v>
      </c>
      <c r="K54" s="70" t="s">
        <v>572</v>
      </c>
      <c r="L54" s="65">
        <v>20054.259999999998</v>
      </c>
      <c r="M54" s="69">
        <v>2789</v>
      </c>
      <c r="N54" s="115">
        <v>0.16988255033557048</v>
      </c>
      <c r="V54">
        <v>4983</v>
      </c>
      <c r="W54" t="s">
        <v>573</v>
      </c>
      <c r="X54" s="243">
        <v>31438.400000000001</v>
      </c>
      <c r="Y54" s="7">
        <v>3882</v>
      </c>
    </row>
    <row r="55" spans="10:25">
      <c r="J55" s="114" t="s">
        <v>574</v>
      </c>
      <c r="K55" s="70" t="s">
        <v>575</v>
      </c>
      <c r="L55" s="65">
        <v>19894.7</v>
      </c>
      <c r="M55" s="69">
        <v>4593</v>
      </c>
      <c r="N55" s="115">
        <v>1.4975530179445351</v>
      </c>
      <c r="V55">
        <v>1051</v>
      </c>
      <c r="W55" t="s">
        <v>462</v>
      </c>
      <c r="X55" s="244">
        <v>31337.97</v>
      </c>
      <c r="Y55" s="7">
        <v>8506</v>
      </c>
    </row>
    <row r="56" spans="10:25">
      <c r="J56" s="114" t="s">
        <v>576</v>
      </c>
      <c r="K56" s="70" t="s">
        <v>577</v>
      </c>
      <c r="L56" s="65">
        <v>19863.13</v>
      </c>
      <c r="M56" s="69">
        <v>2449</v>
      </c>
      <c r="N56" s="115" t="s">
        <v>2761</v>
      </c>
      <c r="V56" t="s">
        <v>578</v>
      </c>
      <c r="W56" t="s">
        <v>579</v>
      </c>
      <c r="X56" s="243">
        <v>30758.58</v>
      </c>
      <c r="Y56" s="7">
        <v>3171</v>
      </c>
    </row>
    <row r="57" spans="10:25">
      <c r="J57" s="93" t="s">
        <v>580</v>
      </c>
      <c r="K57" s="116" t="s">
        <v>581</v>
      </c>
      <c r="L57" s="117">
        <v>19779.830000000002</v>
      </c>
      <c r="M57" s="118">
        <v>4254</v>
      </c>
      <c r="N57" s="115">
        <v>0.4936797752808989</v>
      </c>
      <c r="V57" t="s">
        <v>582</v>
      </c>
      <c r="W57" t="s">
        <v>583</v>
      </c>
      <c r="X57" s="243">
        <v>30270.63</v>
      </c>
      <c r="Y57" s="7">
        <v>3141</v>
      </c>
    </row>
    <row r="58" spans="10:25">
      <c r="J58" s="114" t="s">
        <v>584</v>
      </c>
      <c r="K58" s="70" t="s">
        <v>585</v>
      </c>
      <c r="L58" s="65">
        <v>19484.25</v>
      </c>
      <c r="M58" s="69">
        <v>3979</v>
      </c>
      <c r="N58" s="115">
        <v>0.28230744440863681</v>
      </c>
      <c r="V58">
        <v>9693</v>
      </c>
      <c r="W58" t="s">
        <v>586</v>
      </c>
      <c r="X58" s="243">
        <v>30097.39</v>
      </c>
      <c r="Y58" s="7">
        <v>298</v>
      </c>
    </row>
    <row r="59" spans="10:25">
      <c r="J59" s="114" t="s">
        <v>587</v>
      </c>
      <c r="K59" s="70" t="s">
        <v>588</v>
      </c>
      <c r="L59" s="65">
        <v>19138.22</v>
      </c>
      <c r="M59" s="69">
        <v>2364</v>
      </c>
      <c r="N59" s="115" t="s">
        <v>2761</v>
      </c>
      <c r="V59" t="s">
        <v>589</v>
      </c>
      <c r="W59" t="s">
        <v>590</v>
      </c>
      <c r="X59" s="243">
        <v>29963.42</v>
      </c>
      <c r="Y59" s="7">
        <v>3116</v>
      </c>
    </row>
    <row r="60" spans="10:25">
      <c r="J60" s="114" t="s">
        <v>591</v>
      </c>
      <c r="K60" s="70" t="s">
        <v>592</v>
      </c>
      <c r="L60" s="65">
        <v>18925.89</v>
      </c>
      <c r="M60" s="69">
        <v>3665</v>
      </c>
      <c r="N60" s="115">
        <v>2.2885849846497348E-2</v>
      </c>
      <c r="V60" t="s">
        <v>593</v>
      </c>
      <c r="W60" t="s">
        <v>594</v>
      </c>
      <c r="X60" s="243">
        <v>29955.94</v>
      </c>
      <c r="Y60" s="7">
        <v>3206</v>
      </c>
    </row>
    <row r="61" spans="10:25">
      <c r="J61" s="114" t="s">
        <v>595</v>
      </c>
      <c r="K61" s="70" t="s">
        <v>596</v>
      </c>
      <c r="L61" s="65">
        <v>18920.25</v>
      </c>
      <c r="M61" s="69">
        <v>2401</v>
      </c>
      <c r="N61" s="115" t="s">
        <v>2761</v>
      </c>
      <c r="V61">
        <v>1016</v>
      </c>
      <c r="W61" t="s">
        <v>597</v>
      </c>
      <c r="X61" s="243">
        <v>29930.58</v>
      </c>
      <c r="Y61" s="7">
        <v>6712</v>
      </c>
    </row>
    <row r="62" spans="10:25">
      <c r="J62" s="114" t="s">
        <v>598</v>
      </c>
      <c r="K62" s="70" t="s">
        <v>599</v>
      </c>
      <c r="L62" s="65">
        <v>18654.34</v>
      </c>
      <c r="M62" s="69">
        <v>3026</v>
      </c>
      <c r="N62" s="115">
        <v>2.8901734104046242E-2</v>
      </c>
      <c r="V62">
        <v>5366</v>
      </c>
      <c r="W62" t="s">
        <v>600</v>
      </c>
      <c r="X62" s="243">
        <v>29683.4</v>
      </c>
      <c r="Y62" s="7">
        <v>1018</v>
      </c>
    </row>
    <row r="63" spans="10:25">
      <c r="J63" s="114" t="s">
        <v>601</v>
      </c>
      <c r="K63" s="70" t="s">
        <v>602</v>
      </c>
      <c r="L63" s="65">
        <v>17687</v>
      </c>
      <c r="M63" s="69">
        <v>2194</v>
      </c>
      <c r="N63" s="115" t="s">
        <v>2761</v>
      </c>
      <c r="V63" t="s">
        <v>568</v>
      </c>
      <c r="W63" t="s">
        <v>603</v>
      </c>
      <c r="X63" s="244">
        <v>29362.61</v>
      </c>
      <c r="Y63" s="7">
        <v>3899</v>
      </c>
    </row>
    <row r="64" spans="10:25">
      <c r="J64" s="114" t="s">
        <v>604</v>
      </c>
      <c r="K64" s="70" t="s">
        <v>605</v>
      </c>
      <c r="L64" s="65">
        <v>17165.93</v>
      </c>
      <c r="M64" s="69">
        <v>4073</v>
      </c>
      <c r="N64" s="115">
        <v>1.301129943502825</v>
      </c>
      <c r="V64">
        <v>8947</v>
      </c>
      <c r="W64" t="s">
        <v>606</v>
      </c>
      <c r="X64" s="243">
        <v>29152.51</v>
      </c>
      <c r="Y64" s="7">
        <v>1006</v>
      </c>
    </row>
    <row r="65" spans="10:25">
      <c r="J65" s="114" t="s">
        <v>607</v>
      </c>
      <c r="K65" s="70" t="s">
        <v>608</v>
      </c>
      <c r="L65" s="65">
        <v>17129.72</v>
      </c>
      <c r="M65" s="69">
        <v>2286</v>
      </c>
      <c r="N65" s="115">
        <v>-0.27359389895138225</v>
      </c>
      <c r="V65">
        <v>7781</v>
      </c>
      <c r="W65" t="s">
        <v>609</v>
      </c>
      <c r="X65" s="243">
        <v>29145.16</v>
      </c>
      <c r="Y65" s="7">
        <v>1289</v>
      </c>
    </row>
    <row r="66" spans="10:25">
      <c r="J66" s="114" t="s">
        <v>610</v>
      </c>
      <c r="K66" s="70" t="s">
        <v>611</v>
      </c>
      <c r="L66" s="65">
        <v>16511.330000000002</v>
      </c>
      <c r="M66" s="69">
        <v>2074</v>
      </c>
      <c r="N66" s="115" t="s">
        <v>2761</v>
      </c>
      <c r="V66" t="s">
        <v>612</v>
      </c>
      <c r="W66" t="s">
        <v>613</v>
      </c>
      <c r="X66" s="243">
        <v>28978.799999999999</v>
      </c>
      <c r="Y66" s="7">
        <v>3055</v>
      </c>
    </row>
    <row r="67" spans="10:25">
      <c r="J67" s="114" t="s">
        <v>614</v>
      </c>
      <c r="K67" s="70" t="s">
        <v>615</v>
      </c>
      <c r="L67" s="65">
        <v>16481.96</v>
      </c>
      <c r="M67" s="69">
        <v>3105</v>
      </c>
      <c r="N67" s="115">
        <v>0.25912408759124089</v>
      </c>
      <c r="V67">
        <v>8669</v>
      </c>
      <c r="W67" t="s">
        <v>616</v>
      </c>
      <c r="X67" s="243">
        <v>28666.16</v>
      </c>
      <c r="Y67" s="7">
        <v>1328</v>
      </c>
    </row>
    <row r="68" spans="10:25">
      <c r="J68" s="114" t="s">
        <v>617</v>
      </c>
      <c r="K68" s="70" t="s">
        <v>618</v>
      </c>
      <c r="L68" s="65">
        <v>16183.39</v>
      </c>
      <c r="M68" s="69">
        <v>3112</v>
      </c>
      <c r="N68" s="115">
        <v>0.54212091179385535</v>
      </c>
      <c r="V68">
        <v>5940</v>
      </c>
      <c r="W68" t="s">
        <v>619</v>
      </c>
      <c r="X68" s="243">
        <v>28533.9</v>
      </c>
      <c r="Y68" s="7">
        <v>5516</v>
      </c>
    </row>
    <row r="69" spans="10:25">
      <c r="V69">
        <v>9254</v>
      </c>
      <c r="W69" t="s">
        <v>620</v>
      </c>
      <c r="X69" s="243">
        <v>28517.26</v>
      </c>
      <c r="Y69" s="7">
        <v>3861</v>
      </c>
    </row>
    <row r="70" spans="10:25">
      <c r="V70" t="s">
        <v>621</v>
      </c>
      <c r="W70" t="s">
        <v>622</v>
      </c>
      <c r="X70" s="243">
        <v>28182.47</v>
      </c>
      <c r="Y70" s="7">
        <v>3512</v>
      </c>
    </row>
    <row r="71" spans="10:25">
      <c r="V71">
        <v>9240</v>
      </c>
      <c r="W71" t="s">
        <v>623</v>
      </c>
      <c r="X71" s="244">
        <v>27441.279999999999</v>
      </c>
      <c r="Y71" s="7">
        <v>1209</v>
      </c>
    </row>
    <row r="72" spans="10:25">
      <c r="V72">
        <v>4458</v>
      </c>
      <c r="W72" t="s">
        <v>624</v>
      </c>
      <c r="X72" s="243">
        <v>26207.87</v>
      </c>
      <c r="Y72" s="7">
        <v>3216</v>
      </c>
    </row>
    <row r="73" spans="10:25">
      <c r="V73">
        <v>10205</v>
      </c>
      <c r="W73" t="s">
        <v>625</v>
      </c>
      <c r="X73" s="243">
        <v>25913.96</v>
      </c>
      <c r="Y73" s="7">
        <v>1051</v>
      </c>
    </row>
    <row r="74" spans="10:25">
      <c r="V74">
        <v>4504</v>
      </c>
      <c r="W74" t="s">
        <v>441</v>
      </c>
      <c r="X74" s="243">
        <v>25687.360000000001</v>
      </c>
      <c r="Y74" s="7">
        <v>13599</v>
      </c>
    </row>
    <row r="75" spans="10:25">
      <c r="V75" t="s">
        <v>626</v>
      </c>
      <c r="W75" t="s">
        <v>627</v>
      </c>
      <c r="X75" s="243">
        <v>25603.79</v>
      </c>
      <c r="Y75" s="7">
        <v>2797</v>
      </c>
    </row>
    <row r="76" spans="10:25">
      <c r="V76">
        <v>10392</v>
      </c>
      <c r="W76" t="s">
        <v>628</v>
      </c>
      <c r="X76" s="243">
        <v>25600.98</v>
      </c>
      <c r="Y76" s="7">
        <v>1221</v>
      </c>
    </row>
    <row r="77" spans="10:25">
      <c r="V77" t="s">
        <v>523</v>
      </c>
      <c r="W77" t="s">
        <v>629</v>
      </c>
      <c r="X77" s="243">
        <v>25513.91</v>
      </c>
      <c r="Y77" s="7">
        <v>4085</v>
      </c>
    </row>
    <row r="78" spans="10:25">
      <c r="V78" t="s">
        <v>464</v>
      </c>
      <c r="W78" t="s">
        <v>465</v>
      </c>
      <c r="X78" s="243">
        <v>25496.74</v>
      </c>
      <c r="Y78" s="7">
        <v>4758</v>
      </c>
    </row>
    <row r="79" spans="10:25">
      <c r="V79">
        <v>8617</v>
      </c>
      <c r="W79" t="s">
        <v>630</v>
      </c>
      <c r="X79" s="244">
        <v>25483.83</v>
      </c>
      <c r="Y79" s="7">
        <v>6995</v>
      </c>
    </row>
    <row r="80" spans="10:25">
      <c r="V80">
        <v>9062</v>
      </c>
      <c r="W80" t="s">
        <v>631</v>
      </c>
      <c r="X80" s="243">
        <v>25436.080000000002</v>
      </c>
      <c r="Y80" s="7">
        <v>4135</v>
      </c>
    </row>
    <row r="81" spans="22:25">
      <c r="V81" t="s">
        <v>632</v>
      </c>
      <c r="W81" t="s">
        <v>633</v>
      </c>
      <c r="X81" s="243">
        <v>25140.86</v>
      </c>
      <c r="Y81" s="7">
        <v>3394</v>
      </c>
    </row>
    <row r="82" spans="22:25">
      <c r="V82" t="s">
        <v>500</v>
      </c>
      <c r="W82" t="s">
        <v>634</v>
      </c>
      <c r="X82" s="243">
        <v>24832.14</v>
      </c>
      <c r="Y82" s="7">
        <v>3280</v>
      </c>
    </row>
    <row r="83" spans="22:25">
      <c r="V83">
        <v>9578</v>
      </c>
      <c r="W83" t="s">
        <v>635</v>
      </c>
      <c r="X83" s="243">
        <v>24743.4</v>
      </c>
      <c r="Y83" s="7">
        <v>1269</v>
      </c>
    </row>
    <row r="84" spans="22:25">
      <c r="V84">
        <v>9219</v>
      </c>
      <c r="W84" t="s">
        <v>636</v>
      </c>
      <c r="X84" s="244">
        <v>24698.31</v>
      </c>
      <c r="Y84" s="7">
        <v>1624</v>
      </c>
    </row>
    <row r="85" spans="22:25">
      <c r="V85">
        <v>10204</v>
      </c>
      <c r="W85" t="s">
        <v>637</v>
      </c>
      <c r="X85" s="243">
        <v>24192.84</v>
      </c>
      <c r="Y85" s="7">
        <v>1084</v>
      </c>
    </row>
    <row r="86" spans="22:25">
      <c r="V86" t="s">
        <v>538</v>
      </c>
      <c r="W86" t="s">
        <v>638</v>
      </c>
      <c r="X86" s="243">
        <v>23480.63</v>
      </c>
      <c r="Y86" s="7">
        <v>3225</v>
      </c>
    </row>
    <row r="87" spans="22:25">
      <c r="V87" t="s">
        <v>639</v>
      </c>
      <c r="W87" t="s">
        <v>640</v>
      </c>
      <c r="X87" s="243">
        <v>23444.36</v>
      </c>
      <c r="Y87" s="7">
        <v>2866</v>
      </c>
    </row>
    <row r="88" spans="22:25">
      <c r="V88" t="s">
        <v>641</v>
      </c>
      <c r="W88" t="s">
        <v>642</v>
      </c>
      <c r="X88" s="243">
        <v>23385.84</v>
      </c>
      <c r="Y88" s="7">
        <v>2813</v>
      </c>
    </row>
    <row r="89" spans="22:25">
      <c r="V89" t="s">
        <v>607</v>
      </c>
      <c r="W89" t="s">
        <v>643</v>
      </c>
      <c r="X89" s="243">
        <v>23351.24</v>
      </c>
      <c r="Y89" s="7">
        <v>3147</v>
      </c>
    </row>
    <row r="90" spans="22:25">
      <c r="V90" t="s">
        <v>644</v>
      </c>
      <c r="W90" t="s">
        <v>645</v>
      </c>
      <c r="X90" s="243">
        <v>23121.64</v>
      </c>
      <c r="Y90" s="7">
        <v>3086</v>
      </c>
    </row>
    <row r="91" spans="22:25">
      <c r="V91" t="s">
        <v>646</v>
      </c>
      <c r="W91" t="s">
        <v>647</v>
      </c>
      <c r="X91" s="243">
        <v>22828.27</v>
      </c>
      <c r="Y91" s="7">
        <v>295</v>
      </c>
    </row>
    <row r="92" spans="22:25">
      <c r="V92" t="s">
        <v>648</v>
      </c>
      <c r="W92" t="s">
        <v>649</v>
      </c>
      <c r="X92" s="243">
        <v>22737.759999999998</v>
      </c>
      <c r="Y92" s="7">
        <v>2605</v>
      </c>
    </row>
    <row r="93" spans="22:25">
      <c r="V93">
        <v>6499</v>
      </c>
      <c r="W93" t="s">
        <v>650</v>
      </c>
      <c r="X93" s="243">
        <v>22700.720000000001</v>
      </c>
      <c r="Y93" s="7">
        <v>6126</v>
      </c>
    </row>
    <row r="94" spans="22:25">
      <c r="V94" t="s">
        <v>651</v>
      </c>
      <c r="W94" t="s">
        <v>652</v>
      </c>
      <c r="X94" s="243">
        <v>22638.18</v>
      </c>
      <c r="Y94" s="7">
        <v>3068</v>
      </c>
    </row>
    <row r="95" spans="22:25">
      <c r="V95">
        <v>8902</v>
      </c>
      <c r="W95" t="s">
        <v>653</v>
      </c>
      <c r="X95" s="243">
        <v>22600.66</v>
      </c>
      <c r="Y95" s="7">
        <v>353</v>
      </c>
    </row>
    <row r="96" spans="22:25">
      <c r="V96">
        <v>1583</v>
      </c>
      <c r="W96" t="s">
        <v>654</v>
      </c>
      <c r="X96" s="243">
        <v>22571.91</v>
      </c>
      <c r="Y96" s="7">
        <v>4438</v>
      </c>
    </row>
    <row r="97" spans="22:25">
      <c r="V97">
        <v>8900</v>
      </c>
      <c r="W97" t="s">
        <v>655</v>
      </c>
      <c r="X97" s="243">
        <v>21921.68</v>
      </c>
      <c r="Y97" s="7">
        <v>862</v>
      </c>
    </row>
    <row r="98" spans="22:25">
      <c r="V98" t="s">
        <v>656</v>
      </c>
      <c r="W98" t="s">
        <v>657</v>
      </c>
      <c r="X98" s="243">
        <v>21803.25</v>
      </c>
      <c r="Y98" s="7">
        <v>2283</v>
      </c>
    </row>
    <row r="99" spans="22:25">
      <c r="V99" t="s">
        <v>553</v>
      </c>
      <c r="W99" t="s">
        <v>658</v>
      </c>
      <c r="X99" s="243">
        <v>21772.69</v>
      </c>
      <c r="Y99" s="7">
        <v>3625</v>
      </c>
    </row>
    <row r="100" spans="22:25">
      <c r="V100" t="s">
        <v>659</v>
      </c>
      <c r="W100" t="s">
        <v>660</v>
      </c>
      <c r="X100" s="243">
        <v>21653.84</v>
      </c>
      <c r="Y100" s="7">
        <v>6917</v>
      </c>
    </row>
    <row r="101" spans="22:25">
      <c r="V101" t="s">
        <v>661</v>
      </c>
      <c r="W101" t="s">
        <v>662</v>
      </c>
      <c r="X101" s="243">
        <v>21095.200000000001</v>
      </c>
      <c r="Y101" s="7">
        <v>2746</v>
      </c>
    </row>
    <row r="102" spans="22:25">
      <c r="V102">
        <v>6249</v>
      </c>
      <c r="W102" t="s">
        <v>663</v>
      </c>
      <c r="X102" s="243">
        <v>20914.54</v>
      </c>
      <c r="Y102" s="7">
        <v>558</v>
      </c>
    </row>
    <row r="103" spans="22:25">
      <c r="V103" t="s">
        <v>664</v>
      </c>
      <c r="W103" t="s">
        <v>665</v>
      </c>
      <c r="X103" s="243">
        <v>20428.27</v>
      </c>
      <c r="Y103" s="7">
        <v>2153</v>
      </c>
    </row>
    <row r="104" spans="22:25">
      <c r="V104" t="s">
        <v>535</v>
      </c>
      <c r="W104" t="s">
        <v>666</v>
      </c>
      <c r="X104" s="243">
        <v>19434.86</v>
      </c>
      <c r="Y104" s="7">
        <v>2945</v>
      </c>
    </row>
    <row r="105" spans="22:25">
      <c r="V105" t="s">
        <v>564</v>
      </c>
      <c r="W105" t="s">
        <v>667</v>
      </c>
      <c r="X105" s="243">
        <v>19231.009999999998</v>
      </c>
      <c r="Y105" s="7">
        <v>2551</v>
      </c>
    </row>
    <row r="106" spans="22:25">
      <c r="V106">
        <v>5361</v>
      </c>
      <c r="W106" t="s">
        <v>668</v>
      </c>
      <c r="X106" s="244">
        <v>19207.57</v>
      </c>
      <c r="Y106" s="7">
        <v>1459</v>
      </c>
    </row>
    <row r="107" spans="22:25">
      <c r="V107" t="s">
        <v>669</v>
      </c>
      <c r="W107" t="s">
        <v>670</v>
      </c>
      <c r="X107" s="243">
        <v>19036.21</v>
      </c>
      <c r="Y107" s="7">
        <v>1966</v>
      </c>
    </row>
    <row r="108" spans="22:25">
      <c r="V108" t="s">
        <v>671</v>
      </c>
      <c r="W108" t="s">
        <v>672</v>
      </c>
      <c r="X108" s="243">
        <v>18971.96</v>
      </c>
      <c r="Y108" s="7">
        <v>2519</v>
      </c>
    </row>
    <row r="109" spans="22:25">
      <c r="V109" t="s">
        <v>673</v>
      </c>
      <c r="W109" t="s">
        <v>674</v>
      </c>
      <c r="X109" s="244">
        <v>18960.310000000001</v>
      </c>
      <c r="Y109" s="7">
        <v>1958</v>
      </c>
    </row>
    <row r="110" spans="22:25">
      <c r="V110">
        <v>5050</v>
      </c>
      <c r="W110" t="s">
        <v>675</v>
      </c>
      <c r="X110" s="243">
        <v>18663.82</v>
      </c>
      <c r="Y110" s="7">
        <v>3690</v>
      </c>
    </row>
    <row r="111" spans="22:25">
      <c r="V111" t="s">
        <v>545</v>
      </c>
      <c r="W111" t="s">
        <v>676</v>
      </c>
      <c r="X111" s="243">
        <v>18487.73</v>
      </c>
      <c r="Y111" s="7">
        <v>2427</v>
      </c>
    </row>
    <row r="112" spans="22:25">
      <c r="V112" t="s">
        <v>677</v>
      </c>
      <c r="W112" t="s">
        <v>678</v>
      </c>
      <c r="X112" s="243">
        <v>18455.740000000002</v>
      </c>
      <c r="Y112" s="7">
        <v>2131</v>
      </c>
    </row>
    <row r="113" spans="22:25">
      <c r="V113" t="s">
        <v>571</v>
      </c>
      <c r="W113" t="s">
        <v>679</v>
      </c>
      <c r="X113" s="243">
        <v>18361.47</v>
      </c>
      <c r="Y113" s="7">
        <v>2384</v>
      </c>
    </row>
    <row r="114" spans="22:25">
      <c r="V114" t="s">
        <v>680</v>
      </c>
      <c r="W114" t="s">
        <v>681</v>
      </c>
      <c r="X114" s="244">
        <v>17996.82</v>
      </c>
      <c r="Y114" s="7">
        <v>1873</v>
      </c>
    </row>
    <row r="115" spans="22:25">
      <c r="V115">
        <v>8303</v>
      </c>
      <c r="W115" t="s">
        <v>682</v>
      </c>
      <c r="X115" s="243">
        <v>17870.87</v>
      </c>
      <c r="Y115" s="7">
        <v>972</v>
      </c>
    </row>
    <row r="116" spans="22:25">
      <c r="V116" t="s">
        <v>683</v>
      </c>
      <c r="W116" t="s">
        <v>684</v>
      </c>
      <c r="X116" s="243">
        <v>17747.5</v>
      </c>
      <c r="Y116" s="7">
        <v>2218</v>
      </c>
    </row>
    <row r="117" spans="22:25">
      <c r="V117">
        <v>7782</v>
      </c>
      <c r="W117" t="s">
        <v>685</v>
      </c>
      <c r="X117" s="243">
        <v>17623.46</v>
      </c>
      <c r="Y117" s="7">
        <v>777</v>
      </c>
    </row>
    <row r="118" spans="22:25">
      <c r="V118" t="s">
        <v>686</v>
      </c>
      <c r="W118" t="s">
        <v>687</v>
      </c>
      <c r="X118" s="243">
        <v>17458.98</v>
      </c>
      <c r="Y118" s="7">
        <v>2246</v>
      </c>
    </row>
    <row r="119" spans="22:25">
      <c r="V119" t="s">
        <v>688</v>
      </c>
      <c r="W119" t="s">
        <v>689</v>
      </c>
      <c r="X119" s="243">
        <v>17398.900000000001</v>
      </c>
      <c r="Y119" s="7">
        <v>2733</v>
      </c>
    </row>
    <row r="120" spans="22:25">
      <c r="V120" t="s">
        <v>690</v>
      </c>
      <c r="W120" t="s">
        <v>691</v>
      </c>
      <c r="X120" s="243">
        <v>17381.72</v>
      </c>
      <c r="Y120" s="7">
        <v>2100</v>
      </c>
    </row>
    <row r="121" spans="22:25">
      <c r="V121">
        <v>9906</v>
      </c>
      <c r="W121" t="s">
        <v>692</v>
      </c>
      <c r="X121" s="243">
        <v>17187.349999999999</v>
      </c>
      <c r="Y121" s="7">
        <v>3245</v>
      </c>
    </row>
    <row r="122" spans="22:25">
      <c r="V122" t="s">
        <v>693</v>
      </c>
      <c r="W122" t="s">
        <v>694</v>
      </c>
      <c r="X122" s="243">
        <v>17043.189999999999</v>
      </c>
      <c r="Y122" s="7">
        <v>2260</v>
      </c>
    </row>
    <row r="123" spans="22:25">
      <c r="V123" t="s">
        <v>695</v>
      </c>
      <c r="W123" t="s">
        <v>696</v>
      </c>
      <c r="X123" s="243">
        <v>16730.68</v>
      </c>
      <c r="Y123" s="7">
        <v>1891</v>
      </c>
    </row>
    <row r="124" spans="22:25">
      <c r="V124" t="s">
        <v>614</v>
      </c>
      <c r="W124" t="s">
        <v>697</v>
      </c>
      <c r="X124" s="243">
        <v>16456.78</v>
      </c>
      <c r="Y124" s="7">
        <v>2466</v>
      </c>
    </row>
    <row r="125" spans="22:25">
      <c r="V125" t="s">
        <v>698</v>
      </c>
      <c r="W125" t="s">
        <v>699</v>
      </c>
      <c r="X125" s="243">
        <v>16412.939999999999</v>
      </c>
      <c r="Y125" s="7">
        <v>2167</v>
      </c>
    </row>
    <row r="126" spans="22:25">
      <c r="V126" t="s">
        <v>700</v>
      </c>
      <c r="W126" t="s">
        <v>701</v>
      </c>
      <c r="X126" s="243">
        <v>15934.11</v>
      </c>
      <c r="Y126" s="7">
        <v>2115</v>
      </c>
    </row>
    <row r="127" spans="22:25">
      <c r="V127" t="s">
        <v>591</v>
      </c>
      <c r="W127" t="s">
        <v>702</v>
      </c>
      <c r="X127" s="243">
        <v>15840.84</v>
      </c>
      <c r="Y127" s="7">
        <v>3583</v>
      </c>
    </row>
    <row r="128" spans="22:25">
      <c r="V128">
        <v>1221</v>
      </c>
      <c r="W128" t="s">
        <v>461</v>
      </c>
      <c r="X128" s="243">
        <v>15645.84</v>
      </c>
      <c r="Y128" s="7">
        <v>10641</v>
      </c>
    </row>
    <row r="129" spans="22:25">
      <c r="V129">
        <v>7478</v>
      </c>
      <c r="W129" t="s">
        <v>703</v>
      </c>
      <c r="X129" s="243">
        <v>15629.87</v>
      </c>
      <c r="Y129" s="7">
        <v>700</v>
      </c>
    </row>
    <row r="130" spans="22:25">
      <c r="V130">
        <v>8949</v>
      </c>
      <c r="W130" t="s">
        <v>704</v>
      </c>
      <c r="X130" s="243">
        <v>15568.68</v>
      </c>
      <c r="Y130" s="7">
        <v>314</v>
      </c>
    </row>
    <row r="131" spans="22:25">
      <c r="V131" t="s">
        <v>705</v>
      </c>
      <c r="W131" t="s">
        <v>706</v>
      </c>
      <c r="X131" s="243">
        <v>15435.06</v>
      </c>
      <c r="Y131" s="7">
        <v>2198</v>
      </c>
    </row>
    <row r="132" spans="22:25">
      <c r="V132" t="s">
        <v>707</v>
      </c>
      <c r="W132" t="s">
        <v>708</v>
      </c>
      <c r="X132" s="243">
        <v>15293.62</v>
      </c>
      <c r="Y132" s="7">
        <v>2079</v>
      </c>
    </row>
    <row r="133" spans="22:25">
      <c r="V133" t="s">
        <v>513</v>
      </c>
      <c r="W133" t="s">
        <v>709</v>
      </c>
      <c r="X133" s="243">
        <v>15172.7</v>
      </c>
      <c r="Y133" s="7">
        <v>2159</v>
      </c>
    </row>
    <row r="134" spans="22:25">
      <c r="V134" t="s">
        <v>710</v>
      </c>
      <c r="W134" t="s">
        <v>711</v>
      </c>
      <c r="X134" s="243">
        <v>15018.53</v>
      </c>
      <c r="Y134" s="7">
        <v>330</v>
      </c>
    </row>
    <row r="135" spans="22:25">
      <c r="V135" t="s">
        <v>598</v>
      </c>
      <c r="W135" t="s">
        <v>712</v>
      </c>
      <c r="X135" s="243">
        <v>14849.92</v>
      </c>
      <c r="Y135" s="7">
        <v>2941</v>
      </c>
    </row>
    <row r="136" spans="22:25">
      <c r="V136" t="s">
        <v>713</v>
      </c>
      <c r="W136" t="s">
        <v>714</v>
      </c>
      <c r="X136" s="243">
        <v>14764.23</v>
      </c>
      <c r="Y136" s="7">
        <v>3982</v>
      </c>
    </row>
    <row r="137" spans="22:25">
      <c r="V137" t="s">
        <v>715</v>
      </c>
      <c r="W137" t="s">
        <v>716</v>
      </c>
      <c r="X137" s="243">
        <v>14699.27</v>
      </c>
      <c r="Y137" s="7">
        <v>2096</v>
      </c>
    </row>
    <row r="138" spans="22:25">
      <c r="V138">
        <v>1047</v>
      </c>
      <c r="W138" t="s">
        <v>717</v>
      </c>
      <c r="X138" s="243">
        <v>14609.21</v>
      </c>
      <c r="Y138" s="7">
        <v>8098</v>
      </c>
    </row>
    <row r="139" spans="22:25">
      <c r="V139">
        <v>1582</v>
      </c>
      <c r="W139" t="s">
        <v>718</v>
      </c>
      <c r="X139" s="243">
        <v>14585.86</v>
      </c>
      <c r="Y139" s="7">
        <v>4004</v>
      </c>
    </row>
    <row r="140" spans="22:25">
      <c r="V140" t="s">
        <v>719</v>
      </c>
      <c r="W140" t="s">
        <v>720</v>
      </c>
      <c r="X140" s="243">
        <v>14405.74</v>
      </c>
      <c r="Y140" s="7">
        <v>1674</v>
      </c>
    </row>
    <row r="141" spans="22:25">
      <c r="V141">
        <v>9258</v>
      </c>
      <c r="W141" t="s">
        <v>721</v>
      </c>
      <c r="X141" s="243">
        <v>14224.65</v>
      </c>
      <c r="Y141" s="7">
        <v>1282</v>
      </c>
    </row>
    <row r="142" spans="22:25">
      <c r="V142" t="s">
        <v>722</v>
      </c>
      <c r="W142" t="s">
        <v>723</v>
      </c>
      <c r="X142" s="243">
        <v>14120.69</v>
      </c>
      <c r="Y142" s="7">
        <v>1784</v>
      </c>
    </row>
    <row r="143" spans="22:25">
      <c r="V143" t="s">
        <v>724</v>
      </c>
      <c r="W143" t="s">
        <v>725</v>
      </c>
      <c r="X143" s="243">
        <v>14092.63</v>
      </c>
      <c r="Y143" s="7">
        <v>1228</v>
      </c>
    </row>
    <row r="144" spans="22:25">
      <c r="V144" t="s">
        <v>726</v>
      </c>
      <c r="W144" t="s">
        <v>727</v>
      </c>
      <c r="X144" s="243">
        <v>14035.3</v>
      </c>
      <c r="Y144" s="7">
        <v>1723</v>
      </c>
    </row>
    <row r="145" spans="22:25">
      <c r="V145" t="s">
        <v>584</v>
      </c>
      <c r="W145" t="s">
        <v>728</v>
      </c>
      <c r="X145" s="243">
        <v>14005.09</v>
      </c>
      <c r="Y145" s="7">
        <v>3103</v>
      </c>
    </row>
    <row r="146" spans="22:25">
      <c r="V146" t="s">
        <v>729</v>
      </c>
      <c r="W146" t="s">
        <v>730</v>
      </c>
      <c r="X146" s="243">
        <v>13843.89</v>
      </c>
      <c r="Y146" s="7">
        <v>1710</v>
      </c>
    </row>
    <row r="147" spans="22:25">
      <c r="V147" t="s">
        <v>731</v>
      </c>
      <c r="W147" t="s">
        <v>732</v>
      </c>
      <c r="X147" s="243">
        <v>13825.13</v>
      </c>
      <c r="Y147" s="7">
        <v>948</v>
      </c>
    </row>
    <row r="148" spans="22:25">
      <c r="V148" t="s">
        <v>733</v>
      </c>
      <c r="W148" t="s">
        <v>734</v>
      </c>
      <c r="X148" s="243">
        <v>13602.81</v>
      </c>
      <c r="Y148" s="7">
        <v>1657</v>
      </c>
    </row>
    <row r="149" spans="22:25">
      <c r="V149" t="s">
        <v>735</v>
      </c>
      <c r="W149" t="s">
        <v>736</v>
      </c>
      <c r="X149" s="243">
        <v>13538.12</v>
      </c>
      <c r="Y149" s="7">
        <v>1767</v>
      </c>
    </row>
    <row r="150" spans="22:25">
      <c r="V150" t="s">
        <v>737</v>
      </c>
      <c r="W150" t="s">
        <v>738</v>
      </c>
      <c r="X150" s="243">
        <v>13439.02</v>
      </c>
      <c r="Y150" s="7">
        <v>1412</v>
      </c>
    </row>
    <row r="151" spans="22:25">
      <c r="V151">
        <v>5871</v>
      </c>
      <c r="W151" t="s">
        <v>739</v>
      </c>
      <c r="X151" s="243">
        <v>13388.63</v>
      </c>
      <c r="Y151" s="7">
        <v>233</v>
      </c>
    </row>
    <row r="152" spans="22:25">
      <c r="V152" t="s">
        <v>740</v>
      </c>
      <c r="W152" t="s">
        <v>741</v>
      </c>
      <c r="X152" s="243">
        <v>13291.16</v>
      </c>
      <c r="Y152" s="7">
        <v>1700</v>
      </c>
    </row>
    <row r="153" spans="22:25">
      <c r="V153" t="s">
        <v>742</v>
      </c>
      <c r="W153" t="s">
        <v>743</v>
      </c>
      <c r="X153" s="243">
        <v>13122.55</v>
      </c>
      <c r="Y153" s="7">
        <v>1366</v>
      </c>
    </row>
    <row r="154" spans="22:25">
      <c r="V154">
        <v>9541</v>
      </c>
      <c r="W154" t="s">
        <v>744</v>
      </c>
      <c r="X154" s="243">
        <v>12953.21</v>
      </c>
      <c r="Y154" s="7">
        <v>2901</v>
      </c>
    </row>
    <row r="155" spans="22:25">
      <c r="V155" t="s">
        <v>617</v>
      </c>
      <c r="W155" t="s">
        <v>745</v>
      </c>
      <c r="X155" s="243">
        <v>12774.01</v>
      </c>
      <c r="Y155" s="7">
        <v>2018</v>
      </c>
    </row>
    <row r="156" spans="22:25">
      <c r="V156">
        <v>7090</v>
      </c>
      <c r="W156" t="s">
        <v>746</v>
      </c>
      <c r="X156" s="243">
        <v>12747.51</v>
      </c>
      <c r="Y156" s="7">
        <v>1860</v>
      </c>
    </row>
    <row r="157" spans="22:25">
      <c r="V157">
        <v>1019</v>
      </c>
      <c r="W157" t="s">
        <v>747</v>
      </c>
      <c r="X157" s="243">
        <v>12744.82</v>
      </c>
      <c r="Y157" s="7">
        <v>2864</v>
      </c>
    </row>
    <row r="158" spans="22:25">
      <c r="V158" t="s">
        <v>560</v>
      </c>
      <c r="W158" t="s">
        <v>748</v>
      </c>
      <c r="X158" s="243">
        <v>12728.75</v>
      </c>
      <c r="Y158" s="7">
        <v>3060</v>
      </c>
    </row>
    <row r="159" spans="22:25">
      <c r="V159" t="s">
        <v>749</v>
      </c>
      <c r="W159" t="s">
        <v>750</v>
      </c>
      <c r="X159" s="7">
        <v>12717.91</v>
      </c>
      <c r="Y159" s="7">
        <v>1668</v>
      </c>
    </row>
    <row r="160" spans="22:25">
      <c r="V160" t="s">
        <v>751</v>
      </c>
      <c r="W160" t="s">
        <v>752</v>
      </c>
      <c r="X160" s="243">
        <v>12670.98</v>
      </c>
      <c r="Y160" s="7">
        <v>1713</v>
      </c>
    </row>
    <row r="161" spans="22:25">
      <c r="V161" t="s">
        <v>753</v>
      </c>
      <c r="W161" t="s">
        <v>754</v>
      </c>
      <c r="X161" s="243">
        <v>12549.45</v>
      </c>
      <c r="Y161" s="7">
        <v>1306</v>
      </c>
    </row>
    <row r="162" spans="22:25">
      <c r="V162">
        <v>8948</v>
      </c>
      <c r="W162" t="s">
        <v>755</v>
      </c>
      <c r="X162" s="243">
        <v>12407.48</v>
      </c>
      <c r="Y162" s="7">
        <v>346</v>
      </c>
    </row>
    <row r="163" spans="22:25">
      <c r="V163" t="s">
        <v>756</v>
      </c>
      <c r="W163" t="s">
        <v>757</v>
      </c>
      <c r="X163" s="243">
        <v>12395.01</v>
      </c>
      <c r="Y163" s="7">
        <v>1591</v>
      </c>
    </row>
    <row r="164" spans="22:25">
      <c r="V164" t="s">
        <v>758</v>
      </c>
      <c r="W164" t="s">
        <v>759</v>
      </c>
      <c r="X164" s="243">
        <v>12384.57</v>
      </c>
      <c r="Y164" s="7">
        <v>1540</v>
      </c>
    </row>
    <row r="165" spans="22:25">
      <c r="V165">
        <v>8603</v>
      </c>
      <c r="W165" t="s">
        <v>760</v>
      </c>
      <c r="X165" s="243">
        <v>12362.25</v>
      </c>
      <c r="Y165" s="7">
        <v>3345</v>
      </c>
    </row>
    <row r="166" spans="22:25">
      <c r="V166" t="s">
        <v>761</v>
      </c>
      <c r="W166" t="s">
        <v>762</v>
      </c>
      <c r="X166" s="243">
        <v>12315.75</v>
      </c>
      <c r="Y166" s="7">
        <v>1181</v>
      </c>
    </row>
    <row r="167" spans="22:25">
      <c r="V167" t="s">
        <v>580</v>
      </c>
      <c r="W167" t="s">
        <v>763</v>
      </c>
      <c r="X167" s="243">
        <v>12192.65</v>
      </c>
      <c r="Y167" s="7">
        <v>2848</v>
      </c>
    </row>
    <row r="168" spans="22:25">
      <c r="V168">
        <v>7991</v>
      </c>
      <c r="W168" t="s">
        <v>764</v>
      </c>
      <c r="X168" s="243">
        <v>12067.25</v>
      </c>
      <c r="Y168" s="7">
        <v>892</v>
      </c>
    </row>
    <row r="169" spans="22:25">
      <c r="V169">
        <v>168</v>
      </c>
      <c r="W169" t="s">
        <v>765</v>
      </c>
      <c r="X169" s="243">
        <v>12050.89</v>
      </c>
      <c r="Y169" s="7">
        <v>8291</v>
      </c>
    </row>
    <row r="170" spans="22:25">
      <c r="V170" t="s">
        <v>766</v>
      </c>
      <c r="W170" t="s">
        <v>767</v>
      </c>
      <c r="X170" s="243">
        <v>11935.77</v>
      </c>
      <c r="Y170" s="7">
        <v>873</v>
      </c>
    </row>
    <row r="171" spans="22:25">
      <c r="V171" t="s">
        <v>768</v>
      </c>
      <c r="W171" t="s">
        <v>769</v>
      </c>
      <c r="X171" s="243">
        <v>11912.57</v>
      </c>
      <c r="Y171" s="7">
        <v>1556</v>
      </c>
    </row>
    <row r="172" spans="22:25">
      <c r="V172" t="s">
        <v>556</v>
      </c>
      <c r="W172" t="s">
        <v>770</v>
      </c>
      <c r="X172" s="243">
        <v>11908.65</v>
      </c>
      <c r="Y172" s="7">
        <v>1559</v>
      </c>
    </row>
    <row r="173" spans="22:25">
      <c r="V173">
        <v>6640</v>
      </c>
      <c r="W173" t="s">
        <v>771</v>
      </c>
      <c r="X173" s="243">
        <v>11870.18</v>
      </c>
      <c r="Y173" s="7">
        <v>649</v>
      </c>
    </row>
    <row r="174" spans="22:25">
      <c r="V174" t="s">
        <v>772</v>
      </c>
      <c r="W174" t="s">
        <v>773</v>
      </c>
      <c r="X174" s="243">
        <v>11816.89</v>
      </c>
      <c r="Y174" s="7">
        <v>1870</v>
      </c>
    </row>
    <row r="175" spans="22:25">
      <c r="V175">
        <v>166</v>
      </c>
      <c r="W175" t="s">
        <v>774</v>
      </c>
      <c r="X175" s="243">
        <v>11797.52</v>
      </c>
      <c r="Y175" s="7">
        <v>8139</v>
      </c>
    </row>
    <row r="176" spans="22:25">
      <c r="V176" t="s">
        <v>775</v>
      </c>
      <c r="W176" t="s">
        <v>776</v>
      </c>
      <c r="X176" s="243">
        <v>11562.23</v>
      </c>
      <c r="Y176" s="7">
        <v>1450</v>
      </c>
    </row>
    <row r="177" spans="22:25">
      <c r="V177" t="s">
        <v>777</v>
      </c>
      <c r="W177" t="s">
        <v>778</v>
      </c>
      <c r="X177" s="243">
        <v>11486.66</v>
      </c>
      <c r="Y177" s="7">
        <v>1201</v>
      </c>
    </row>
    <row r="178" spans="22:25">
      <c r="V178">
        <v>8592</v>
      </c>
      <c r="W178" t="s">
        <v>779</v>
      </c>
      <c r="X178" s="243">
        <v>11476.39</v>
      </c>
      <c r="Y178" s="7">
        <v>3395</v>
      </c>
    </row>
    <row r="179" spans="22:25">
      <c r="V179">
        <v>5285</v>
      </c>
      <c r="W179" t="s">
        <v>780</v>
      </c>
      <c r="X179" s="243">
        <v>11442.9</v>
      </c>
      <c r="Y179" s="7">
        <v>2224</v>
      </c>
    </row>
    <row r="180" spans="22:25">
      <c r="V180" t="s">
        <v>781</v>
      </c>
      <c r="W180" t="s">
        <v>782</v>
      </c>
      <c r="X180" s="243">
        <v>11391.38</v>
      </c>
      <c r="Y180" s="7">
        <v>1404</v>
      </c>
    </row>
    <row r="181" spans="22:25">
      <c r="V181">
        <v>8094</v>
      </c>
      <c r="W181" t="s">
        <v>783</v>
      </c>
      <c r="X181" s="244">
        <v>11363.39</v>
      </c>
      <c r="Y181" s="7">
        <v>1517</v>
      </c>
    </row>
    <row r="182" spans="22:25">
      <c r="V182" t="s">
        <v>784</v>
      </c>
      <c r="W182" t="s">
        <v>785</v>
      </c>
      <c r="X182" s="243">
        <v>11324.65</v>
      </c>
      <c r="Y182" s="7">
        <v>1397</v>
      </c>
    </row>
    <row r="183" spans="22:25">
      <c r="V183" t="s">
        <v>786</v>
      </c>
      <c r="W183" t="s">
        <v>787</v>
      </c>
      <c r="X183" s="243">
        <v>11137.14</v>
      </c>
      <c r="Y183" s="7">
        <v>1491</v>
      </c>
    </row>
    <row r="184" spans="22:25">
      <c r="V184" t="s">
        <v>788</v>
      </c>
      <c r="W184" t="s">
        <v>789</v>
      </c>
      <c r="X184" s="243">
        <v>11126.21</v>
      </c>
      <c r="Y184" s="7">
        <v>1580</v>
      </c>
    </row>
    <row r="185" spans="22:25">
      <c r="V185">
        <v>8370</v>
      </c>
      <c r="W185" t="s">
        <v>790</v>
      </c>
      <c r="X185" s="243">
        <v>10971.25</v>
      </c>
      <c r="Y185" s="7">
        <v>2490</v>
      </c>
    </row>
    <row r="186" spans="22:25">
      <c r="V186" t="s">
        <v>791</v>
      </c>
      <c r="W186" t="s">
        <v>792</v>
      </c>
      <c r="X186" s="243">
        <v>10953.44</v>
      </c>
      <c r="Y186" s="7">
        <v>1921</v>
      </c>
    </row>
    <row r="187" spans="22:25">
      <c r="V187" t="s">
        <v>793</v>
      </c>
      <c r="W187" t="s">
        <v>794</v>
      </c>
      <c r="X187" s="243">
        <v>10917.9</v>
      </c>
      <c r="Y187" s="7">
        <v>1573</v>
      </c>
    </row>
    <row r="188" spans="22:25">
      <c r="V188" t="s">
        <v>795</v>
      </c>
      <c r="W188" t="s">
        <v>796</v>
      </c>
      <c r="X188" s="243">
        <v>10829.82</v>
      </c>
      <c r="Y188" s="7">
        <v>1432</v>
      </c>
    </row>
    <row r="189" spans="22:25">
      <c r="V189" t="s">
        <v>797</v>
      </c>
      <c r="W189" t="s">
        <v>798</v>
      </c>
      <c r="X189" s="243">
        <v>10761.98</v>
      </c>
      <c r="Y189" s="7">
        <v>1462</v>
      </c>
    </row>
    <row r="190" spans="22:25">
      <c r="V190" t="s">
        <v>799</v>
      </c>
      <c r="W190" t="s">
        <v>800</v>
      </c>
      <c r="X190" s="243">
        <v>10739.78</v>
      </c>
      <c r="Y190" s="7">
        <v>1205</v>
      </c>
    </row>
    <row r="191" spans="22:25">
      <c r="V191" t="s">
        <v>801</v>
      </c>
      <c r="W191" t="s">
        <v>802</v>
      </c>
      <c r="X191" s="244">
        <v>10718.96</v>
      </c>
      <c r="Y191" s="7">
        <v>2950</v>
      </c>
    </row>
    <row r="192" spans="22:25">
      <c r="V192">
        <v>8060</v>
      </c>
      <c r="W192" t="s">
        <v>803</v>
      </c>
      <c r="X192" s="243">
        <v>10707.21</v>
      </c>
      <c r="Y192" s="7">
        <v>1456</v>
      </c>
    </row>
    <row r="193" spans="22:25">
      <c r="V193" t="s">
        <v>804</v>
      </c>
      <c r="W193" t="s">
        <v>805</v>
      </c>
      <c r="X193" s="243">
        <v>10685.81</v>
      </c>
      <c r="Y193" s="7">
        <v>1368</v>
      </c>
    </row>
    <row r="194" spans="22:25">
      <c r="V194" t="s">
        <v>806</v>
      </c>
      <c r="W194" t="s">
        <v>807</v>
      </c>
      <c r="X194" s="243">
        <v>10632.47</v>
      </c>
      <c r="Y194" s="7">
        <v>1538</v>
      </c>
    </row>
    <row r="195" spans="22:25">
      <c r="V195">
        <v>4991</v>
      </c>
      <c r="W195" t="s">
        <v>808</v>
      </c>
      <c r="X195" s="243">
        <v>10482.57</v>
      </c>
      <c r="Y195" s="7">
        <v>3128</v>
      </c>
    </row>
    <row r="196" spans="22:25">
      <c r="V196" t="s">
        <v>809</v>
      </c>
      <c r="W196" t="s">
        <v>810</v>
      </c>
      <c r="X196" s="243">
        <v>10399.57</v>
      </c>
      <c r="Y196" s="7">
        <v>1282</v>
      </c>
    </row>
    <row r="197" spans="22:25">
      <c r="V197" t="s">
        <v>811</v>
      </c>
      <c r="W197" t="s">
        <v>812</v>
      </c>
      <c r="X197" s="243">
        <v>10384.25</v>
      </c>
      <c r="Y197" s="7">
        <v>1421</v>
      </c>
    </row>
    <row r="198" spans="22:25">
      <c r="V198">
        <v>9257</v>
      </c>
      <c r="W198" t="s">
        <v>813</v>
      </c>
      <c r="X198" s="243">
        <v>10363.52</v>
      </c>
      <c r="Y198" s="7">
        <v>1077</v>
      </c>
    </row>
    <row r="199" spans="22:25">
      <c r="V199" t="s">
        <v>814</v>
      </c>
      <c r="W199" t="s">
        <v>815</v>
      </c>
      <c r="X199" s="243">
        <v>10334.719999999999</v>
      </c>
      <c r="Y199" s="7">
        <v>1415</v>
      </c>
    </row>
    <row r="200" spans="22:25">
      <c r="V200" t="s">
        <v>816</v>
      </c>
      <c r="W200" t="s">
        <v>817</v>
      </c>
      <c r="X200" s="243">
        <v>10306.5</v>
      </c>
      <c r="Y200" s="7">
        <v>1933</v>
      </c>
    </row>
    <row r="201" spans="22:25">
      <c r="V201" t="s">
        <v>818</v>
      </c>
      <c r="W201" t="s">
        <v>819</v>
      </c>
      <c r="X201" s="243">
        <v>10293.799999999999</v>
      </c>
      <c r="Y201" s="7">
        <v>6228</v>
      </c>
    </row>
    <row r="202" spans="22:25">
      <c r="V202" t="s">
        <v>820</v>
      </c>
      <c r="W202" t="s">
        <v>821</v>
      </c>
      <c r="X202" s="244">
        <v>10166.709999999999</v>
      </c>
      <c r="Y202" s="7">
        <v>1291</v>
      </c>
    </row>
    <row r="203" spans="22:25">
      <c r="V203">
        <v>4982</v>
      </c>
      <c r="W203" t="s">
        <v>822</v>
      </c>
      <c r="X203" s="243">
        <v>10066.11</v>
      </c>
      <c r="Y203" s="7">
        <v>1237</v>
      </c>
    </row>
    <row r="204" spans="22:25">
      <c r="V204" t="s">
        <v>823</v>
      </c>
      <c r="W204" t="s">
        <v>824</v>
      </c>
      <c r="X204" s="243">
        <v>10006.209999999999</v>
      </c>
      <c r="Y204" s="7">
        <v>1224</v>
      </c>
    </row>
    <row r="205" spans="22:25">
      <c r="V205" t="s">
        <v>604</v>
      </c>
      <c r="W205" t="s">
        <v>825</v>
      </c>
      <c r="X205" s="243">
        <v>9999.24</v>
      </c>
      <c r="Y205" s="7">
        <v>1770</v>
      </c>
    </row>
    <row r="206" spans="22:25">
      <c r="V206" t="s">
        <v>826</v>
      </c>
      <c r="W206" t="s">
        <v>827</v>
      </c>
      <c r="X206" s="243">
        <v>9990.57</v>
      </c>
      <c r="Y206" s="7">
        <v>1289</v>
      </c>
    </row>
    <row r="207" spans="22:25">
      <c r="V207">
        <v>9874</v>
      </c>
      <c r="W207" t="s">
        <v>828</v>
      </c>
      <c r="X207" s="243">
        <v>9933.99</v>
      </c>
      <c r="Y207" s="7">
        <v>533</v>
      </c>
    </row>
    <row r="208" spans="22:25">
      <c r="V208" t="s">
        <v>829</v>
      </c>
      <c r="W208" t="s">
        <v>830</v>
      </c>
      <c r="X208" s="244">
        <v>9834.57</v>
      </c>
      <c r="Y208" s="7">
        <v>1222</v>
      </c>
    </row>
    <row r="209" spans="22:25">
      <c r="V209" t="s">
        <v>831</v>
      </c>
      <c r="W209" t="s">
        <v>832</v>
      </c>
      <c r="X209" s="243">
        <v>9818.92</v>
      </c>
      <c r="Y209" s="7">
        <v>1178</v>
      </c>
    </row>
    <row r="210" spans="22:25">
      <c r="V210" t="s">
        <v>833</v>
      </c>
      <c r="W210" t="s">
        <v>834</v>
      </c>
      <c r="X210" s="243">
        <v>9818.58</v>
      </c>
      <c r="Y210" s="7">
        <v>1517</v>
      </c>
    </row>
    <row r="211" spans="22:25">
      <c r="V211">
        <v>6126</v>
      </c>
      <c r="W211" t="s">
        <v>835</v>
      </c>
      <c r="X211" s="243">
        <v>9802.43</v>
      </c>
      <c r="Y211" s="7">
        <v>874</v>
      </c>
    </row>
    <row r="212" spans="22:25">
      <c r="V212" t="s">
        <v>574</v>
      </c>
      <c r="W212" t="s">
        <v>836</v>
      </c>
      <c r="X212" s="243">
        <v>9800.84</v>
      </c>
      <c r="Y212" s="7">
        <v>1839</v>
      </c>
    </row>
    <row r="213" spans="22:25">
      <c r="V213" t="s">
        <v>837</v>
      </c>
      <c r="W213" t="s">
        <v>838</v>
      </c>
      <c r="X213" s="243">
        <v>9785.7800000000007</v>
      </c>
      <c r="Y213" s="7">
        <v>1277</v>
      </c>
    </row>
    <row r="214" spans="22:25">
      <c r="V214" t="s">
        <v>839</v>
      </c>
      <c r="W214" t="s">
        <v>840</v>
      </c>
      <c r="X214" s="244">
        <v>9781.0300000000007</v>
      </c>
      <c r="Y214" s="7">
        <v>761</v>
      </c>
    </row>
    <row r="215" spans="22:25">
      <c r="V215" t="s">
        <v>841</v>
      </c>
      <c r="W215" t="s">
        <v>842</v>
      </c>
      <c r="X215" s="243">
        <v>9718.4</v>
      </c>
      <c r="Y215" s="7">
        <v>1457</v>
      </c>
    </row>
    <row r="216" spans="22:25">
      <c r="V216">
        <v>9193</v>
      </c>
      <c r="W216" t="s">
        <v>843</v>
      </c>
      <c r="X216" s="243">
        <v>9468.06</v>
      </c>
      <c r="Y216" s="7">
        <v>593</v>
      </c>
    </row>
    <row r="217" spans="22:25">
      <c r="V217" t="s">
        <v>844</v>
      </c>
      <c r="W217" t="s">
        <v>845</v>
      </c>
      <c r="X217" s="244">
        <v>9407.73</v>
      </c>
      <c r="Y217" s="7">
        <v>1246</v>
      </c>
    </row>
    <row r="218" spans="22:25">
      <c r="V218" t="s">
        <v>846</v>
      </c>
      <c r="W218" t="s">
        <v>847</v>
      </c>
      <c r="X218" s="243">
        <v>9318.9599999999991</v>
      </c>
      <c r="Y218" s="7">
        <v>1204</v>
      </c>
    </row>
    <row r="219" spans="22:25">
      <c r="V219" t="s">
        <v>848</v>
      </c>
      <c r="W219" t="s">
        <v>849</v>
      </c>
      <c r="X219" s="243">
        <v>9271.6200000000008</v>
      </c>
      <c r="Y219" s="7">
        <v>1156</v>
      </c>
    </row>
    <row r="220" spans="22:25">
      <c r="V220" t="s">
        <v>850</v>
      </c>
      <c r="W220" t="s">
        <v>851</v>
      </c>
      <c r="X220" s="243">
        <v>9214.19</v>
      </c>
      <c r="Y220" s="7">
        <v>1376</v>
      </c>
    </row>
    <row r="221" spans="22:25">
      <c r="V221" t="s">
        <v>852</v>
      </c>
      <c r="W221" t="s">
        <v>853</v>
      </c>
      <c r="X221" s="243">
        <v>9141.67</v>
      </c>
      <c r="Y221" s="7">
        <v>1003</v>
      </c>
    </row>
    <row r="222" spans="22:25">
      <c r="V222" t="s">
        <v>854</v>
      </c>
      <c r="W222" t="s">
        <v>855</v>
      </c>
      <c r="X222" s="244">
        <v>9061.08</v>
      </c>
      <c r="Y222" s="7">
        <v>1182</v>
      </c>
    </row>
    <row r="223" spans="22:25">
      <c r="V223" t="s">
        <v>856</v>
      </c>
      <c r="W223" t="s">
        <v>857</v>
      </c>
      <c r="X223" s="243">
        <v>9047.74</v>
      </c>
      <c r="Y223" s="7">
        <v>1024</v>
      </c>
    </row>
    <row r="224" spans="22:25">
      <c r="V224">
        <v>9241</v>
      </c>
      <c r="W224" t="s">
        <v>858</v>
      </c>
      <c r="X224" s="243">
        <v>9047.34</v>
      </c>
      <c r="Y224" s="7">
        <v>402</v>
      </c>
    </row>
    <row r="225" spans="22:25">
      <c r="V225" t="s">
        <v>859</v>
      </c>
      <c r="W225" t="s">
        <v>860</v>
      </c>
      <c r="X225" s="243">
        <v>9020.4699999999993</v>
      </c>
      <c r="Y225" s="7">
        <v>1152</v>
      </c>
    </row>
    <row r="226" spans="22:25">
      <c r="V226" t="s">
        <v>861</v>
      </c>
      <c r="W226" t="s">
        <v>862</v>
      </c>
      <c r="X226" s="243">
        <v>9009.08</v>
      </c>
      <c r="Y226" s="7">
        <v>1545</v>
      </c>
    </row>
    <row r="227" spans="22:25">
      <c r="V227">
        <v>9535</v>
      </c>
      <c r="W227" t="s">
        <v>863</v>
      </c>
      <c r="X227" s="243">
        <v>8996.09</v>
      </c>
      <c r="Y227" s="7">
        <v>636</v>
      </c>
    </row>
    <row r="228" spans="22:25">
      <c r="V228" t="s">
        <v>864</v>
      </c>
      <c r="W228" t="s">
        <v>865</v>
      </c>
      <c r="X228" s="243">
        <v>8957.81</v>
      </c>
      <c r="Y228" s="7">
        <v>1441</v>
      </c>
    </row>
    <row r="229" spans="22:25">
      <c r="V229" t="s">
        <v>866</v>
      </c>
      <c r="W229" t="s">
        <v>867</v>
      </c>
      <c r="X229" s="243">
        <v>8946.1</v>
      </c>
      <c r="Y229" s="7">
        <v>1088</v>
      </c>
    </row>
    <row r="230" spans="22:25">
      <c r="V230" t="s">
        <v>868</v>
      </c>
      <c r="W230" t="s">
        <v>869</v>
      </c>
      <c r="X230" s="243">
        <v>8923.6299999999992</v>
      </c>
      <c r="Y230" s="7">
        <v>1655</v>
      </c>
    </row>
    <row r="231" spans="22:25">
      <c r="V231">
        <v>9256</v>
      </c>
      <c r="W231" t="s">
        <v>870</v>
      </c>
      <c r="X231" s="243">
        <v>8849.66</v>
      </c>
      <c r="Y231" s="7">
        <v>1191</v>
      </c>
    </row>
    <row r="232" spans="22:25">
      <c r="V232" t="s">
        <v>871</v>
      </c>
      <c r="W232" t="s">
        <v>872</v>
      </c>
      <c r="X232" s="243">
        <v>8818.6</v>
      </c>
      <c r="Y232" s="7">
        <v>796</v>
      </c>
    </row>
    <row r="233" spans="22:25">
      <c r="V233">
        <v>5961</v>
      </c>
      <c r="W233" t="s">
        <v>873</v>
      </c>
      <c r="X233" s="243">
        <v>8802.66</v>
      </c>
      <c r="Y233" s="7">
        <v>2475</v>
      </c>
    </row>
    <row r="234" spans="22:25">
      <c r="V234">
        <v>8593</v>
      </c>
      <c r="W234" t="s">
        <v>874</v>
      </c>
      <c r="X234" s="243">
        <v>8584.92</v>
      </c>
      <c r="Y234" s="7">
        <v>2801</v>
      </c>
    </row>
    <row r="235" spans="22:25">
      <c r="V235" t="s">
        <v>875</v>
      </c>
      <c r="W235" t="s">
        <v>876</v>
      </c>
      <c r="X235" s="243">
        <v>8440.2099999999991</v>
      </c>
      <c r="Y235" s="7">
        <v>955</v>
      </c>
    </row>
    <row r="236" spans="22:25">
      <c r="V236" t="s">
        <v>877</v>
      </c>
      <c r="W236" t="s">
        <v>878</v>
      </c>
      <c r="X236" s="244">
        <v>8420.8700000000008</v>
      </c>
      <c r="Y236" s="7">
        <v>1655</v>
      </c>
    </row>
    <row r="237" spans="22:25">
      <c r="V237" t="s">
        <v>879</v>
      </c>
      <c r="W237" t="s">
        <v>880</v>
      </c>
      <c r="X237" s="243">
        <v>8369.09</v>
      </c>
      <c r="Y237" s="7">
        <v>2841</v>
      </c>
    </row>
    <row r="238" spans="22:25">
      <c r="V238" t="s">
        <v>881</v>
      </c>
      <c r="W238" t="s">
        <v>882</v>
      </c>
      <c r="X238" s="243">
        <v>8318.0400000000009</v>
      </c>
      <c r="Y238" s="7">
        <v>1503</v>
      </c>
    </row>
    <row r="239" spans="22:25">
      <c r="V239" t="s">
        <v>883</v>
      </c>
      <c r="W239" t="s">
        <v>884</v>
      </c>
      <c r="X239" s="243">
        <v>8314.8799999999992</v>
      </c>
      <c r="Y239" s="7">
        <v>1074</v>
      </c>
    </row>
    <row r="240" spans="22:25">
      <c r="V240">
        <v>5479</v>
      </c>
      <c r="W240" t="s">
        <v>885</v>
      </c>
      <c r="X240" s="243">
        <v>8308.0300000000007</v>
      </c>
      <c r="Y240" s="7">
        <v>232</v>
      </c>
    </row>
    <row r="241" spans="22:25">
      <c r="V241" t="s">
        <v>886</v>
      </c>
      <c r="W241" t="s">
        <v>887</v>
      </c>
      <c r="X241" s="243">
        <v>8297.17</v>
      </c>
      <c r="Y241" s="7">
        <v>1195</v>
      </c>
    </row>
    <row r="242" spans="22:25">
      <c r="V242" t="s">
        <v>888</v>
      </c>
      <c r="W242" t="s">
        <v>889</v>
      </c>
      <c r="X242" s="243">
        <v>8238.44</v>
      </c>
      <c r="Y242" s="7">
        <v>566</v>
      </c>
    </row>
    <row r="243" spans="22:25">
      <c r="V243">
        <v>4507</v>
      </c>
      <c r="W243" t="s">
        <v>890</v>
      </c>
      <c r="X243" s="243">
        <v>8233.91</v>
      </c>
      <c r="Y243" s="7">
        <v>4358</v>
      </c>
    </row>
    <row r="244" spans="22:25">
      <c r="V244" t="s">
        <v>891</v>
      </c>
      <c r="W244" t="s">
        <v>892</v>
      </c>
      <c r="X244" s="243">
        <v>8210.2000000000007</v>
      </c>
      <c r="Y244" s="7">
        <v>1335</v>
      </c>
    </row>
    <row r="245" spans="22:25">
      <c r="V245" t="s">
        <v>893</v>
      </c>
      <c r="W245" t="s">
        <v>894</v>
      </c>
      <c r="X245" s="243">
        <v>8201.7199999999993</v>
      </c>
      <c r="Y245" s="7">
        <v>1060</v>
      </c>
    </row>
    <row r="246" spans="22:25">
      <c r="V246" t="s">
        <v>895</v>
      </c>
      <c r="W246" t="s">
        <v>896</v>
      </c>
      <c r="X246" s="243">
        <v>8190.27</v>
      </c>
      <c r="Y246" s="7">
        <v>1816</v>
      </c>
    </row>
    <row r="247" spans="22:25">
      <c r="V247" t="s">
        <v>897</v>
      </c>
      <c r="W247" t="s">
        <v>898</v>
      </c>
      <c r="X247" s="243">
        <v>8116.22</v>
      </c>
      <c r="Y247" s="7">
        <v>1271</v>
      </c>
    </row>
    <row r="248" spans="22:25">
      <c r="V248" t="s">
        <v>899</v>
      </c>
      <c r="W248" t="s">
        <v>900</v>
      </c>
      <c r="X248" s="243">
        <v>8098.01</v>
      </c>
      <c r="Y248" s="7">
        <v>1045</v>
      </c>
    </row>
    <row r="249" spans="22:25">
      <c r="V249" t="s">
        <v>901</v>
      </c>
      <c r="W249" t="s">
        <v>902</v>
      </c>
      <c r="X249" s="243">
        <v>8085.45</v>
      </c>
      <c r="Y249" s="7">
        <v>993</v>
      </c>
    </row>
    <row r="250" spans="22:25">
      <c r="V250" t="s">
        <v>903</v>
      </c>
      <c r="W250" t="s">
        <v>904</v>
      </c>
      <c r="X250" s="243">
        <v>8042.76</v>
      </c>
      <c r="Y250" s="7">
        <v>1159</v>
      </c>
    </row>
    <row r="251" spans="22:25">
      <c r="V251" t="s">
        <v>905</v>
      </c>
      <c r="W251" t="s">
        <v>906</v>
      </c>
      <c r="X251" s="243">
        <v>7890.93</v>
      </c>
      <c r="Y251" s="7">
        <v>1457</v>
      </c>
    </row>
    <row r="252" spans="22:25">
      <c r="V252" t="s">
        <v>907</v>
      </c>
      <c r="W252" t="s">
        <v>908</v>
      </c>
      <c r="X252" s="243">
        <v>7837.67</v>
      </c>
      <c r="Y252" s="7">
        <v>820</v>
      </c>
    </row>
    <row r="253" spans="22:25">
      <c r="V253" t="s">
        <v>909</v>
      </c>
      <c r="W253" t="s">
        <v>910</v>
      </c>
      <c r="X253" s="243">
        <v>7812.29</v>
      </c>
      <c r="Y253" s="7">
        <v>1309</v>
      </c>
    </row>
    <row r="254" spans="22:25">
      <c r="V254" t="s">
        <v>911</v>
      </c>
      <c r="W254" t="s">
        <v>912</v>
      </c>
      <c r="X254" s="243">
        <v>7745.35</v>
      </c>
      <c r="Y254" s="7">
        <v>1222</v>
      </c>
    </row>
    <row r="255" spans="22:25">
      <c r="V255" t="s">
        <v>913</v>
      </c>
      <c r="W255" t="s">
        <v>914</v>
      </c>
      <c r="X255" s="243">
        <v>7736.74</v>
      </c>
      <c r="Y255" s="7">
        <v>1195</v>
      </c>
    </row>
    <row r="256" spans="22:25">
      <c r="V256" t="s">
        <v>915</v>
      </c>
      <c r="W256" t="s">
        <v>916</v>
      </c>
      <c r="X256" s="243">
        <v>7715.07</v>
      </c>
      <c r="Y256" s="7">
        <v>1271</v>
      </c>
    </row>
    <row r="257" spans="22:25">
      <c r="V257" t="s">
        <v>917</v>
      </c>
      <c r="W257" t="s">
        <v>918</v>
      </c>
      <c r="X257" s="243">
        <v>7701.51</v>
      </c>
      <c r="Y257" s="7">
        <v>1160</v>
      </c>
    </row>
    <row r="258" spans="22:25">
      <c r="V258" t="s">
        <v>919</v>
      </c>
      <c r="W258" t="s">
        <v>920</v>
      </c>
      <c r="X258" s="243">
        <v>7701.35</v>
      </c>
      <c r="Y258" s="7">
        <v>1511</v>
      </c>
    </row>
    <row r="259" spans="22:25">
      <c r="V259" t="s">
        <v>921</v>
      </c>
      <c r="W259" t="s">
        <v>922</v>
      </c>
      <c r="X259" s="243">
        <v>7620.91</v>
      </c>
      <c r="Y259" s="7">
        <v>1210</v>
      </c>
    </row>
    <row r="260" spans="22:25">
      <c r="V260" t="s">
        <v>923</v>
      </c>
      <c r="W260" t="s">
        <v>924</v>
      </c>
      <c r="X260" s="243">
        <v>7620.61</v>
      </c>
      <c r="Y260" s="7">
        <v>947</v>
      </c>
    </row>
    <row r="261" spans="22:25">
      <c r="V261" t="s">
        <v>925</v>
      </c>
      <c r="W261" t="s">
        <v>926</v>
      </c>
      <c r="X261" s="243">
        <v>7599.16</v>
      </c>
      <c r="Y261" s="7">
        <v>941</v>
      </c>
    </row>
    <row r="262" spans="22:25">
      <c r="V262" t="s">
        <v>927</v>
      </c>
      <c r="W262" t="s">
        <v>928</v>
      </c>
      <c r="X262" s="244">
        <v>7588.55</v>
      </c>
      <c r="Y262" s="7">
        <v>967</v>
      </c>
    </row>
    <row r="263" spans="22:25">
      <c r="V263" t="s">
        <v>929</v>
      </c>
      <c r="W263" t="s">
        <v>930</v>
      </c>
      <c r="X263" s="243">
        <v>7552.21</v>
      </c>
      <c r="Y263" s="7">
        <v>785</v>
      </c>
    </row>
    <row r="264" spans="22:25">
      <c r="V264">
        <v>8018</v>
      </c>
      <c r="W264" t="s">
        <v>931</v>
      </c>
      <c r="X264" s="243">
        <v>7523.33</v>
      </c>
      <c r="Y264" s="7">
        <v>1017</v>
      </c>
    </row>
    <row r="265" spans="22:25">
      <c r="V265" t="s">
        <v>932</v>
      </c>
      <c r="W265" t="s">
        <v>933</v>
      </c>
      <c r="X265" s="243">
        <v>7522.74</v>
      </c>
      <c r="Y265" s="7">
        <v>1027</v>
      </c>
    </row>
    <row r="266" spans="22:25">
      <c r="V266" t="s">
        <v>934</v>
      </c>
      <c r="W266" t="s">
        <v>935</v>
      </c>
      <c r="X266" s="243">
        <v>7522.67</v>
      </c>
      <c r="Y266" s="7">
        <v>1474</v>
      </c>
    </row>
    <row r="267" spans="22:25">
      <c r="V267" t="s">
        <v>936</v>
      </c>
      <c r="W267" t="s">
        <v>937</v>
      </c>
      <c r="X267" s="243">
        <v>7518.5</v>
      </c>
      <c r="Y267" s="7">
        <v>1463</v>
      </c>
    </row>
    <row r="268" spans="22:25">
      <c r="V268" t="s">
        <v>938</v>
      </c>
      <c r="W268" t="s">
        <v>939</v>
      </c>
      <c r="X268" s="243">
        <v>7426.01</v>
      </c>
      <c r="Y268" s="7">
        <v>948</v>
      </c>
    </row>
    <row r="269" spans="22:25">
      <c r="V269" t="s">
        <v>940</v>
      </c>
      <c r="W269" t="s">
        <v>941</v>
      </c>
      <c r="X269" s="243">
        <v>7400.61</v>
      </c>
      <c r="Y269" s="7">
        <v>999</v>
      </c>
    </row>
    <row r="270" spans="22:25">
      <c r="V270" t="s">
        <v>942</v>
      </c>
      <c r="W270" t="s">
        <v>943</v>
      </c>
      <c r="X270" s="243">
        <v>7373.4</v>
      </c>
      <c r="Y270" s="7">
        <v>1246</v>
      </c>
    </row>
    <row r="271" spans="22:25">
      <c r="V271" t="s">
        <v>944</v>
      </c>
      <c r="W271" t="s">
        <v>945</v>
      </c>
      <c r="X271" s="244">
        <v>7367.32</v>
      </c>
      <c r="Y271" s="7">
        <v>1011</v>
      </c>
    </row>
    <row r="272" spans="22:25">
      <c r="V272" t="s">
        <v>946</v>
      </c>
      <c r="W272" t="s">
        <v>947</v>
      </c>
      <c r="X272" s="244">
        <v>7357.35</v>
      </c>
      <c r="Y272" s="7">
        <v>1392</v>
      </c>
    </row>
    <row r="273" spans="22:25">
      <c r="V273" t="s">
        <v>948</v>
      </c>
      <c r="W273" t="s">
        <v>949</v>
      </c>
      <c r="X273" s="243">
        <v>7342.44</v>
      </c>
      <c r="Y273" s="7">
        <v>1088</v>
      </c>
    </row>
    <row r="274" spans="22:25">
      <c r="V274" t="s">
        <v>950</v>
      </c>
      <c r="W274" t="s">
        <v>951</v>
      </c>
      <c r="X274" s="243">
        <v>7318.6</v>
      </c>
      <c r="Y274" s="7">
        <v>848</v>
      </c>
    </row>
    <row r="275" spans="22:25">
      <c r="V275">
        <v>6175</v>
      </c>
      <c r="W275" t="s">
        <v>952</v>
      </c>
      <c r="X275" s="243">
        <v>7198.89</v>
      </c>
      <c r="Y275" s="7">
        <v>726</v>
      </c>
    </row>
    <row r="276" spans="22:25">
      <c r="V276" t="s">
        <v>953</v>
      </c>
      <c r="W276" t="s">
        <v>954</v>
      </c>
      <c r="X276" s="243">
        <v>7196.28</v>
      </c>
      <c r="Y276" s="7">
        <v>739</v>
      </c>
    </row>
    <row r="277" spans="22:25">
      <c r="V277" t="s">
        <v>955</v>
      </c>
      <c r="W277" t="s">
        <v>956</v>
      </c>
      <c r="X277" s="243">
        <v>7193.1</v>
      </c>
      <c r="Y277" s="7">
        <v>1371</v>
      </c>
    </row>
    <row r="278" spans="22:25">
      <c r="V278" t="s">
        <v>957</v>
      </c>
      <c r="W278" t="s">
        <v>958</v>
      </c>
      <c r="X278" s="243">
        <v>7145.34</v>
      </c>
      <c r="Y278" s="7">
        <v>950</v>
      </c>
    </row>
    <row r="279" spans="22:25">
      <c r="V279" t="s">
        <v>959</v>
      </c>
      <c r="W279" t="s">
        <v>960</v>
      </c>
      <c r="X279" s="243">
        <v>7054.26</v>
      </c>
      <c r="Y279" s="7">
        <v>710</v>
      </c>
    </row>
    <row r="280" spans="22:25">
      <c r="V280" t="s">
        <v>961</v>
      </c>
      <c r="W280" t="s">
        <v>962</v>
      </c>
      <c r="X280" s="243">
        <v>7022.87</v>
      </c>
      <c r="Y280" s="7">
        <v>919</v>
      </c>
    </row>
    <row r="281" spans="22:25">
      <c r="V281" t="s">
        <v>963</v>
      </c>
      <c r="W281" t="s">
        <v>964</v>
      </c>
      <c r="X281" s="243">
        <v>6996.35</v>
      </c>
      <c r="Y281" s="7">
        <v>946</v>
      </c>
    </row>
    <row r="282" spans="22:25">
      <c r="V282" t="s">
        <v>965</v>
      </c>
      <c r="W282" t="s">
        <v>966</v>
      </c>
      <c r="X282" s="243">
        <v>6979.39</v>
      </c>
      <c r="Y282" s="7">
        <v>950</v>
      </c>
    </row>
    <row r="283" spans="22:25">
      <c r="V283" t="s">
        <v>967</v>
      </c>
      <c r="W283" t="s">
        <v>968</v>
      </c>
      <c r="X283" s="243">
        <v>6912.14</v>
      </c>
      <c r="Y283" s="7">
        <v>885</v>
      </c>
    </row>
    <row r="284" spans="22:25">
      <c r="V284">
        <v>5870</v>
      </c>
      <c r="W284" t="s">
        <v>969</v>
      </c>
      <c r="X284" s="243">
        <v>6909.95</v>
      </c>
      <c r="Y284" s="7">
        <v>121</v>
      </c>
    </row>
    <row r="285" spans="22:25">
      <c r="V285" t="s">
        <v>970</v>
      </c>
      <c r="W285" t="s">
        <v>971</v>
      </c>
      <c r="X285" s="243">
        <v>6902.68</v>
      </c>
      <c r="Y285" s="7">
        <v>876</v>
      </c>
    </row>
    <row r="286" spans="22:25">
      <c r="V286" t="s">
        <v>972</v>
      </c>
      <c r="W286" t="s">
        <v>973</v>
      </c>
      <c r="X286" s="243">
        <v>6901.85</v>
      </c>
      <c r="Y286" s="7">
        <v>788</v>
      </c>
    </row>
    <row r="287" spans="22:25">
      <c r="V287">
        <v>1586</v>
      </c>
      <c r="W287" t="s">
        <v>974</v>
      </c>
      <c r="X287" s="243">
        <v>6867.8</v>
      </c>
      <c r="Y287" s="7">
        <v>4719</v>
      </c>
    </row>
    <row r="288" spans="22:25">
      <c r="V288" t="s">
        <v>975</v>
      </c>
      <c r="W288" t="s">
        <v>976</v>
      </c>
      <c r="X288" s="244">
        <v>6859.99</v>
      </c>
      <c r="Y288" s="7">
        <v>1001</v>
      </c>
    </row>
    <row r="289" spans="22:25">
      <c r="V289" t="s">
        <v>977</v>
      </c>
      <c r="W289" t="s">
        <v>978</v>
      </c>
      <c r="X289" s="243">
        <v>6798.48</v>
      </c>
      <c r="Y289" s="7">
        <v>997</v>
      </c>
    </row>
    <row r="290" spans="22:25">
      <c r="V290" t="s">
        <v>979</v>
      </c>
      <c r="W290" t="s">
        <v>980</v>
      </c>
      <c r="X290" s="243">
        <v>6794.31</v>
      </c>
      <c r="Y290" s="7">
        <v>997</v>
      </c>
    </row>
    <row r="291" spans="22:25">
      <c r="V291" t="s">
        <v>981</v>
      </c>
      <c r="W291" t="s">
        <v>982</v>
      </c>
      <c r="X291" s="243">
        <v>6759.31</v>
      </c>
      <c r="Y291" s="7">
        <v>1267</v>
      </c>
    </row>
    <row r="292" spans="22:25">
      <c r="V292" t="s">
        <v>983</v>
      </c>
      <c r="W292" t="s">
        <v>984</v>
      </c>
      <c r="X292" s="243">
        <v>6738.44</v>
      </c>
      <c r="Y292" s="7">
        <v>1009</v>
      </c>
    </row>
    <row r="293" spans="22:25">
      <c r="V293" t="s">
        <v>985</v>
      </c>
      <c r="W293" t="s">
        <v>986</v>
      </c>
      <c r="X293" s="243">
        <v>6735.59</v>
      </c>
      <c r="Y293" s="7">
        <v>922</v>
      </c>
    </row>
    <row r="294" spans="22:25">
      <c r="V294" t="s">
        <v>987</v>
      </c>
      <c r="W294" t="s">
        <v>988</v>
      </c>
      <c r="X294" s="243">
        <v>6679.27</v>
      </c>
      <c r="Y294" s="7">
        <v>867</v>
      </c>
    </row>
    <row r="295" spans="22:25">
      <c r="V295">
        <v>9808</v>
      </c>
      <c r="W295" t="s">
        <v>989</v>
      </c>
      <c r="X295" s="244">
        <v>6675.59</v>
      </c>
      <c r="Y295" s="7">
        <v>1278</v>
      </c>
    </row>
    <row r="296" spans="22:25">
      <c r="V296" t="s">
        <v>990</v>
      </c>
      <c r="W296" t="s">
        <v>991</v>
      </c>
      <c r="X296" s="243">
        <v>6672.43</v>
      </c>
      <c r="Y296" s="7">
        <v>631</v>
      </c>
    </row>
    <row r="297" spans="22:25">
      <c r="V297" t="s">
        <v>992</v>
      </c>
      <c r="W297" t="s">
        <v>993</v>
      </c>
      <c r="X297" s="243">
        <v>6672.05</v>
      </c>
      <c r="Y297" s="7">
        <v>1074</v>
      </c>
    </row>
    <row r="298" spans="22:25">
      <c r="V298" t="s">
        <v>994</v>
      </c>
      <c r="W298" t="s">
        <v>995</v>
      </c>
      <c r="X298" s="243">
        <v>6657.29</v>
      </c>
      <c r="Y298" s="7">
        <v>776</v>
      </c>
    </row>
    <row r="299" spans="22:25">
      <c r="V299" t="s">
        <v>996</v>
      </c>
      <c r="W299" t="s">
        <v>997</v>
      </c>
      <c r="X299" s="244">
        <v>6642.99</v>
      </c>
      <c r="Y299" s="7">
        <v>1013</v>
      </c>
    </row>
    <row r="300" spans="22:25">
      <c r="V300" t="s">
        <v>998</v>
      </c>
      <c r="W300" t="s">
        <v>999</v>
      </c>
      <c r="X300" s="243">
        <v>6619.13</v>
      </c>
      <c r="Y300" s="7">
        <v>948</v>
      </c>
    </row>
    <row r="301" spans="22:25">
      <c r="V301" t="s">
        <v>1000</v>
      </c>
      <c r="W301" t="s">
        <v>1001</v>
      </c>
      <c r="X301" s="244">
        <v>6586.97</v>
      </c>
      <c r="Y301" s="7">
        <v>689</v>
      </c>
    </row>
    <row r="302" spans="22:25">
      <c r="V302" t="s">
        <v>1002</v>
      </c>
      <c r="W302" t="s">
        <v>1003</v>
      </c>
      <c r="X302" s="243">
        <v>6583.73</v>
      </c>
      <c r="Y302" s="7">
        <v>984</v>
      </c>
    </row>
    <row r="303" spans="22:25">
      <c r="V303">
        <v>8658</v>
      </c>
      <c r="W303" t="s">
        <v>1004</v>
      </c>
      <c r="X303" s="243">
        <v>6582.51</v>
      </c>
      <c r="Y303" s="7">
        <v>302</v>
      </c>
    </row>
    <row r="304" spans="22:25">
      <c r="V304" t="s">
        <v>1005</v>
      </c>
      <c r="W304" t="s">
        <v>1006</v>
      </c>
      <c r="X304" s="243">
        <v>6559.94</v>
      </c>
      <c r="Y304" s="7">
        <v>838</v>
      </c>
    </row>
    <row r="305" spans="22:25">
      <c r="V305" t="s">
        <v>1007</v>
      </c>
      <c r="W305" t="s">
        <v>1008</v>
      </c>
      <c r="X305" s="243">
        <v>6531.76</v>
      </c>
      <c r="Y305" s="7">
        <v>957</v>
      </c>
    </row>
    <row r="306" spans="22:25">
      <c r="V306" t="s">
        <v>1009</v>
      </c>
      <c r="W306" t="s">
        <v>1010</v>
      </c>
      <c r="X306" s="244">
        <v>6487.26</v>
      </c>
      <c r="Y306" s="7">
        <v>941</v>
      </c>
    </row>
    <row r="307" spans="22:25">
      <c r="V307">
        <v>5667</v>
      </c>
      <c r="W307" t="s">
        <v>1011</v>
      </c>
      <c r="X307" s="243">
        <v>6455.41</v>
      </c>
      <c r="Y307" s="7">
        <v>2458</v>
      </c>
    </row>
    <row r="308" spans="22:25">
      <c r="V308">
        <v>10064</v>
      </c>
      <c r="W308" t="s">
        <v>1012</v>
      </c>
      <c r="X308" s="243">
        <v>6421.26</v>
      </c>
      <c r="Y308" s="7">
        <v>531</v>
      </c>
    </row>
    <row r="309" spans="22:25">
      <c r="V309" t="s">
        <v>1013</v>
      </c>
      <c r="W309" t="s">
        <v>1014</v>
      </c>
      <c r="X309" s="243">
        <v>6416.25</v>
      </c>
      <c r="Y309" s="7">
        <v>822</v>
      </c>
    </row>
    <row r="310" spans="22:25">
      <c r="V310">
        <v>3855</v>
      </c>
      <c r="W310" t="s">
        <v>1015</v>
      </c>
      <c r="X310" s="243">
        <v>6392.3</v>
      </c>
      <c r="Y310" s="7">
        <v>577</v>
      </c>
    </row>
    <row r="311" spans="22:25">
      <c r="V311" t="s">
        <v>1016</v>
      </c>
      <c r="W311" t="s">
        <v>1017</v>
      </c>
      <c r="X311" s="243">
        <v>6366.91</v>
      </c>
      <c r="Y311" s="7">
        <v>841</v>
      </c>
    </row>
    <row r="312" spans="22:25">
      <c r="V312" t="s">
        <v>1018</v>
      </c>
      <c r="W312" t="s">
        <v>1019</v>
      </c>
      <c r="X312" s="243">
        <v>6352.22</v>
      </c>
      <c r="Y312" s="7">
        <v>939</v>
      </c>
    </row>
    <row r="313" spans="22:25">
      <c r="V313" t="s">
        <v>1020</v>
      </c>
      <c r="W313" t="s">
        <v>1021</v>
      </c>
      <c r="X313" s="243">
        <v>6334.01</v>
      </c>
      <c r="Y313" s="7">
        <v>1657</v>
      </c>
    </row>
    <row r="314" spans="22:25">
      <c r="V314" t="s">
        <v>1022</v>
      </c>
      <c r="W314" t="s">
        <v>1023</v>
      </c>
      <c r="X314" s="243">
        <v>6314.93</v>
      </c>
      <c r="Y314" s="7">
        <v>650</v>
      </c>
    </row>
    <row r="315" spans="22:25">
      <c r="V315" t="s">
        <v>1024</v>
      </c>
      <c r="W315" t="s">
        <v>1025</v>
      </c>
      <c r="X315" s="243">
        <v>6314.61</v>
      </c>
      <c r="Y315" s="7">
        <v>1268</v>
      </c>
    </row>
    <row r="316" spans="22:25">
      <c r="V316" t="s">
        <v>1026</v>
      </c>
      <c r="W316" t="s">
        <v>1027</v>
      </c>
      <c r="X316" s="243">
        <v>6309.94</v>
      </c>
      <c r="Y316" s="7">
        <v>992</v>
      </c>
    </row>
    <row r="317" spans="22:25">
      <c r="V317" t="s">
        <v>1028</v>
      </c>
      <c r="W317" t="s">
        <v>1029</v>
      </c>
      <c r="X317" s="243">
        <v>6281.64</v>
      </c>
      <c r="Y317" s="7">
        <v>653</v>
      </c>
    </row>
    <row r="318" spans="22:25">
      <c r="V318" t="s">
        <v>1030</v>
      </c>
      <c r="W318" t="s">
        <v>1031</v>
      </c>
      <c r="X318" s="243">
        <v>6242.43</v>
      </c>
      <c r="Y318" s="7">
        <v>848</v>
      </c>
    </row>
    <row r="319" spans="22:25">
      <c r="V319" t="s">
        <v>1032</v>
      </c>
      <c r="W319" t="s">
        <v>1033</v>
      </c>
      <c r="X319" s="243">
        <v>6205.23</v>
      </c>
      <c r="Y319" s="7">
        <v>805</v>
      </c>
    </row>
    <row r="320" spans="22:25">
      <c r="V320" t="s">
        <v>1034</v>
      </c>
      <c r="W320" t="s">
        <v>1035</v>
      </c>
      <c r="X320" s="244">
        <v>6193.36</v>
      </c>
      <c r="Y320" s="7">
        <v>809</v>
      </c>
    </row>
    <row r="321" spans="22:25">
      <c r="V321" t="s">
        <v>1036</v>
      </c>
      <c r="W321" t="s">
        <v>1037</v>
      </c>
      <c r="X321" s="243">
        <v>6115.49</v>
      </c>
      <c r="Y321" s="7">
        <v>877</v>
      </c>
    </row>
    <row r="322" spans="22:25">
      <c r="V322" t="s">
        <v>1038</v>
      </c>
      <c r="W322" t="s">
        <v>1039</v>
      </c>
      <c r="X322" s="243">
        <v>6091.89</v>
      </c>
      <c r="Y322" s="7">
        <v>792</v>
      </c>
    </row>
    <row r="323" spans="22:25">
      <c r="V323" t="s">
        <v>1040</v>
      </c>
      <c r="W323" t="s">
        <v>1041</v>
      </c>
      <c r="X323" s="244">
        <v>6089.22</v>
      </c>
      <c r="Y323" s="7">
        <v>740</v>
      </c>
    </row>
    <row r="324" spans="22:25">
      <c r="V324" t="s">
        <v>1042</v>
      </c>
      <c r="W324" t="s">
        <v>1043</v>
      </c>
      <c r="X324" s="243">
        <v>6052.41</v>
      </c>
      <c r="Y324" s="7">
        <v>842</v>
      </c>
    </row>
    <row r="325" spans="22:25">
      <c r="V325">
        <v>9192</v>
      </c>
      <c r="W325" t="s">
        <v>1044</v>
      </c>
      <c r="X325" s="243">
        <v>6006.51</v>
      </c>
      <c r="Y325" s="7">
        <v>377</v>
      </c>
    </row>
    <row r="326" spans="22:25">
      <c r="V326" t="s">
        <v>1045</v>
      </c>
      <c r="W326" t="s">
        <v>1046</v>
      </c>
      <c r="X326" s="243">
        <v>5923.27</v>
      </c>
      <c r="Y326" s="7">
        <v>618</v>
      </c>
    </row>
    <row r="327" spans="22:25">
      <c r="V327" t="s">
        <v>1047</v>
      </c>
      <c r="W327" t="s">
        <v>1048</v>
      </c>
      <c r="X327" s="243">
        <v>5917.06</v>
      </c>
      <c r="Y327" s="7">
        <v>1283</v>
      </c>
    </row>
    <row r="328" spans="22:25">
      <c r="V328" t="s">
        <v>1049</v>
      </c>
      <c r="W328" t="s">
        <v>1050</v>
      </c>
      <c r="X328" s="243">
        <v>5913.64</v>
      </c>
      <c r="Y328" s="7">
        <v>823</v>
      </c>
    </row>
    <row r="329" spans="22:25">
      <c r="V329" t="s">
        <v>1051</v>
      </c>
      <c r="W329" t="s">
        <v>1052</v>
      </c>
      <c r="X329" s="243">
        <v>5774.12</v>
      </c>
      <c r="Y329" s="7">
        <v>749</v>
      </c>
    </row>
    <row r="330" spans="22:25">
      <c r="V330" t="s">
        <v>1053</v>
      </c>
      <c r="W330" t="s">
        <v>1054</v>
      </c>
      <c r="X330" s="243">
        <v>5741.65</v>
      </c>
      <c r="Y330" s="7">
        <v>1154</v>
      </c>
    </row>
    <row r="331" spans="22:25">
      <c r="V331" t="s">
        <v>1055</v>
      </c>
      <c r="W331" t="s">
        <v>1056</v>
      </c>
      <c r="X331" s="243">
        <v>5677.96</v>
      </c>
      <c r="Y331" s="7">
        <v>609</v>
      </c>
    </row>
    <row r="332" spans="22:25">
      <c r="V332" t="s">
        <v>1057</v>
      </c>
      <c r="W332" t="s">
        <v>1058</v>
      </c>
      <c r="X332" s="243">
        <v>5661.66</v>
      </c>
      <c r="Y332" s="7">
        <v>586</v>
      </c>
    </row>
    <row r="333" spans="22:25">
      <c r="V333" t="s">
        <v>1059</v>
      </c>
      <c r="W333" t="s">
        <v>1060</v>
      </c>
      <c r="X333" s="244">
        <v>5646.15</v>
      </c>
      <c r="Y333" s="7">
        <v>971</v>
      </c>
    </row>
    <row r="334" spans="22:25">
      <c r="V334" t="s">
        <v>1061</v>
      </c>
      <c r="W334" t="s">
        <v>1062</v>
      </c>
      <c r="X334" s="243">
        <v>5633.72</v>
      </c>
      <c r="Y334" s="7">
        <v>797</v>
      </c>
    </row>
    <row r="335" spans="22:25">
      <c r="V335">
        <v>9803</v>
      </c>
      <c r="W335" t="s">
        <v>1063</v>
      </c>
      <c r="X335" s="243">
        <v>5622.22</v>
      </c>
      <c r="Y335" s="7">
        <v>2716</v>
      </c>
    </row>
    <row r="336" spans="22:25">
      <c r="V336">
        <v>7788</v>
      </c>
      <c r="W336" t="s">
        <v>1064</v>
      </c>
      <c r="X336" s="243">
        <v>5609.45</v>
      </c>
      <c r="Y336" s="7">
        <v>1395</v>
      </c>
    </row>
    <row r="337" spans="22:25">
      <c r="V337" t="s">
        <v>1065</v>
      </c>
      <c r="W337" t="s">
        <v>1066</v>
      </c>
      <c r="X337" s="243">
        <v>5605.79</v>
      </c>
      <c r="Y337" s="7">
        <v>833</v>
      </c>
    </row>
    <row r="338" spans="22:25">
      <c r="V338" t="s">
        <v>1067</v>
      </c>
      <c r="W338" t="s">
        <v>1068</v>
      </c>
      <c r="X338" s="243">
        <v>5573.73</v>
      </c>
      <c r="Y338" s="7">
        <v>679</v>
      </c>
    </row>
    <row r="339" spans="22:25">
      <c r="V339" t="s">
        <v>1069</v>
      </c>
      <c r="W339" t="s">
        <v>1070</v>
      </c>
      <c r="X339" s="243">
        <v>5556.28</v>
      </c>
      <c r="Y339" s="7">
        <v>577</v>
      </c>
    </row>
    <row r="340" spans="22:25">
      <c r="V340">
        <v>9697</v>
      </c>
      <c r="W340" t="s">
        <v>1071</v>
      </c>
      <c r="X340" s="243">
        <v>5536.28</v>
      </c>
      <c r="Y340" s="7">
        <v>1069</v>
      </c>
    </row>
    <row r="341" spans="22:25">
      <c r="V341" t="s">
        <v>1072</v>
      </c>
      <c r="W341" t="s">
        <v>1073</v>
      </c>
      <c r="X341" s="243">
        <v>5527</v>
      </c>
      <c r="Y341" s="7">
        <v>941</v>
      </c>
    </row>
    <row r="342" spans="22:25">
      <c r="V342">
        <v>9765</v>
      </c>
      <c r="W342" t="s">
        <v>1074</v>
      </c>
      <c r="X342" s="244">
        <v>5515.68</v>
      </c>
      <c r="Y342" s="7">
        <v>949</v>
      </c>
    </row>
    <row r="343" spans="22:25">
      <c r="V343" t="s">
        <v>1075</v>
      </c>
      <c r="W343" t="s">
        <v>1076</v>
      </c>
      <c r="X343" s="243">
        <v>5510.83</v>
      </c>
      <c r="Y343" s="7">
        <v>711</v>
      </c>
    </row>
    <row r="344" spans="22:25">
      <c r="V344" t="s">
        <v>1077</v>
      </c>
      <c r="W344" t="s">
        <v>1078</v>
      </c>
      <c r="X344" s="243">
        <v>5504.83</v>
      </c>
      <c r="Y344" s="7">
        <v>885</v>
      </c>
    </row>
    <row r="345" spans="22:25">
      <c r="V345" t="s">
        <v>1079</v>
      </c>
      <c r="W345" t="s">
        <v>1080</v>
      </c>
      <c r="X345" s="243">
        <v>5501.89</v>
      </c>
      <c r="Y345" s="7">
        <v>739</v>
      </c>
    </row>
    <row r="346" spans="22:25">
      <c r="V346" t="s">
        <v>1081</v>
      </c>
      <c r="W346" t="s">
        <v>1082</v>
      </c>
      <c r="X346" s="243">
        <v>5490.93</v>
      </c>
      <c r="Y346" s="7">
        <v>848</v>
      </c>
    </row>
    <row r="347" spans="22:25">
      <c r="V347" t="s">
        <v>1083</v>
      </c>
      <c r="W347" t="s">
        <v>1084</v>
      </c>
      <c r="X347" s="243">
        <v>5450.3</v>
      </c>
      <c r="Y347" s="7">
        <v>719</v>
      </c>
    </row>
    <row r="348" spans="22:25">
      <c r="V348" t="s">
        <v>1085</v>
      </c>
      <c r="W348" t="s">
        <v>1086</v>
      </c>
      <c r="X348" s="243">
        <v>5448.59</v>
      </c>
      <c r="Y348" s="7">
        <v>713</v>
      </c>
    </row>
    <row r="349" spans="22:25">
      <c r="V349" t="s">
        <v>1087</v>
      </c>
      <c r="W349" t="s">
        <v>1088</v>
      </c>
      <c r="X349" s="243">
        <v>5433.69</v>
      </c>
      <c r="Y349" s="7">
        <v>962</v>
      </c>
    </row>
    <row r="350" spans="22:25">
      <c r="V350" t="s">
        <v>1089</v>
      </c>
      <c r="W350" t="s">
        <v>1090</v>
      </c>
      <c r="X350" s="244">
        <v>5413.32</v>
      </c>
      <c r="Y350" s="7">
        <v>560</v>
      </c>
    </row>
    <row r="351" spans="22:25">
      <c r="V351" t="s">
        <v>1091</v>
      </c>
      <c r="W351" t="s">
        <v>1092</v>
      </c>
      <c r="X351" s="243">
        <v>5396.09</v>
      </c>
      <c r="Y351" s="7">
        <v>686</v>
      </c>
    </row>
    <row r="352" spans="22:25">
      <c r="V352" t="s">
        <v>1093</v>
      </c>
      <c r="W352" t="s">
        <v>1094</v>
      </c>
      <c r="X352" s="243">
        <v>5394.85</v>
      </c>
      <c r="Y352" s="7">
        <v>789</v>
      </c>
    </row>
    <row r="353" spans="22:25">
      <c r="V353">
        <v>4981</v>
      </c>
      <c r="W353" t="s">
        <v>1095</v>
      </c>
      <c r="X353" s="243">
        <v>5394.48</v>
      </c>
      <c r="Y353" s="7">
        <v>665</v>
      </c>
    </row>
    <row r="354" spans="22:25">
      <c r="V354" t="s">
        <v>1096</v>
      </c>
      <c r="W354" t="s">
        <v>1097</v>
      </c>
      <c r="X354" s="243">
        <v>5383.83</v>
      </c>
      <c r="Y354" s="7">
        <v>698</v>
      </c>
    </row>
    <row r="355" spans="22:25">
      <c r="V355" t="s">
        <v>1098</v>
      </c>
      <c r="W355" t="s">
        <v>1099</v>
      </c>
      <c r="X355" s="243">
        <v>5365.63</v>
      </c>
      <c r="Y355" s="7">
        <v>894</v>
      </c>
    </row>
    <row r="356" spans="22:25">
      <c r="V356" t="s">
        <v>1100</v>
      </c>
      <c r="W356" t="s">
        <v>1101</v>
      </c>
      <c r="X356" s="243">
        <v>5362.46</v>
      </c>
      <c r="Y356" s="7">
        <v>1320</v>
      </c>
    </row>
    <row r="357" spans="22:25">
      <c r="V357">
        <v>6103</v>
      </c>
      <c r="W357" t="s">
        <v>1102</v>
      </c>
      <c r="X357" s="243">
        <v>5354.12</v>
      </c>
      <c r="Y357" s="7">
        <v>795</v>
      </c>
    </row>
    <row r="358" spans="22:25">
      <c r="V358" t="s">
        <v>1103</v>
      </c>
      <c r="W358" t="s">
        <v>1104</v>
      </c>
      <c r="X358" s="243">
        <v>5339.59</v>
      </c>
      <c r="Y358" s="7">
        <v>723</v>
      </c>
    </row>
    <row r="359" spans="22:25">
      <c r="V359" t="s">
        <v>1105</v>
      </c>
      <c r="W359" t="s">
        <v>1106</v>
      </c>
      <c r="X359" s="243">
        <v>5322.28</v>
      </c>
      <c r="Y359" s="7">
        <v>722</v>
      </c>
    </row>
    <row r="360" spans="22:25">
      <c r="V360" t="s">
        <v>1107</v>
      </c>
      <c r="W360" t="s">
        <v>1108</v>
      </c>
      <c r="X360" s="243">
        <v>5296.86</v>
      </c>
      <c r="Y360" s="7">
        <v>545</v>
      </c>
    </row>
    <row r="361" spans="22:25">
      <c r="V361" t="s">
        <v>1109</v>
      </c>
      <c r="W361" t="s">
        <v>1110</v>
      </c>
      <c r="X361" s="243">
        <v>5292.59</v>
      </c>
      <c r="Y361" s="7">
        <v>691</v>
      </c>
    </row>
    <row r="362" spans="22:25">
      <c r="V362" t="s">
        <v>1111</v>
      </c>
      <c r="W362" t="s">
        <v>1112</v>
      </c>
      <c r="X362" s="243">
        <v>5248.81</v>
      </c>
      <c r="Y362" s="7">
        <v>639</v>
      </c>
    </row>
    <row r="363" spans="22:25">
      <c r="V363" t="s">
        <v>1113</v>
      </c>
      <c r="W363" t="s">
        <v>1114</v>
      </c>
      <c r="X363" s="243">
        <v>5230.6099999999997</v>
      </c>
      <c r="Y363" s="7">
        <v>1597</v>
      </c>
    </row>
    <row r="364" spans="22:25">
      <c r="V364" t="s">
        <v>1115</v>
      </c>
      <c r="W364" t="s">
        <v>1116</v>
      </c>
      <c r="X364" s="243">
        <v>5191.58</v>
      </c>
      <c r="Y364" s="7">
        <v>857</v>
      </c>
    </row>
    <row r="365" spans="22:25">
      <c r="V365" t="s">
        <v>1117</v>
      </c>
      <c r="W365" t="s">
        <v>1118</v>
      </c>
      <c r="X365" s="243">
        <v>5185.1099999999997</v>
      </c>
      <c r="Y365" s="7">
        <v>537</v>
      </c>
    </row>
    <row r="366" spans="22:25">
      <c r="V366" t="s">
        <v>1119</v>
      </c>
      <c r="W366" t="s">
        <v>1120</v>
      </c>
      <c r="X366" s="243">
        <v>5183.3100000000004</v>
      </c>
      <c r="Y366" s="7">
        <v>691</v>
      </c>
    </row>
    <row r="367" spans="22:25">
      <c r="V367" t="s">
        <v>1121</v>
      </c>
      <c r="W367" t="s">
        <v>1122</v>
      </c>
      <c r="X367" s="243">
        <v>5175.96</v>
      </c>
      <c r="Y367" s="7">
        <v>759</v>
      </c>
    </row>
    <row r="368" spans="22:25">
      <c r="V368" t="s">
        <v>1123</v>
      </c>
      <c r="W368" t="s">
        <v>1124</v>
      </c>
      <c r="X368" s="243">
        <v>5169.57</v>
      </c>
      <c r="Y368" s="7">
        <v>897</v>
      </c>
    </row>
    <row r="369" spans="22:25">
      <c r="V369" t="s">
        <v>1125</v>
      </c>
      <c r="W369" t="s">
        <v>1126</v>
      </c>
      <c r="X369" s="243">
        <v>5161.0600000000004</v>
      </c>
      <c r="Y369" s="7">
        <v>1085</v>
      </c>
    </row>
    <row r="370" spans="22:25">
      <c r="V370" t="s">
        <v>1127</v>
      </c>
      <c r="W370" t="s">
        <v>1128</v>
      </c>
      <c r="X370" s="243">
        <v>5157.54</v>
      </c>
      <c r="Y370" s="7">
        <v>879</v>
      </c>
    </row>
    <row r="371" spans="22:25">
      <c r="V371" t="s">
        <v>1129</v>
      </c>
      <c r="W371" t="s">
        <v>1130</v>
      </c>
      <c r="X371" s="243">
        <v>5145.08</v>
      </c>
      <c r="Y371" s="7">
        <v>847</v>
      </c>
    </row>
    <row r="372" spans="22:25">
      <c r="V372">
        <v>9243</v>
      </c>
      <c r="W372" t="s">
        <v>1131</v>
      </c>
      <c r="X372" s="243">
        <v>5131.92</v>
      </c>
      <c r="Y372" s="7">
        <v>87</v>
      </c>
    </row>
    <row r="373" spans="22:25">
      <c r="V373" t="s">
        <v>1132</v>
      </c>
      <c r="W373" t="s">
        <v>1133</v>
      </c>
      <c r="X373" s="243">
        <v>5120.79</v>
      </c>
      <c r="Y373" s="7">
        <v>703</v>
      </c>
    </row>
    <row r="374" spans="22:25">
      <c r="V374" t="s">
        <v>1134</v>
      </c>
      <c r="W374" t="s">
        <v>1135</v>
      </c>
      <c r="X374" s="243">
        <v>5086.5</v>
      </c>
      <c r="Y374" s="7">
        <v>869</v>
      </c>
    </row>
    <row r="375" spans="22:25">
      <c r="V375" t="s">
        <v>1136</v>
      </c>
      <c r="W375" t="s">
        <v>1137</v>
      </c>
      <c r="X375" s="243">
        <v>5054.3999999999996</v>
      </c>
      <c r="Y375" s="7">
        <v>795</v>
      </c>
    </row>
    <row r="376" spans="22:25">
      <c r="V376" t="s">
        <v>1138</v>
      </c>
      <c r="W376" t="s">
        <v>1139</v>
      </c>
      <c r="X376" s="243">
        <v>5038.41</v>
      </c>
      <c r="Y376" s="7">
        <v>671</v>
      </c>
    </row>
    <row r="377" spans="22:25">
      <c r="V377" t="s">
        <v>1140</v>
      </c>
      <c r="W377" t="s">
        <v>1141</v>
      </c>
      <c r="X377" s="243">
        <v>5029.09</v>
      </c>
      <c r="Y377" s="7">
        <v>630</v>
      </c>
    </row>
    <row r="378" spans="22:25">
      <c r="V378" t="s">
        <v>1142</v>
      </c>
      <c r="W378" t="s">
        <v>1143</v>
      </c>
      <c r="X378" s="243">
        <v>5006.55</v>
      </c>
      <c r="Y378" s="7">
        <v>696</v>
      </c>
    </row>
    <row r="379" spans="22:25">
      <c r="V379" t="s">
        <v>1144</v>
      </c>
      <c r="W379" t="s">
        <v>1145</v>
      </c>
      <c r="X379" s="244">
        <v>4976.41</v>
      </c>
      <c r="Y379" s="7">
        <v>767</v>
      </c>
    </row>
    <row r="380" spans="22:25">
      <c r="V380" t="s">
        <v>1146</v>
      </c>
      <c r="W380" t="s">
        <v>1147</v>
      </c>
      <c r="X380" s="243">
        <v>4971.21</v>
      </c>
      <c r="Y380" s="7">
        <v>1037</v>
      </c>
    </row>
    <row r="381" spans="22:25">
      <c r="V381" t="s">
        <v>1148</v>
      </c>
      <c r="W381" t="s">
        <v>1149</v>
      </c>
      <c r="X381" s="243">
        <v>4935.7700000000004</v>
      </c>
      <c r="Y381" s="7">
        <v>1523</v>
      </c>
    </row>
    <row r="382" spans="22:25">
      <c r="V382" t="s">
        <v>1150</v>
      </c>
      <c r="W382" t="s">
        <v>1151</v>
      </c>
      <c r="X382" s="243">
        <v>4932.1899999999996</v>
      </c>
      <c r="Y382" s="7">
        <v>795</v>
      </c>
    </row>
    <row r="383" spans="22:25">
      <c r="V383" t="s">
        <v>1152</v>
      </c>
      <c r="W383" t="s">
        <v>1153</v>
      </c>
      <c r="X383" s="243">
        <v>4909.51</v>
      </c>
      <c r="Y383" s="7">
        <v>746</v>
      </c>
    </row>
    <row r="384" spans="22:25">
      <c r="V384">
        <v>10063</v>
      </c>
      <c r="W384" t="s">
        <v>1154</v>
      </c>
      <c r="X384" s="243">
        <v>4896.16</v>
      </c>
      <c r="Y384" s="7">
        <v>408</v>
      </c>
    </row>
    <row r="385" spans="22:25">
      <c r="V385">
        <v>5302</v>
      </c>
      <c r="W385" t="s">
        <v>1155</v>
      </c>
      <c r="X385" s="243">
        <v>4855.6400000000003</v>
      </c>
      <c r="Y385" s="7">
        <v>6144</v>
      </c>
    </row>
    <row r="386" spans="22:25">
      <c r="V386">
        <v>9581</v>
      </c>
      <c r="W386" t="s">
        <v>1156</v>
      </c>
      <c r="X386" s="243">
        <v>4840.16</v>
      </c>
      <c r="Y386" s="7">
        <v>78</v>
      </c>
    </row>
    <row r="387" spans="22:25">
      <c r="V387" t="s">
        <v>1157</v>
      </c>
      <c r="W387" t="s">
        <v>1158</v>
      </c>
      <c r="X387" s="243">
        <v>4822.87</v>
      </c>
      <c r="Y387" s="7">
        <v>586</v>
      </c>
    </row>
    <row r="388" spans="22:25">
      <c r="V388" t="s">
        <v>1159</v>
      </c>
      <c r="W388" t="s">
        <v>1160</v>
      </c>
      <c r="X388" s="244">
        <v>4820.8599999999997</v>
      </c>
      <c r="Y388" s="7">
        <v>548</v>
      </c>
    </row>
    <row r="389" spans="22:25">
      <c r="V389">
        <v>4506</v>
      </c>
      <c r="W389" t="s">
        <v>1161</v>
      </c>
      <c r="X389" s="243">
        <v>4814.87</v>
      </c>
      <c r="Y389" s="7">
        <v>2567</v>
      </c>
    </row>
    <row r="390" spans="22:25">
      <c r="V390" t="s">
        <v>1162</v>
      </c>
      <c r="W390" t="s">
        <v>1163</v>
      </c>
      <c r="X390" s="243">
        <v>4799.72</v>
      </c>
      <c r="Y390" s="7">
        <v>680</v>
      </c>
    </row>
    <row r="391" spans="22:25">
      <c r="V391" t="s">
        <v>1164</v>
      </c>
      <c r="W391" t="s">
        <v>1165</v>
      </c>
      <c r="X391" s="243">
        <v>4785.57</v>
      </c>
      <c r="Y391" s="7">
        <v>855</v>
      </c>
    </row>
    <row r="392" spans="22:25">
      <c r="V392" t="s">
        <v>1166</v>
      </c>
      <c r="W392" t="s">
        <v>1167</v>
      </c>
      <c r="X392" s="243">
        <v>4760.3599999999997</v>
      </c>
      <c r="Y392" s="7">
        <v>670</v>
      </c>
    </row>
    <row r="393" spans="22:25">
      <c r="V393" t="s">
        <v>1168</v>
      </c>
      <c r="W393" t="s">
        <v>1169</v>
      </c>
      <c r="X393" s="243">
        <v>4753.1000000000004</v>
      </c>
      <c r="Y393" s="7">
        <v>777</v>
      </c>
    </row>
    <row r="394" spans="22:25">
      <c r="V394" t="s">
        <v>1170</v>
      </c>
      <c r="W394" t="s">
        <v>1171</v>
      </c>
      <c r="X394" s="243">
        <v>4727.25</v>
      </c>
      <c r="Y394" s="7">
        <v>660</v>
      </c>
    </row>
    <row r="395" spans="22:25">
      <c r="V395">
        <v>10452</v>
      </c>
      <c r="W395" t="s">
        <v>1172</v>
      </c>
      <c r="X395" s="243">
        <v>4701.9399999999996</v>
      </c>
      <c r="Y395" s="7">
        <v>355</v>
      </c>
    </row>
    <row r="396" spans="22:25">
      <c r="V396" t="s">
        <v>1173</v>
      </c>
      <c r="W396" t="s">
        <v>1174</v>
      </c>
      <c r="X396" s="243">
        <v>4699.71</v>
      </c>
      <c r="Y396" s="7">
        <v>611</v>
      </c>
    </row>
    <row r="397" spans="22:25">
      <c r="V397" t="s">
        <v>1175</v>
      </c>
      <c r="W397" t="s">
        <v>1176</v>
      </c>
      <c r="X397" s="243">
        <v>4677.05</v>
      </c>
      <c r="Y397" s="7">
        <v>754</v>
      </c>
    </row>
    <row r="398" spans="22:25">
      <c r="V398" t="s">
        <v>1177</v>
      </c>
      <c r="W398" t="s">
        <v>1178</v>
      </c>
      <c r="X398" s="243">
        <v>4673.1099999999997</v>
      </c>
      <c r="Y398" s="7">
        <v>605</v>
      </c>
    </row>
    <row r="399" spans="22:25">
      <c r="V399" t="s">
        <v>1179</v>
      </c>
      <c r="W399" t="s">
        <v>1180</v>
      </c>
      <c r="X399" s="244">
        <v>4666.42</v>
      </c>
      <c r="Y399" s="7">
        <v>694</v>
      </c>
    </row>
    <row r="400" spans="22:25">
      <c r="V400">
        <v>8824</v>
      </c>
      <c r="W400" t="s">
        <v>1181</v>
      </c>
      <c r="X400" s="243">
        <v>4665.79</v>
      </c>
      <c r="Y400" s="7">
        <v>3456</v>
      </c>
    </row>
    <row r="401" spans="22:25">
      <c r="V401" t="s">
        <v>1182</v>
      </c>
      <c r="W401" t="s">
        <v>1183</v>
      </c>
      <c r="X401" s="243">
        <v>4659.57</v>
      </c>
      <c r="Y401" s="7">
        <v>618</v>
      </c>
    </row>
    <row r="402" spans="22:25">
      <c r="V402" t="s">
        <v>1184</v>
      </c>
      <c r="W402" t="s">
        <v>1185</v>
      </c>
      <c r="X402" s="243">
        <v>4626.76</v>
      </c>
      <c r="Y402" s="7">
        <v>1074</v>
      </c>
    </row>
    <row r="403" spans="22:25">
      <c r="V403" t="s">
        <v>1186</v>
      </c>
      <c r="W403" t="s">
        <v>1187</v>
      </c>
      <c r="X403" s="243">
        <v>4597.04</v>
      </c>
      <c r="Y403" s="7">
        <v>653</v>
      </c>
    </row>
    <row r="404" spans="22:25">
      <c r="V404" t="s">
        <v>1188</v>
      </c>
      <c r="W404" t="s">
        <v>1189</v>
      </c>
      <c r="X404" s="243">
        <v>4582.47</v>
      </c>
      <c r="Y404" s="7">
        <v>739</v>
      </c>
    </row>
    <row r="405" spans="22:25">
      <c r="V405" t="s">
        <v>1190</v>
      </c>
      <c r="W405" t="s">
        <v>1191</v>
      </c>
      <c r="X405" s="243">
        <v>4558.68</v>
      </c>
      <c r="Y405" s="7">
        <v>312</v>
      </c>
    </row>
    <row r="406" spans="22:25">
      <c r="V406" t="s">
        <v>1192</v>
      </c>
      <c r="W406" t="s">
        <v>1193</v>
      </c>
      <c r="X406" s="243">
        <v>4505.3500000000004</v>
      </c>
      <c r="Y406" s="7">
        <v>726</v>
      </c>
    </row>
    <row r="407" spans="22:25">
      <c r="V407" t="s">
        <v>1194</v>
      </c>
      <c r="W407" t="s">
        <v>1195</v>
      </c>
      <c r="X407" s="243">
        <v>4473.04</v>
      </c>
      <c r="Y407" s="7">
        <v>603</v>
      </c>
    </row>
    <row r="408" spans="22:25">
      <c r="V408" t="s">
        <v>1196</v>
      </c>
      <c r="W408" t="s">
        <v>1197</v>
      </c>
      <c r="X408" s="243">
        <v>4464.2</v>
      </c>
      <c r="Y408" s="7">
        <v>579</v>
      </c>
    </row>
    <row r="409" spans="22:25">
      <c r="V409">
        <v>9807</v>
      </c>
      <c r="W409" t="s">
        <v>1198</v>
      </c>
      <c r="X409" s="243">
        <v>4442.7299999999996</v>
      </c>
      <c r="Y409" s="7">
        <v>860</v>
      </c>
    </row>
    <row r="410" spans="22:25">
      <c r="V410" t="s">
        <v>1199</v>
      </c>
      <c r="W410" t="s">
        <v>1200</v>
      </c>
      <c r="X410" s="243">
        <v>4435.47</v>
      </c>
      <c r="Y410" s="7">
        <v>427</v>
      </c>
    </row>
    <row r="411" spans="22:25">
      <c r="V411" t="s">
        <v>1201</v>
      </c>
      <c r="W411" t="s">
        <v>1202</v>
      </c>
      <c r="X411" s="243">
        <v>4433.33</v>
      </c>
      <c r="Y411" s="7">
        <v>1201</v>
      </c>
    </row>
    <row r="412" spans="22:25">
      <c r="V412" t="s">
        <v>1203</v>
      </c>
      <c r="W412" t="s">
        <v>1204</v>
      </c>
      <c r="X412" s="7">
        <v>4399.6499999999996</v>
      </c>
      <c r="Y412" s="7">
        <v>709</v>
      </c>
    </row>
    <row r="413" spans="22:25">
      <c r="V413">
        <v>10026</v>
      </c>
      <c r="W413" t="s">
        <v>1205</v>
      </c>
      <c r="X413" s="243">
        <v>4384.22</v>
      </c>
      <c r="Y413" s="7">
        <v>116</v>
      </c>
    </row>
    <row r="414" spans="22:25">
      <c r="V414" t="s">
        <v>1206</v>
      </c>
      <c r="W414" t="s">
        <v>1207</v>
      </c>
      <c r="X414" s="243">
        <v>4361.58</v>
      </c>
      <c r="Y414" s="7">
        <v>603</v>
      </c>
    </row>
    <row r="415" spans="22:25">
      <c r="V415">
        <v>9325</v>
      </c>
      <c r="W415" t="s">
        <v>1208</v>
      </c>
      <c r="X415" s="243">
        <v>4339.3100000000004</v>
      </c>
      <c r="Y415" s="7">
        <v>982</v>
      </c>
    </row>
    <row r="416" spans="22:25">
      <c r="V416" t="s">
        <v>1209</v>
      </c>
      <c r="W416" t="s">
        <v>1210</v>
      </c>
      <c r="X416" s="243">
        <v>4322.9799999999996</v>
      </c>
      <c r="Y416" s="7">
        <v>1139</v>
      </c>
    </row>
    <row r="417" spans="22:25">
      <c r="V417" t="s">
        <v>1211</v>
      </c>
      <c r="W417" t="s">
        <v>1212</v>
      </c>
      <c r="X417" s="244">
        <v>4316.05</v>
      </c>
      <c r="Y417" s="7">
        <v>801</v>
      </c>
    </row>
    <row r="418" spans="22:25">
      <c r="V418" t="s">
        <v>1213</v>
      </c>
      <c r="W418" t="s">
        <v>1214</v>
      </c>
      <c r="X418" s="243">
        <v>4301.8900000000003</v>
      </c>
      <c r="Y418" s="7">
        <v>313</v>
      </c>
    </row>
    <row r="419" spans="22:25">
      <c r="V419">
        <v>9802</v>
      </c>
      <c r="W419" t="s">
        <v>1215</v>
      </c>
      <c r="X419" s="243">
        <v>4296.26</v>
      </c>
      <c r="Y419" s="7">
        <v>863</v>
      </c>
    </row>
    <row r="420" spans="22:25">
      <c r="V420" t="s">
        <v>1216</v>
      </c>
      <c r="W420" t="s">
        <v>1217</v>
      </c>
      <c r="X420" s="243">
        <v>4289.3999999999996</v>
      </c>
      <c r="Y420" s="7">
        <v>744</v>
      </c>
    </row>
    <row r="421" spans="22:25">
      <c r="V421">
        <v>10427</v>
      </c>
      <c r="W421" t="s">
        <v>1218</v>
      </c>
      <c r="X421" s="244">
        <v>4288.66</v>
      </c>
      <c r="Y421" s="7">
        <v>131</v>
      </c>
    </row>
    <row r="422" spans="22:25">
      <c r="V422" t="s">
        <v>1219</v>
      </c>
      <c r="W422" t="s">
        <v>1220</v>
      </c>
      <c r="X422" s="243">
        <v>4277.09</v>
      </c>
      <c r="Y422" s="7">
        <v>725</v>
      </c>
    </row>
    <row r="423" spans="22:25">
      <c r="V423" t="s">
        <v>1221</v>
      </c>
      <c r="W423" t="s">
        <v>1222</v>
      </c>
      <c r="X423" s="243">
        <v>4257.2299999999996</v>
      </c>
      <c r="Y423" s="7">
        <v>429</v>
      </c>
    </row>
    <row r="424" spans="22:25">
      <c r="V424" t="s">
        <v>1223</v>
      </c>
      <c r="W424" t="s">
        <v>1224</v>
      </c>
      <c r="X424" s="244">
        <v>4235.84</v>
      </c>
      <c r="Y424" s="7">
        <v>402</v>
      </c>
    </row>
    <row r="425" spans="22:25">
      <c r="V425" t="s">
        <v>1225</v>
      </c>
      <c r="W425" t="s">
        <v>1226</v>
      </c>
      <c r="X425" s="243">
        <v>4227.92</v>
      </c>
      <c r="Y425" s="7">
        <v>662</v>
      </c>
    </row>
    <row r="426" spans="22:25">
      <c r="V426" t="s">
        <v>1227</v>
      </c>
      <c r="W426" t="s">
        <v>1228</v>
      </c>
      <c r="X426" s="243">
        <v>4224.97</v>
      </c>
      <c r="Y426" s="7">
        <v>611</v>
      </c>
    </row>
    <row r="427" spans="22:25">
      <c r="V427" t="s">
        <v>1229</v>
      </c>
      <c r="W427" t="s">
        <v>1230</v>
      </c>
      <c r="X427" s="243">
        <v>4204.9399999999996</v>
      </c>
      <c r="Y427" s="7">
        <v>917</v>
      </c>
    </row>
    <row r="428" spans="22:25">
      <c r="V428" t="s">
        <v>1231</v>
      </c>
      <c r="W428" t="s">
        <v>1232</v>
      </c>
      <c r="X428" s="243">
        <v>4197.3999999999996</v>
      </c>
      <c r="Y428" s="7">
        <v>537</v>
      </c>
    </row>
    <row r="429" spans="22:25">
      <c r="V429" t="s">
        <v>1233</v>
      </c>
      <c r="W429" t="s">
        <v>1234</v>
      </c>
      <c r="X429" s="7">
        <v>4185.3599999999997</v>
      </c>
      <c r="Y429" s="7">
        <v>618</v>
      </c>
    </row>
    <row r="430" spans="22:25">
      <c r="V430" t="s">
        <v>1235</v>
      </c>
      <c r="W430" t="s">
        <v>1236</v>
      </c>
      <c r="X430" s="243">
        <v>4185.34</v>
      </c>
      <c r="Y430" s="7">
        <v>733</v>
      </c>
    </row>
    <row r="431" spans="22:25">
      <c r="V431" t="s">
        <v>1237</v>
      </c>
      <c r="W431" t="s">
        <v>1238</v>
      </c>
      <c r="X431" s="243">
        <v>4181.8</v>
      </c>
      <c r="Y431" s="7">
        <v>1154</v>
      </c>
    </row>
    <row r="432" spans="22:25">
      <c r="V432" t="s">
        <v>1239</v>
      </c>
      <c r="W432" t="s">
        <v>1240</v>
      </c>
      <c r="X432" s="243">
        <v>4174.1899999999996</v>
      </c>
      <c r="Y432" s="7">
        <v>966</v>
      </c>
    </row>
    <row r="433" spans="22:25">
      <c r="V433" t="s">
        <v>1241</v>
      </c>
      <c r="W433" t="s">
        <v>1242</v>
      </c>
      <c r="X433" s="243">
        <v>4168.26</v>
      </c>
      <c r="Y433" s="7">
        <v>572</v>
      </c>
    </row>
    <row r="434" spans="22:25">
      <c r="V434">
        <v>9908</v>
      </c>
      <c r="W434" t="s">
        <v>1243</v>
      </c>
      <c r="X434" s="243">
        <v>4163.5200000000004</v>
      </c>
      <c r="Y434" s="7">
        <v>778</v>
      </c>
    </row>
    <row r="435" spans="22:25">
      <c r="V435" t="s">
        <v>1244</v>
      </c>
      <c r="W435" t="s">
        <v>1245</v>
      </c>
      <c r="X435" s="243">
        <v>4148.6899999999996</v>
      </c>
      <c r="Y435" s="7">
        <v>639</v>
      </c>
    </row>
    <row r="436" spans="22:25">
      <c r="V436" t="s">
        <v>1246</v>
      </c>
      <c r="W436" t="s">
        <v>1247</v>
      </c>
      <c r="X436" s="243">
        <v>4144.1899999999996</v>
      </c>
      <c r="Y436" s="7">
        <v>623</v>
      </c>
    </row>
    <row r="437" spans="22:25">
      <c r="V437" t="s">
        <v>1248</v>
      </c>
      <c r="W437" t="s">
        <v>1249</v>
      </c>
      <c r="X437" s="243">
        <v>4139.6000000000004</v>
      </c>
      <c r="Y437" s="7">
        <v>717</v>
      </c>
    </row>
    <row r="438" spans="22:25">
      <c r="V438" t="s">
        <v>1250</v>
      </c>
      <c r="W438" t="s">
        <v>1251</v>
      </c>
      <c r="X438" s="243">
        <v>4134.8100000000004</v>
      </c>
      <c r="Y438" s="7">
        <v>691</v>
      </c>
    </row>
    <row r="439" spans="22:25">
      <c r="V439" t="s">
        <v>1252</v>
      </c>
      <c r="W439" t="s">
        <v>1253</v>
      </c>
      <c r="X439" s="243">
        <v>4115.5200000000004</v>
      </c>
      <c r="Y439" s="7">
        <v>519</v>
      </c>
    </row>
    <row r="440" spans="22:25">
      <c r="V440" t="s">
        <v>1254</v>
      </c>
      <c r="W440" t="s">
        <v>1255</v>
      </c>
      <c r="X440" s="244">
        <v>4092.28</v>
      </c>
      <c r="Y440" s="7">
        <v>436</v>
      </c>
    </row>
    <row r="441" spans="22:25">
      <c r="V441" t="s">
        <v>1256</v>
      </c>
      <c r="W441" t="s">
        <v>1257</v>
      </c>
      <c r="X441" s="243">
        <v>4076.26</v>
      </c>
      <c r="Y441" s="7">
        <v>571</v>
      </c>
    </row>
    <row r="442" spans="22:25">
      <c r="V442" t="s">
        <v>1258</v>
      </c>
      <c r="W442" t="s">
        <v>1259</v>
      </c>
      <c r="X442" s="243">
        <v>4068.77</v>
      </c>
      <c r="Y442" s="7">
        <v>546</v>
      </c>
    </row>
    <row r="443" spans="22:25">
      <c r="V443" t="s">
        <v>1260</v>
      </c>
      <c r="W443" t="s">
        <v>1261</v>
      </c>
      <c r="X443" s="243">
        <v>4065.49</v>
      </c>
      <c r="Y443" s="7">
        <v>587</v>
      </c>
    </row>
    <row r="444" spans="22:25">
      <c r="V444" t="s">
        <v>1262</v>
      </c>
      <c r="W444" t="s">
        <v>1263</v>
      </c>
      <c r="X444" s="243">
        <v>4059.91</v>
      </c>
      <c r="Y444" s="7">
        <v>629</v>
      </c>
    </row>
    <row r="445" spans="22:25">
      <c r="V445" t="s">
        <v>1264</v>
      </c>
      <c r="W445" t="s">
        <v>1265</v>
      </c>
      <c r="X445" s="243">
        <v>4053.42</v>
      </c>
      <c r="Y445" s="7">
        <v>655</v>
      </c>
    </row>
    <row r="446" spans="22:25">
      <c r="V446">
        <v>8059</v>
      </c>
      <c r="W446" t="s">
        <v>1266</v>
      </c>
      <c r="X446" s="243">
        <v>4050.9</v>
      </c>
      <c r="Y446" s="7">
        <v>682</v>
      </c>
    </row>
    <row r="447" spans="22:25">
      <c r="V447">
        <v>5804</v>
      </c>
      <c r="W447" t="s">
        <v>1267</v>
      </c>
      <c r="X447" s="243">
        <v>4038.37</v>
      </c>
      <c r="Y447" s="7">
        <v>112</v>
      </c>
    </row>
    <row r="448" spans="22:25">
      <c r="V448" t="s">
        <v>1268</v>
      </c>
      <c r="W448" t="s">
        <v>1269</v>
      </c>
      <c r="X448" s="243">
        <v>4020.82</v>
      </c>
      <c r="Y448" s="7">
        <v>640</v>
      </c>
    </row>
    <row r="449" spans="22:25">
      <c r="V449" t="s">
        <v>1270</v>
      </c>
      <c r="W449" t="s">
        <v>1271</v>
      </c>
      <c r="X449" s="7">
        <v>3942.87</v>
      </c>
      <c r="Y449" s="7">
        <v>632</v>
      </c>
    </row>
    <row r="450" spans="22:25">
      <c r="V450" t="s">
        <v>1272</v>
      </c>
      <c r="W450" t="s">
        <v>1273</v>
      </c>
      <c r="X450" s="243">
        <v>3937.78</v>
      </c>
      <c r="Y450" s="7">
        <v>638</v>
      </c>
    </row>
    <row r="451" spans="22:25">
      <c r="V451" t="s">
        <v>1274</v>
      </c>
      <c r="W451" t="s">
        <v>1275</v>
      </c>
      <c r="X451" s="243">
        <v>3932.86</v>
      </c>
      <c r="Y451" s="7">
        <v>557</v>
      </c>
    </row>
    <row r="452" spans="22:25">
      <c r="V452" t="s">
        <v>1276</v>
      </c>
      <c r="W452" t="s">
        <v>1277</v>
      </c>
      <c r="X452" s="243">
        <v>3923.84</v>
      </c>
      <c r="Y452" s="7">
        <v>536</v>
      </c>
    </row>
    <row r="453" spans="22:25">
      <c r="V453" t="s">
        <v>1278</v>
      </c>
      <c r="W453" t="s">
        <v>1279</v>
      </c>
      <c r="X453" s="243">
        <v>3920.58</v>
      </c>
      <c r="Y453" s="7">
        <v>511</v>
      </c>
    </row>
    <row r="454" spans="22:25">
      <c r="V454" t="s">
        <v>1280</v>
      </c>
      <c r="W454" t="s">
        <v>1281</v>
      </c>
      <c r="X454" s="243">
        <v>3914.4</v>
      </c>
      <c r="Y454" s="7">
        <v>668</v>
      </c>
    </row>
    <row r="455" spans="22:25">
      <c r="V455" t="s">
        <v>1282</v>
      </c>
      <c r="W455" t="s">
        <v>1283</v>
      </c>
      <c r="X455" s="243">
        <v>3904.33</v>
      </c>
      <c r="Y455" s="7">
        <v>682</v>
      </c>
    </row>
    <row r="456" spans="22:25">
      <c r="V456" t="s">
        <v>1284</v>
      </c>
      <c r="W456" t="s">
        <v>1285</v>
      </c>
      <c r="X456" s="243">
        <v>3900.11</v>
      </c>
      <c r="Y456" s="7">
        <v>621</v>
      </c>
    </row>
    <row r="457" spans="22:25">
      <c r="V457" t="s">
        <v>1286</v>
      </c>
      <c r="W457" t="s">
        <v>1287</v>
      </c>
      <c r="X457" s="243">
        <v>3891.85</v>
      </c>
      <c r="Y457" s="7">
        <v>786</v>
      </c>
    </row>
    <row r="458" spans="22:25">
      <c r="V458">
        <v>9666</v>
      </c>
      <c r="W458" t="s">
        <v>1288</v>
      </c>
      <c r="X458" s="243">
        <v>3891.59</v>
      </c>
      <c r="Y458" s="7">
        <v>740</v>
      </c>
    </row>
    <row r="459" spans="22:25">
      <c r="V459">
        <v>9667</v>
      </c>
      <c r="W459" t="s">
        <v>1289</v>
      </c>
      <c r="X459" s="243">
        <v>3890.95</v>
      </c>
      <c r="Y459" s="7">
        <v>749</v>
      </c>
    </row>
    <row r="460" spans="22:25">
      <c r="V460" t="s">
        <v>1290</v>
      </c>
      <c r="W460" t="s">
        <v>1291</v>
      </c>
      <c r="X460" s="243">
        <v>3875.81</v>
      </c>
      <c r="Y460" s="7">
        <v>422</v>
      </c>
    </row>
    <row r="461" spans="22:25">
      <c r="V461" t="s">
        <v>1292</v>
      </c>
      <c r="W461" t="s">
        <v>1293</v>
      </c>
      <c r="X461" s="243">
        <v>3865.28</v>
      </c>
      <c r="Y461" s="7">
        <v>488</v>
      </c>
    </row>
    <row r="462" spans="22:25">
      <c r="V462" t="s">
        <v>1294</v>
      </c>
      <c r="W462" t="s">
        <v>1295</v>
      </c>
      <c r="X462" s="244">
        <v>3849.34</v>
      </c>
      <c r="Y462" s="7">
        <v>607</v>
      </c>
    </row>
    <row r="463" spans="22:25">
      <c r="V463">
        <v>5150</v>
      </c>
      <c r="W463" t="s">
        <v>1296</v>
      </c>
      <c r="X463" s="243">
        <v>3848.55</v>
      </c>
      <c r="Y463" s="7">
        <v>1422</v>
      </c>
    </row>
    <row r="464" spans="22:25">
      <c r="V464" t="s">
        <v>1297</v>
      </c>
      <c r="W464" t="s">
        <v>1298</v>
      </c>
      <c r="X464" s="243">
        <v>3833.26</v>
      </c>
      <c r="Y464" s="7">
        <v>726</v>
      </c>
    </row>
    <row r="465" spans="22:25">
      <c r="V465" t="s">
        <v>1299</v>
      </c>
      <c r="W465" t="s">
        <v>1300</v>
      </c>
      <c r="X465" s="243">
        <v>3826.16</v>
      </c>
      <c r="Y465" s="7">
        <v>365</v>
      </c>
    </row>
    <row r="466" spans="22:25">
      <c r="V466" t="s">
        <v>1301</v>
      </c>
      <c r="W466" t="s">
        <v>1302</v>
      </c>
      <c r="X466" s="243">
        <v>3819.18</v>
      </c>
      <c r="Y466" s="7">
        <v>534</v>
      </c>
    </row>
    <row r="467" spans="22:25">
      <c r="V467" t="s">
        <v>1303</v>
      </c>
      <c r="W467" t="s">
        <v>1304</v>
      </c>
      <c r="X467" s="243">
        <v>3813.04</v>
      </c>
      <c r="Y467" s="7">
        <v>1371</v>
      </c>
    </row>
    <row r="468" spans="22:25">
      <c r="V468" t="s">
        <v>1305</v>
      </c>
      <c r="W468" t="s">
        <v>1306</v>
      </c>
      <c r="X468" s="243">
        <v>3808.63</v>
      </c>
      <c r="Y468" s="7">
        <v>482</v>
      </c>
    </row>
    <row r="469" spans="22:25">
      <c r="V469" t="s">
        <v>1307</v>
      </c>
      <c r="W469" t="s">
        <v>1308</v>
      </c>
      <c r="X469" s="243">
        <v>3789.97</v>
      </c>
      <c r="Y469" s="7">
        <v>519</v>
      </c>
    </row>
    <row r="470" spans="22:25">
      <c r="V470" t="s">
        <v>1309</v>
      </c>
      <c r="W470" t="s">
        <v>1310</v>
      </c>
      <c r="X470" s="243">
        <v>3776.51</v>
      </c>
      <c r="Y470" s="7">
        <v>770</v>
      </c>
    </row>
    <row r="471" spans="22:25">
      <c r="V471" t="s">
        <v>1311</v>
      </c>
      <c r="W471" t="s">
        <v>1312</v>
      </c>
      <c r="X471" s="244">
        <v>3772.87</v>
      </c>
      <c r="Y471" s="7">
        <v>859</v>
      </c>
    </row>
    <row r="472" spans="22:25">
      <c r="V472">
        <v>5974</v>
      </c>
      <c r="W472" t="s">
        <v>1313</v>
      </c>
      <c r="X472" s="243">
        <v>3769.35</v>
      </c>
      <c r="Y472" s="7">
        <v>210</v>
      </c>
    </row>
    <row r="473" spans="22:25">
      <c r="V473" t="s">
        <v>1314</v>
      </c>
      <c r="W473" t="s">
        <v>1315</v>
      </c>
      <c r="X473" s="243">
        <v>3768.53</v>
      </c>
      <c r="Y473" s="7">
        <v>595</v>
      </c>
    </row>
    <row r="474" spans="22:25">
      <c r="V474" t="s">
        <v>1316</v>
      </c>
      <c r="W474" t="s">
        <v>1317</v>
      </c>
      <c r="X474" s="243">
        <v>3760.87</v>
      </c>
      <c r="Y474" s="7">
        <v>379</v>
      </c>
    </row>
    <row r="475" spans="22:25">
      <c r="V475" t="s">
        <v>1318</v>
      </c>
      <c r="W475" t="s">
        <v>1319</v>
      </c>
      <c r="X475" s="243">
        <v>3753.04</v>
      </c>
      <c r="Y475" s="7">
        <v>487</v>
      </c>
    </row>
    <row r="476" spans="22:25">
      <c r="V476">
        <v>6472</v>
      </c>
      <c r="W476" t="s">
        <v>1320</v>
      </c>
      <c r="X476" s="244">
        <v>3721.45</v>
      </c>
      <c r="Y476" s="7">
        <v>2392</v>
      </c>
    </row>
    <row r="477" spans="22:25">
      <c r="V477">
        <v>7445</v>
      </c>
      <c r="W477" t="s">
        <v>1321</v>
      </c>
      <c r="X477" s="243">
        <v>3707.05</v>
      </c>
      <c r="Y477" s="7">
        <v>318</v>
      </c>
    </row>
    <row r="478" spans="22:25">
      <c r="V478">
        <v>1020</v>
      </c>
      <c r="W478" t="s">
        <v>1322</v>
      </c>
      <c r="X478" s="243">
        <v>3702.31</v>
      </c>
      <c r="Y478" s="7">
        <v>826</v>
      </c>
    </row>
    <row r="479" spans="22:25">
      <c r="V479" t="s">
        <v>1323</v>
      </c>
      <c r="W479" t="s">
        <v>1324</v>
      </c>
      <c r="X479" s="243">
        <v>3700.95</v>
      </c>
      <c r="Y479" s="7">
        <v>1129</v>
      </c>
    </row>
    <row r="480" spans="22:25">
      <c r="V480" t="s">
        <v>1325</v>
      </c>
      <c r="W480" t="s">
        <v>1326</v>
      </c>
      <c r="X480" s="243">
        <v>3651.59</v>
      </c>
      <c r="Y480" s="7">
        <v>557</v>
      </c>
    </row>
    <row r="481" spans="22:25">
      <c r="V481" t="s">
        <v>1327</v>
      </c>
      <c r="W481" t="s">
        <v>1328</v>
      </c>
      <c r="X481" s="243">
        <v>3649.69</v>
      </c>
      <c r="Y481" s="7">
        <v>468</v>
      </c>
    </row>
    <row r="482" spans="22:25">
      <c r="V482" t="s">
        <v>1329</v>
      </c>
      <c r="W482" t="s">
        <v>1330</v>
      </c>
      <c r="X482" s="243">
        <v>3649.15</v>
      </c>
      <c r="Y482" s="7">
        <v>632</v>
      </c>
    </row>
    <row r="483" spans="22:25">
      <c r="V483" t="s">
        <v>1331</v>
      </c>
      <c r="W483" t="s">
        <v>1332</v>
      </c>
      <c r="X483" s="243">
        <v>3630.69</v>
      </c>
      <c r="Y483" s="7">
        <v>652</v>
      </c>
    </row>
    <row r="484" spans="22:25">
      <c r="V484" t="s">
        <v>1333</v>
      </c>
      <c r="W484" t="s">
        <v>1334</v>
      </c>
      <c r="X484" s="243">
        <v>3618.77</v>
      </c>
      <c r="Y484" s="7">
        <v>557</v>
      </c>
    </row>
    <row r="485" spans="22:25">
      <c r="V485">
        <v>8591</v>
      </c>
      <c r="W485" t="s">
        <v>1335</v>
      </c>
      <c r="X485" s="243">
        <v>3589.66</v>
      </c>
      <c r="Y485" s="7">
        <v>1164</v>
      </c>
    </row>
    <row r="486" spans="22:25">
      <c r="V486" t="s">
        <v>1336</v>
      </c>
      <c r="W486" t="s">
        <v>1337</v>
      </c>
      <c r="X486" s="243">
        <v>3587.11</v>
      </c>
      <c r="Y486" s="7">
        <v>416</v>
      </c>
    </row>
    <row r="487" spans="22:25">
      <c r="V487" t="s">
        <v>1338</v>
      </c>
      <c r="W487" t="s">
        <v>1339</v>
      </c>
      <c r="X487" s="243">
        <v>3579.16</v>
      </c>
      <c r="Y487" s="7">
        <v>569</v>
      </c>
    </row>
    <row r="488" spans="22:25">
      <c r="V488" t="s">
        <v>1340</v>
      </c>
      <c r="W488" t="s">
        <v>1341</v>
      </c>
      <c r="X488" s="243">
        <v>3577.13</v>
      </c>
      <c r="Y488" s="7">
        <v>437</v>
      </c>
    </row>
    <row r="489" spans="22:25">
      <c r="V489" t="s">
        <v>1342</v>
      </c>
      <c r="W489" t="s">
        <v>1343</v>
      </c>
      <c r="X489" s="244">
        <v>3569.31</v>
      </c>
      <c r="Y489" s="7">
        <v>869</v>
      </c>
    </row>
    <row r="490" spans="22:25">
      <c r="V490" t="s">
        <v>1344</v>
      </c>
      <c r="W490" t="s">
        <v>1345</v>
      </c>
      <c r="X490" s="244">
        <v>3566.1</v>
      </c>
      <c r="Y490" s="7">
        <v>459</v>
      </c>
    </row>
    <row r="491" spans="22:25">
      <c r="V491">
        <v>3869</v>
      </c>
      <c r="W491" t="s">
        <v>1346</v>
      </c>
      <c r="X491" s="243">
        <v>3560.48</v>
      </c>
      <c r="Y491" s="7">
        <v>399</v>
      </c>
    </row>
    <row r="492" spans="22:25">
      <c r="V492" t="s">
        <v>1347</v>
      </c>
      <c r="W492" t="s">
        <v>1348</v>
      </c>
      <c r="X492" s="243">
        <v>3548.39</v>
      </c>
      <c r="Y492" s="7">
        <v>684</v>
      </c>
    </row>
    <row r="493" spans="22:25">
      <c r="V493" t="s">
        <v>1349</v>
      </c>
      <c r="W493" t="s">
        <v>1350</v>
      </c>
      <c r="X493" s="243">
        <v>3545.75</v>
      </c>
      <c r="Y493" s="7">
        <v>534</v>
      </c>
    </row>
    <row r="494" spans="22:25">
      <c r="V494" t="s">
        <v>1351</v>
      </c>
      <c r="W494" t="s">
        <v>1352</v>
      </c>
      <c r="X494" s="243">
        <v>3545.33</v>
      </c>
      <c r="Y494" s="7">
        <v>522</v>
      </c>
    </row>
    <row r="495" spans="22:25">
      <c r="V495" t="s">
        <v>1353</v>
      </c>
      <c r="W495" t="s">
        <v>1354</v>
      </c>
      <c r="X495" s="243">
        <v>3541.47</v>
      </c>
      <c r="Y495" s="7">
        <v>451</v>
      </c>
    </row>
    <row r="496" spans="22:25">
      <c r="V496" t="s">
        <v>1355</v>
      </c>
      <c r="W496" t="s">
        <v>1356</v>
      </c>
      <c r="X496" s="243">
        <v>3509.54</v>
      </c>
      <c r="Y496" s="7">
        <v>459</v>
      </c>
    </row>
    <row r="497" spans="22:25">
      <c r="V497" t="s">
        <v>1357</v>
      </c>
      <c r="W497" t="s">
        <v>1358</v>
      </c>
      <c r="X497" s="243">
        <v>3507.35</v>
      </c>
      <c r="Y497" s="7">
        <v>534</v>
      </c>
    </row>
    <row r="498" spans="22:25">
      <c r="V498">
        <v>8817</v>
      </c>
      <c r="W498" t="s">
        <v>1359</v>
      </c>
      <c r="X498" s="243">
        <v>3494.56</v>
      </c>
      <c r="Y498" s="7">
        <v>945</v>
      </c>
    </row>
    <row r="499" spans="22:25">
      <c r="V499" t="s">
        <v>1360</v>
      </c>
      <c r="W499" t="s">
        <v>1361</v>
      </c>
      <c r="X499" s="243">
        <v>3480.79</v>
      </c>
      <c r="Y499" s="7">
        <v>609</v>
      </c>
    </row>
    <row r="500" spans="22:25">
      <c r="V500" t="s">
        <v>1362</v>
      </c>
      <c r="W500" t="s">
        <v>1363</v>
      </c>
      <c r="X500" s="244">
        <v>3472.52</v>
      </c>
      <c r="Y500" s="7">
        <v>510</v>
      </c>
    </row>
    <row r="501" spans="22:25">
      <c r="V501" t="s">
        <v>1364</v>
      </c>
      <c r="W501" t="s">
        <v>1365</v>
      </c>
      <c r="X501" s="243">
        <v>3457.72</v>
      </c>
      <c r="Y501" s="7">
        <v>1040</v>
      </c>
    </row>
    <row r="502" spans="22:25">
      <c r="V502" t="s">
        <v>1366</v>
      </c>
      <c r="W502" t="s">
        <v>1367</v>
      </c>
      <c r="X502" s="243">
        <v>3453.29</v>
      </c>
      <c r="Y502" s="7">
        <v>462</v>
      </c>
    </row>
    <row r="503" spans="22:25">
      <c r="V503" t="s">
        <v>1368</v>
      </c>
      <c r="W503" t="s">
        <v>1369</v>
      </c>
      <c r="X503" s="243">
        <v>3450.9</v>
      </c>
      <c r="Y503" s="7">
        <v>654</v>
      </c>
    </row>
    <row r="504" spans="22:25">
      <c r="V504" t="s">
        <v>1370</v>
      </c>
      <c r="W504" t="s">
        <v>1371</v>
      </c>
      <c r="X504" s="243">
        <v>3418.44</v>
      </c>
      <c r="Y504" s="7">
        <v>468</v>
      </c>
    </row>
    <row r="505" spans="22:25">
      <c r="V505" t="s">
        <v>1372</v>
      </c>
      <c r="W505" t="s">
        <v>1373</v>
      </c>
      <c r="X505" s="243">
        <v>3417.5</v>
      </c>
      <c r="Y505" s="7">
        <v>542</v>
      </c>
    </row>
    <row r="506" spans="22:25">
      <c r="V506" t="s">
        <v>1374</v>
      </c>
      <c r="W506" t="s">
        <v>1375</v>
      </c>
      <c r="X506" s="243">
        <v>3417.07</v>
      </c>
      <c r="Y506" s="7">
        <v>531</v>
      </c>
    </row>
    <row r="507" spans="22:25">
      <c r="V507" t="s">
        <v>1376</v>
      </c>
      <c r="W507" t="s">
        <v>1377</v>
      </c>
      <c r="X507" s="243">
        <v>3407.81</v>
      </c>
      <c r="Y507" s="7">
        <v>430</v>
      </c>
    </row>
    <row r="508" spans="22:25">
      <c r="V508" t="s">
        <v>1378</v>
      </c>
      <c r="W508" t="s">
        <v>1379</v>
      </c>
      <c r="X508" s="243">
        <v>3404.99</v>
      </c>
      <c r="Y508" s="7">
        <v>547</v>
      </c>
    </row>
    <row r="509" spans="22:25">
      <c r="V509" t="s">
        <v>1380</v>
      </c>
      <c r="W509" t="s">
        <v>1381</v>
      </c>
      <c r="X509" s="243">
        <v>3383.41</v>
      </c>
      <c r="Y509" s="7">
        <v>555</v>
      </c>
    </row>
    <row r="510" spans="22:25">
      <c r="V510" t="s">
        <v>1382</v>
      </c>
      <c r="W510" t="s">
        <v>1383</v>
      </c>
      <c r="X510" s="243">
        <v>3382.17</v>
      </c>
      <c r="Y510" s="7">
        <v>556</v>
      </c>
    </row>
    <row r="511" spans="22:25">
      <c r="V511" t="s">
        <v>1384</v>
      </c>
      <c r="W511" t="s">
        <v>1385</v>
      </c>
      <c r="X511" s="244">
        <v>3381.59</v>
      </c>
      <c r="Y511" s="7">
        <v>552</v>
      </c>
    </row>
    <row r="512" spans="22:25">
      <c r="V512" t="s">
        <v>1386</v>
      </c>
      <c r="W512" t="s">
        <v>1387</v>
      </c>
      <c r="X512" s="243">
        <v>3355.74</v>
      </c>
      <c r="Y512" s="7">
        <v>717</v>
      </c>
    </row>
    <row r="513" spans="22:25">
      <c r="V513">
        <v>8594</v>
      </c>
      <c r="W513" t="s">
        <v>1388</v>
      </c>
      <c r="X513" s="243">
        <v>3346.71</v>
      </c>
      <c r="Y513" s="7">
        <v>884</v>
      </c>
    </row>
    <row r="514" spans="22:25">
      <c r="V514" t="s">
        <v>1389</v>
      </c>
      <c r="W514" t="s">
        <v>1390</v>
      </c>
      <c r="X514" s="243">
        <v>3329.58</v>
      </c>
      <c r="Y514" s="7">
        <v>711</v>
      </c>
    </row>
    <row r="515" spans="22:25">
      <c r="V515" t="s">
        <v>1391</v>
      </c>
      <c r="W515" t="s">
        <v>1392</v>
      </c>
      <c r="X515" s="243">
        <v>3326.95</v>
      </c>
      <c r="Y515" s="7">
        <v>1126</v>
      </c>
    </row>
    <row r="516" spans="22:25">
      <c r="V516" t="s">
        <v>1393</v>
      </c>
      <c r="W516" t="s">
        <v>1394</v>
      </c>
      <c r="X516" s="243">
        <v>3323.24</v>
      </c>
      <c r="Y516" s="7">
        <v>472</v>
      </c>
    </row>
    <row r="517" spans="22:25">
      <c r="V517" t="s">
        <v>1395</v>
      </c>
      <c r="W517" t="s">
        <v>1396</v>
      </c>
      <c r="X517" s="243">
        <v>3292.16</v>
      </c>
      <c r="Y517" s="7">
        <v>1135</v>
      </c>
    </row>
    <row r="518" spans="22:25">
      <c r="V518" t="s">
        <v>1397</v>
      </c>
      <c r="W518" t="s">
        <v>1398</v>
      </c>
      <c r="X518" s="243">
        <v>3287.25</v>
      </c>
      <c r="Y518" s="7">
        <v>462</v>
      </c>
    </row>
    <row r="519" spans="22:25">
      <c r="V519" t="s">
        <v>1399</v>
      </c>
      <c r="W519" t="s">
        <v>1400</v>
      </c>
      <c r="X519" s="243">
        <v>3285.97</v>
      </c>
      <c r="Y519" s="7">
        <v>399</v>
      </c>
    </row>
    <row r="520" spans="22:25">
      <c r="V520" t="s">
        <v>1401</v>
      </c>
      <c r="W520" t="s">
        <v>1402</v>
      </c>
      <c r="X520" s="243">
        <v>3258.61</v>
      </c>
      <c r="Y520" s="7">
        <v>537</v>
      </c>
    </row>
    <row r="521" spans="22:25">
      <c r="V521" t="s">
        <v>1403</v>
      </c>
      <c r="W521" t="s">
        <v>1404</v>
      </c>
      <c r="X521" s="243">
        <v>3248.65</v>
      </c>
      <c r="Y521" s="7">
        <v>700</v>
      </c>
    </row>
    <row r="522" spans="22:25">
      <c r="V522" t="s">
        <v>1405</v>
      </c>
      <c r="W522" t="s">
        <v>1406</v>
      </c>
      <c r="X522" s="243">
        <v>3235.42</v>
      </c>
      <c r="Y522" s="7">
        <v>616</v>
      </c>
    </row>
    <row r="523" spans="22:25">
      <c r="V523" t="s">
        <v>1407</v>
      </c>
      <c r="W523" t="s">
        <v>1408</v>
      </c>
      <c r="X523" s="243">
        <v>3233.1</v>
      </c>
      <c r="Y523" s="7">
        <v>570</v>
      </c>
    </row>
    <row r="524" spans="22:25">
      <c r="V524" t="s">
        <v>1409</v>
      </c>
      <c r="W524" t="s">
        <v>1410</v>
      </c>
      <c r="X524" s="243">
        <v>3214.51</v>
      </c>
      <c r="Y524" s="7">
        <v>512</v>
      </c>
    </row>
    <row r="525" spans="22:25">
      <c r="V525" t="s">
        <v>1411</v>
      </c>
      <c r="W525" t="s">
        <v>1412</v>
      </c>
      <c r="X525" s="243">
        <v>3208.66</v>
      </c>
      <c r="Y525" s="7">
        <v>422</v>
      </c>
    </row>
    <row r="526" spans="22:25">
      <c r="V526" t="s">
        <v>1413</v>
      </c>
      <c r="W526" t="s">
        <v>1414</v>
      </c>
      <c r="X526" s="243">
        <v>3201.65</v>
      </c>
      <c r="Y526" s="7">
        <v>516</v>
      </c>
    </row>
    <row r="527" spans="22:25">
      <c r="V527" t="s">
        <v>1415</v>
      </c>
      <c r="W527" t="s">
        <v>1416</v>
      </c>
      <c r="X527" s="243">
        <v>3199.43</v>
      </c>
      <c r="Y527" s="7">
        <v>535</v>
      </c>
    </row>
    <row r="528" spans="22:25">
      <c r="V528" t="s">
        <v>1417</v>
      </c>
      <c r="W528" t="s">
        <v>1418</v>
      </c>
      <c r="X528" s="243">
        <v>3181.95</v>
      </c>
      <c r="Y528" s="7">
        <v>664</v>
      </c>
    </row>
    <row r="529" spans="22:25">
      <c r="V529" t="s">
        <v>1419</v>
      </c>
      <c r="W529" t="s">
        <v>1420</v>
      </c>
      <c r="X529" s="243">
        <v>3179.84</v>
      </c>
      <c r="Y529" s="7">
        <v>769</v>
      </c>
    </row>
    <row r="530" spans="22:25">
      <c r="V530" t="s">
        <v>1421</v>
      </c>
      <c r="W530" t="s">
        <v>1422</v>
      </c>
      <c r="X530" s="243">
        <v>3175.15</v>
      </c>
      <c r="Y530" s="7">
        <v>581</v>
      </c>
    </row>
    <row r="531" spans="22:25">
      <c r="V531" t="s">
        <v>1423</v>
      </c>
      <c r="W531" t="s">
        <v>1424</v>
      </c>
      <c r="X531" s="243">
        <v>3164.29</v>
      </c>
      <c r="Y531" s="7">
        <v>304</v>
      </c>
    </row>
    <row r="532" spans="22:25">
      <c r="V532">
        <v>6101</v>
      </c>
      <c r="W532" t="s">
        <v>1425</v>
      </c>
      <c r="X532" s="243">
        <v>3162.8</v>
      </c>
      <c r="Y532" s="7">
        <v>470</v>
      </c>
    </row>
    <row r="533" spans="22:25">
      <c r="V533" t="s">
        <v>1426</v>
      </c>
      <c r="W533" t="s">
        <v>1427</v>
      </c>
      <c r="X533" s="243">
        <v>3145.12</v>
      </c>
      <c r="Y533" s="7">
        <v>482</v>
      </c>
    </row>
    <row r="534" spans="22:25">
      <c r="V534" t="s">
        <v>1428</v>
      </c>
      <c r="W534" t="s">
        <v>1429</v>
      </c>
      <c r="X534" s="243">
        <v>3141.5</v>
      </c>
      <c r="Y534" s="7">
        <v>400</v>
      </c>
    </row>
    <row r="535" spans="22:25">
      <c r="V535" t="s">
        <v>1430</v>
      </c>
      <c r="W535" t="s">
        <v>1431</v>
      </c>
      <c r="X535" s="243">
        <v>3135.87</v>
      </c>
      <c r="Y535" s="7">
        <v>394</v>
      </c>
    </row>
    <row r="536" spans="22:25">
      <c r="V536" t="s">
        <v>1432</v>
      </c>
      <c r="W536" t="s">
        <v>1433</v>
      </c>
      <c r="X536" s="243">
        <v>3132.87</v>
      </c>
      <c r="Y536" s="7">
        <v>403</v>
      </c>
    </row>
    <row r="537" spans="22:25">
      <c r="V537">
        <v>9420</v>
      </c>
      <c r="W537" t="s">
        <v>1434</v>
      </c>
      <c r="X537" s="243">
        <v>3124.55</v>
      </c>
      <c r="Y537" s="7">
        <v>689</v>
      </c>
    </row>
    <row r="538" spans="22:25">
      <c r="V538" t="s">
        <v>1435</v>
      </c>
      <c r="W538" t="s">
        <v>1436</v>
      </c>
      <c r="X538" s="243">
        <v>3099.01</v>
      </c>
      <c r="Y538" s="7">
        <v>528</v>
      </c>
    </row>
    <row r="539" spans="22:25">
      <c r="V539">
        <v>8595</v>
      </c>
      <c r="W539" t="s">
        <v>1437</v>
      </c>
      <c r="X539" s="243">
        <v>3090.37</v>
      </c>
      <c r="Y539" s="7">
        <v>910</v>
      </c>
    </row>
    <row r="540" spans="22:25">
      <c r="V540" t="s">
        <v>1438</v>
      </c>
      <c r="W540" t="s">
        <v>1439</v>
      </c>
      <c r="X540" s="243">
        <v>3085.8</v>
      </c>
      <c r="Y540" s="7">
        <v>395</v>
      </c>
    </row>
    <row r="541" spans="22:25">
      <c r="V541" t="s">
        <v>1440</v>
      </c>
      <c r="W541" t="s">
        <v>1441</v>
      </c>
      <c r="X541" s="243">
        <v>3071.98</v>
      </c>
      <c r="Y541" s="7">
        <v>569</v>
      </c>
    </row>
    <row r="542" spans="22:25">
      <c r="V542" t="s">
        <v>1442</v>
      </c>
      <c r="W542" t="s">
        <v>1443</v>
      </c>
      <c r="X542" s="243">
        <v>3054.5</v>
      </c>
      <c r="Y542" s="7">
        <v>398</v>
      </c>
    </row>
    <row r="543" spans="22:25">
      <c r="V543">
        <v>10399</v>
      </c>
      <c r="W543" t="s">
        <v>1444</v>
      </c>
      <c r="X543" s="243">
        <v>3047.76</v>
      </c>
      <c r="Y543" s="7">
        <v>118</v>
      </c>
    </row>
    <row r="544" spans="22:25">
      <c r="V544" t="s">
        <v>1445</v>
      </c>
      <c r="W544" t="s">
        <v>1446</v>
      </c>
      <c r="X544" s="243">
        <v>3039.88</v>
      </c>
      <c r="Y544" s="7">
        <v>387</v>
      </c>
    </row>
    <row r="545" spans="22:25">
      <c r="V545" t="s">
        <v>1447</v>
      </c>
      <c r="W545" t="s">
        <v>1448</v>
      </c>
      <c r="X545" s="7">
        <v>3031.15</v>
      </c>
      <c r="Y545" s="7">
        <v>484</v>
      </c>
    </row>
    <row r="546" spans="22:25">
      <c r="V546" t="s">
        <v>1449</v>
      </c>
      <c r="W546" t="s">
        <v>1450</v>
      </c>
      <c r="X546" s="243">
        <v>3022.63</v>
      </c>
      <c r="Y546" s="7">
        <v>396</v>
      </c>
    </row>
    <row r="547" spans="22:25">
      <c r="V547">
        <v>9907</v>
      </c>
      <c r="W547" t="s">
        <v>1451</v>
      </c>
      <c r="X547" s="244">
        <v>3022.35</v>
      </c>
      <c r="Y547" s="7">
        <v>609</v>
      </c>
    </row>
    <row r="548" spans="22:25">
      <c r="V548" t="s">
        <v>1452</v>
      </c>
      <c r="W548" t="s">
        <v>1453</v>
      </c>
      <c r="X548" s="243">
        <v>3017.53</v>
      </c>
      <c r="Y548" s="7">
        <v>413</v>
      </c>
    </row>
    <row r="549" spans="22:25">
      <c r="V549">
        <v>9418</v>
      </c>
      <c r="W549" t="s">
        <v>1454</v>
      </c>
      <c r="X549" s="243">
        <v>3016.73</v>
      </c>
      <c r="Y549" s="7">
        <v>578</v>
      </c>
    </row>
    <row r="550" spans="22:25">
      <c r="V550" t="s">
        <v>1455</v>
      </c>
      <c r="W550" t="s">
        <v>1456</v>
      </c>
      <c r="X550" s="243">
        <v>3007.67</v>
      </c>
      <c r="Y550" s="7">
        <v>465</v>
      </c>
    </row>
    <row r="551" spans="22:25">
      <c r="V551" t="s">
        <v>1457</v>
      </c>
      <c r="W551" t="s">
        <v>1458</v>
      </c>
      <c r="X551" s="243">
        <v>3006.22</v>
      </c>
      <c r="Y551" s="7">
        <v>365</v>
      </c>
    </row>
    <row r="552" spans="22:25">
      <c r="V552" t="s">
        <v>1459</v>
      </c>
      <c r="W552" t="s">
        <v>1460</v>
      </c>
      <c r="X552" s="243">
        <v>2988.3</v>
      </c>
      <c r="Y552" s="7">
        <v>483</v>
      </c>
    </row>
    <row r="553" spans="22:25">
      <c r="V553" t="s">
        <v>1461</v>
      </c>
      <c r="W553" t="s">
        <v>1462</v>
      </c>
      <c r="X553" s="243">
        <v>2987.6</v>
      </c>
      <c r="Y553" s="7">
        <v>440</v>
      </c>
    </row>
    <row r="554" spans="22:25">
      <c r="V554" t="s">
        <v>1463</v>
      </c>
      <c r="W554" t="s">
        <v>1464</v>
      </c>
      <c r="X554" s="243">
        <v>2976.58</v>
      </c>
      <c r="Y554" s="7">
        <v>456</v>
      </c>
    </row>
    <row r="555" spans="22:25">
      <c r="V555" t="s">
        <v>1465</v>
      </c>
      <c r="W555" t="s">
        <v>1466</v>
      </c>
      <c r="X555" s="243">
        <v>2975.63</v>
      </c>
      <c r="Y555" s="7">
        <v>380</v>
      </c>
    </row>
    <row r="556" spans="22:25">
      <c r="V556" t="s">
        <v>1467</v>
      </c>
      <c r="W556" t="s">
        <v>1468</v>
      </c>
      <c r="X556" s="243">
        <v>2974.01</v>
      </c>
      <c r="Y556" s="7">
        <v>381</v>
      </c>
    </row>
    <row r="557" spans="22:25">
      <c r="V557" t="s">
        <v>1469</v>
      </c>
      <c r="W557" t="s">
        <v>1470</v>
      </c>
      <c r="X557" s="243">
        <v>2973.54</v>
      </c>
      <c r="Y557" s="7">
        <v>449</v>
      </c>
    </row>
    <row r="558" spans="22:25">
      <c r="V558" t="s">
        <v>1471</v>
      </c>
      <c r="W558" t="s">
        <v>1472</v>
      </c>
      <c r="X558" s="243">
        <v>2971.07</v>
      </c>
      <c r="Y558" s="7">
        <v>427</v>
      </c>
    </row>
    <row r="559" spans="22:25">
      <c r="V559">
        <v>5146</v>
      </c>
      <c r="W559" t="s">
        <v>1473</v>
      </c>
      <c r="X559" s="243">
        <v>2968.26</v>
      </c>
      <c r="Y559" s="7">
        <v>1101</v>
      </c>
    </row>
    <row r="560" spans="22:25">
      <c r="V560" t="s">
        <v>1474</v>
      </c>
      <c r="W560" t="s">
        <v>1475</v>
      </c>
      <c r="X560" s="243">
        <v>2967.87</v>
      </c>
      <c r="Y560" s="7">
        <v>487</v>
      </c>
    </row>
    <row r="561" spans="22:25">
      <c r="V561" t="s">
        <v>1476</v>
      </c>
      <c r="W561" t="s">
        <v>1477</v>
      </c>
      <c r="X561" s="243">
        <v>2967.48</v>
      </c>
      <c r="Y561" s="7">
        <v>514</v>
      </c>
    </row>
    <row r="562" spans="22:25">
      <c r="V562">
        <v>8270</v>
      </c>
      <c r="W562" t="s">
        <v>1478</v>
      </c>
      <c r="X562" s="243">
        <v>2950.86</v>
      </c>
      <c r="Y562" s="7">
        <v>669</v>
      </c>
    </row>
    <row r="563" spans="22:25">
      <c r="V563" t="s">
        <v>1479</v>
      </c>
      <c r="W563" t="s">
        <v>1480</v>
      </c>
      <c r="X563" s="244">
        <v>2949.27</v>
      </c>
      <c r="Y563" s="7">
        <v>382</v>
      </c>
    </row>
    <row r="564" spans="22:25">
      <c r="V564">
        <v>7452</v>
      </c>
      <c r="W564" t="s">
        <v>1481</v>
      </c>
      <c r="X564" s="243">
        <v>2945.94</v>
      </c>
      <c r="Y564" s="7">
        <v>251</v>
      </c>
    </row>
    <row r="565" spans="22:25">
      <c r="V565" t="s">
        <v>1482</v>
      </c>
      <c r="W565" t="s">
        <v>1483</v>
      </c>
      <c r="X565" s="243">
        <v>2945.38</v>
      </c>
      <c r="Y565" s="7">
        <v>580</v>
      </c>
    </row>
    <row r="566" spans="22:25">
      <c r="V566" t="s">
        <v>1484</v>
      </c>
      <c r="W566" t="s">
        <v>1485</v>
      </c>
      <c r="X566" s="243">
        <v>2935.59</v>
      </c>
      <c r="Y566" s="7">
        <v>488</v>
      </c>
    </row>
    <row r="567" spans="22:25">
      <c r="V567" t="s">
        <v>1486</v>
      </c>
      <c r="W567" t="s">
        <v>1487</v>
      </c>
      <c r="X567" s="243">
        <v>2934.17</v>
      </c>
      <c r="Y567" s="7">
        <v>416</v>
      </c>
    </row>
    <row r="568" spans="22:25">
      <c r="V568" t="s">
        <v>1488</v>
      </c>
      <c r="W568" t="s">
        <v>1489</v>
      </c>
      <c r="X568" s="243">
        <v>2932.76</v>
      </c>
      <c r="Y568" s="7">
        <v>316</v>
      </c>
    </row>
    <row r="569" spans="22:25">
      <c r="V569">
        <v>1678</v>
      </c>
      <c r="W569" t="s">
        <v>1490</v>
      </c>
      <c r="X569" s="243">
        <v>2917.28</v>
      </c>
      <c r="Y569" s="7">
        <v>89</v>
      </c>
    </row>
    <row r="570" spans="22:25">
      <c r="V570">
        <v>7664</v>
      </c>
      <c r="W570" t="s">
        <v>1491</v>
      </c>
      <c r="X570" s="243">
        <v>2907.87</v>
      </c>
      <c r="Y570" s="7">
        <v>1315</v>
      </c>
    </row>
    <row r="571" spans="22:25">
      <c r="V571">
        <v>10459</v>
      </c>
      <c r="W571" t="s">
        <v>1492</v>
      </c>
      <c r="X571" s="244">
        <v>2895.93</v>
      </c>
      <c r="Y571" s="7">
        <v>219</v>
      </c>
    </row>
    <row r="572" spans="22:25">
      <c r="V572">
        <v>4777</v>
      </c>
      <c r="W572" t="s">
        <v>1493</v>
      </c>
      <c r="X572" s="243">
        <v>2888.89</v>
      </c>
      <c r="Y572" s="7">
        <v>2206</v>
      </c>
    </row>
    <row r="573" spans="22:25">
      <c r="V573">
        <v>9718</v>
      </c>
      <c r="W573" t="s">
        <v>1494</v>
      </c>
      <c r="X573" s="243">
        <v>2878.31</v>
      </c>
      <c r="Y573" s="7">
        <v>219</v>
      </c>
    </row>
    <row r="574" spans="22:25">
      <c r="V574" t="s">
        <v>1495</v>
      </c>
      <c r="W574" t="s">
        <v>1496</v>
      </c>
      <c r="X574" s="243">
        <v>2878.26</v>
      </c>
      <c r="Y574" s="7">
        <v>460</v>
      </c>
    </row>
    <row r="575" spans="22:25">
      <c r="V575" t="s">
        <v>1497</v>
      </c>
      <c r="W575" t="s">
        <v>1498</v>
      </c>
      <c r="X575" s="243">
        <v>2874.5</v>
      </c>
      <c r="Y575" s="7">
        <v>475</v>
      </c>
    </row>
    <row r="576" spans="22:25">
      <c r="V576">
        <v>7805</v>
      </c>
      <c r="W576" t="s">
        <v>1499</v>
      </c>
      <c r="X576" s="243">
        <v>2868.16</v>
      </c>
      <c r="Y576" s="7">
        <v>987</v>
      </c>
    </row>
    <row r="577" spans="22:25">
      <c r="V577">
        <v>10024</v>
      </c>
      <c r="W577" t="s">
        <v>1500</v>
      </c>
      <c r="X577" s="243">
        <v>2860.49</v>
      </c>
      <c r="Y577" s="7">
        <v>550</v>
      </c>
    </row>
    <row r="578" spans="22:25">
      <c r="V578" t="s">
        <v>1501</v>
      </c>
      <c r="W578" t="s">
        <v>1502</v>
      </c>
      <c r="X578" s="243">
        <v>2854.96</v>
      </c>
      <c r="Y578" s="7">
        <v>497</v>
      </c>
    </row>
    <row r="579" spans="22:25">
      <c r="V579" t="s">
        <v>1503</v>
      </c>
      <c r="W579" t="s">
        <v>1504</v>
      </c>
      <c r="X579" s="243">
        <v>2840.82</v>
      </c>
      <c r="Y579" s="7">
        <v>447</v>
      </c>
    </row>
    <row r="580" spans="22:25">
      <c r="V580" t="s">
        <v>1505</v>
      </c>
      <c r="W580" t="s">
        <v>1506</v>
      </c>
      <c r="X580" s="243">
        <v>2838.8</v>
      </c>
      <c r="Y580" s="7">
        <v>395</v>
      </c>
    </row>
    <row r="581" spans="22:25">
      <c r="V581" t="s">
        <v>1507</v>
      </c>
      <c r="W581" t="s">
        <v>1508</v>
      </c>
      <c r="X581" s="243">
        <v>2818.39</v>
      </c>
      <c r="Y581" s="7">
        <v>429</v>
      </c>
    </row>
    <row r="582" spans="22:25">
      <c r="V582" t="s">
        <v>1509</v>
      </c>
      <c r="W582" t="s">
        <v>1510</v>
      </c>
      <c r="X582" s="243">
        <v>2815.48</v>
      </c>
      <c r="Y582" s="7">
        <v>632</v>
      </c>
    </row>
    <row r="583" spans="22:25">
      <c r="V583" t="s">
        <v>1511</v>
      </c>
      <c r="W583" t="s">
        <v>1512</v>
      </c>
      <c r="X583" s="243">
        <v>2802.91</v>
      </c>
      <c r="Y583" s="7">
        <v>288</v>
      </c>
    </row>
    <row r="584" spans="22:25">
      <c r="V584" t="s">
        <v>1513</v>
      </c>
      <c r="W584" t="s">
        <v>1514</v>
      </c>
      <c r="X584" s="243">
        <v>2802.14</v>
      </c>
      <c r="Y584" s="7">
        <v>434</v>
      </c>
    </row>
    <row r="585" spans="22:25">
      <c r="V585" t="s">
        <v>1515</v>
      </c>
      <c r="W585" t="s">
        <v>1516</v>
      </c>
      <c r="X585" s="243">
        <v>2791.02</v>
      </c>
      <c r="Y585" s="7">
        <v>464</v>
      </c>
    </row>
    <row r="586" spans="22:25">
      <c r="V586" t="s">
        <v>1517</v>
      </c>
      <c r="W586" t="s">
        <v>1518</v>
      </c>
      <c r="X586" s="244">
        <v>2780.93</v>
      </c>
      <c r="Y586" s="7">
        <v>364</v>
      </c>
    </row>
    <row r="587" spans="22:25">
      <c r="V587">
        <v>9440</v>
      </c>
      <c r="W587" t="s">
        <v>1519</v>
      </c>
      <c r="X587" s="243">
        <v>2780.14</v>
      </c>
      <c r="Y587" s="7">
        <v>618</v>
      </c>
    </row>
    <row r="588" spans="22:25">
      <c r="V588">
        <v>7450</v>
      </c>
      <c r="W588" t="s">
        <v>1520</v>
      </c>
      <c r="X588" s="243">
        <v>2772.06</v>
      </c>
      <c r="Y588" s="7">
        <v>129</v>
      </c>
    </row>
    <row r="589" spans="22:25">
      <c r="V589" t="s">
        <v>1521</v>
      </c>
      <c r="W589" t="s">
        <v>1522</v>
      </c>
      <c r="X589" s="243">
        <v>2762.21</v>
      </c>
      <c r="Y589" s="7">
        <v>386</v>
      </c>
    </row>
    <row r="590" spans="22:25">
      <c r="V590" t="s">
        <v>1523</v>
      </c>
      <c r="W590" t="s">
        <v>1524</v>
      </c>
      <c r="X590" s="243">
        <v>2743.25</v>
      </c>
      <c r="Y590" s="7">
        <v>347</v>
      </c>
    </row>
    <row r="591" spans="22:25">
      <c r="V591" t="s">
        <v>1525</v>
      </c>
      <c r="W591" t="s">
        <v>1526</v>
      </c>
      <c r="X591" s="243">
        <v>2734.26</v>
      </c>
      <c r="Y591" s="7">
        <v>463</v>
      </c>
    </row>
    <row r="592" spans="22:25">
      <c r="V592" t="s">
        <v>1527</v>
      </c>
      <c r="W592" t="s">
        <v>1528</v>
      </c>
      <c r="X592" s="243">
        <v>2726.95</v>
      </c>
      <c r="Y592" s="7">
        <v>703</v>
      </c>
    </row>
    <row r="593" spans="22:25">
      <c r="V593" t="s">
        <v>1529</v>
      </c>
      <c r="W593" t="s">
        <v>1530</v>
      </c>
      <c r="X593" s="243">
        <v>2724.8</v>
      </c>
      <c r="Y593" s="7">
        <v>348</v>
      </c>
    </row>
    <row r="594" spans="22:25">
      <c r="V594">
        <v>1320</v>
      </c>
      <c r="W594" t="s">
        <v>1531</v>
      </c>
      <c r="X594" s="244">
        <v>2719.91</v>
      </c>
      <c r="Y594" s="7">
        <v>305</v>
      </c>
    </row>
    <row r="595" spans="22:25">
      <c r="V595" t="s">
        <v>1532</v>
      </c>
      <c r="W595" t="s">
        <v>1533</v>
      </c>
      <c r="X595" s="243">
        <v>2706.07</v>
      </c>
      <c r="Y595" s="7">
        <v>249</v>
      </c>
    </row>
    <row r="596" spans="22:25">
      <c r="V596" t="s">
        <v>1534</v>
      </c>
      <c r="W596" t="s">
        <v>1535</v>
      </c>
      <c r="X596" s="243">
        <v>2704.66</v>
      </c>
      <c r="Y596" s="7">
        <v>182</v>
      </c>
    </row>
    <row r="597" spans="22:25">
      <c r="V597" t="s">
        <v>1536</v>
      </c>
      <c r="W597" t="s">
        <v>1537</v>
      </c>
      <c r="X597" s="243">
        <v>2699.7</v>
      </c>
      <c r="Y597" s="7">
        <v>540</v>
      </c>
    </row>
    <row r="598" spans="22:25">
      <c r="V598" t="s">
        <v>1538</v>
      </c>
      <c r="W598" t="s">
        <v>1539</v>
      </c>
      <c r="X598" s="7">
        <v>2697.98</v>
      </c>
      <c r="Y598" s="7">
        <v>341</v>
      </c>
    </row>
    <row r="599" spans="22:25">
      <c r="V599" t="s">
        <v>1540</v>
      </c>
      <c r="W599" t="s">
        <v>1541</v>
      </c>
      <c r="X599" s="7">
        <v>2691.33</v>
      </c>
      <c r="Y599" s="7">
        <v>642</v>
      </c>
    </row>
    <row r="600" spans="22:25">
      <c r="V600">
        <v>7226</v>
      </c>
      <c r="W600" t="s">
        <v>1542</v>
      </c>
      <c r="X600" s="7">
        <v>2687.71</v>
      </c>
      <c r="Y600" s="7">
        <v>535</v>
      </c>
    </row>
    <row r="601" spans="22:25">
      <c r="V601" t="s">
        <v>1543</v>
      </c>
      <c r="W601" t="s">
        <v>1544</v>
      </c>
      <c r="X601" s="7">
        <v>2684.96</v>
      </c>
      <c r="Y601" s="7">
        <v>353</v>
      </c>
    </row>
    <row r="602" spans="22:25">
      <c r="V602" t="s">
        <v>1545</v>
      </c>
      <c r="W602" t="s">
        <v>1546</v>
      </c>
      <c r="X602" s="7">
        <v>2682.14</v>
      </c>
      <c r="Y602" s="7">
        <v>1146</v>
      </c>
    </row>
    <row r="603" spans="22:25">
      <c r="V603" t="s">
        <v>1547</v>
      </c>
      <c r="W603" t="s">
        <v>1548</v>
      </c>
      <c r="X603" s="7">
        <v>2674.93</v>
      </c>
      <c r="Y603" s="7">
        <v>308</v>
      </c>
    </row>
    <row r="604" spans="22:25">
      <c r="V604" t="s">
        <v>1549</v>
      </c>
      <c r="W604" t="s">
        <v>1550</v>
      </c>
      <c r="X604" s="7">
        <v>2673.43</v>
      </c>
      <c r="Y604" s="7">
        <v>361</v>
      </c>
    </row>
    <row r="605" spans="22:25">
      <c r="V605" t="s">
        <v>1551</v>
      </c>
      <c r="W605" t="s">
        <v>1552</v>
      </c>
      <c r="X605" s="7">
        <v>2657.33</v>
      </c>
      <c r="Y605" s="7">
        <v>651</v>
      </c>
    </row>
    <row r="606" spans="22:25">
      <c r="V606" t="s">
        <v>1553</v>
      </c>
      <c r="W606" t="s">
        <v>1554</v>
      </c>
      <c r="X606" s="7">
        <v>2649.59</v>
      </c>
      <c r="Y606" s="7">
        <v>350</v>
      </c>
    </row>
    <row r="607" spans="22:25">
      <c r="V607" t="s">
        <v>1555</v>
      </c>
      <c r="W607" t="s">
        <v>1556</v>
      </c>
      <c r="X607" s="7">
        <v>2642.47</v>
      </c>
      <c r="Y607" s="7">
        <v>361</v>
      </c>
    </row>
    <row r="608" spans="22:25">
      <c r="V608" t="s">
        <v>1557</v>
      </c>
      <c r="W608" t="s">
        <v>1558</v>
      </c>
      <c r="X608" s="7">
        <v>2631.21</v>
      </c>
      <c r="Y608" s="7">
        <v>429</v>
      </c>
    </row>
    <row r="609" spans="22:25">
      <c r="V609" t="s">
        <v>1559</v>
      </c>
      <c r="W609" t="s">
        <v>1560</v>
      </c>
      <c r="X609" s="243">
        <v>2620.5</v>
      </c>
      <c r="Y609" s="7">
        <v>390</v>
      </c>
    </row>
    <row r="610" spans="22:25">
      <c r="V610" t="s">
        <v>1561</v>
      </c>
      <c r="W610" t="s">
        <v>1562</v>
      </c>
      <c r="X610" s="243">
        <v>2609.6</v>
      </c>
      <c r="Y610" s="7">
        <v>272</v>
      </c>
    </row>
    <row r="611" spans="22:25">
      <c r="V611" t="s">
        <v>1563</v>
      </c>
      <c r="W611" t="s">
        <v>1564</v>
      </c>
      <c r="X611" s="243">
        <v>2605.91</v>
      </c>
      <c r="Y611" s="7">
        <v>458</v>
      </c>
    </row>
    <row r="612" spans="22:25">
      <c r="V612">
        <v>10455</v>
      </c>
      <c r="W612" t="s">
        <v>1565</v>
      </c>
      <c r="X612" s="243">
        <v>2605.46</v>
      </c>
      <c r="Y612" s="7">
        <v>199</v>
      </c>
    </row>
    <row r="613" spans="22:25">
      <c r="V613" t="s">
        <v>1566</v>
      </c>
      <c r="W613" t="s">
        <v>1567</v>
      </c>
      <c r="X613" s="243">
        <v>2601.15</v>
      </c>
      <c r="Y613" s="7">
        <v>354</v>
      </c>
    </row>
    <row r="614" spans="22:25">
      <c r="V614" t="s">
        <v>1568</v>
      </c>
      <c r="W614" t="s">
        <v>1569</v>
      </c>
      <c r="X614" s="243">
        <v>2598.9699999999998</v>
      </c>
      <c r="Y614" s="7">
        <v>775</v>
      </c>
    </row>
    <row r="615" spans="22:25">
      <c r="V615" t="s">
        <v>1570</v>
      </c>
      <c r="W615" t="s">
        <v>1571</v>
      </c>
      <c r="X615" s="35">
        <v>2588.52</v>
      </c>
      <c r="Y615">
        <v>334</v>
      </c>
    </row>
    <row r="616" spans="22:25">
      <c r="V616" t="s">
        <v>1572</v>
      </c>
      <c r="W616" t="s">
        <v>1573</v>
      </c>
      <c r="X616" s="35">
        <v>2585.54</v>
      </c>
      <c r="Y616">
        <v>243</v>
      </c>
    </row>
    <row r="617" spans="22:25">
      <c r="V617">
        <v>7763</v>
      </c>
      <c r="W617" t="s">
        <v>1574</v>
      </c>
      <c r="X617" s="35">
        <v>2570.0500000000002</v>
      </c>
      <c r="Y617">
        <v>704</v>
      </c>
    </row>
    <row r="618" spans="22:25">
      <c r="V618" t="s">
        <v>450</v>
      </c>
      <c r="W618" t="s">
        <v>451</v>
      </c>
      <c r="X618" s="35">
        <v>2569.91</v>
      </c>
      <c r="Y618">
        <v>515</v>
      </c>
    </row>
    <row r="619" spans="22:25">
      <c r="V619" t="s">
        <v>1575</v>
      </c>
      <c r="W619" t="s">
        <v>1576</v>
      </c>
      <c r="X619" s="35">
        <v>2569.61</v>
      </c>
      <c r="Y619">
        <v>506</v>
      </c>
    </row>
    <row r="620" spans="22:25">
      <c r="V620" t="s">
        <v>1577</v>
      </c>
      <c r="W620" t="s">
        <v>1578</v>
      </c>
      <c r="X620" s="35">
        <v>2569.27</v>
      </c>
      <c r="Y620">
        <v>492</v>
      </c>
    </row>
    <row r="621" spans="22:25">
      <c r="V621">
        <v>7454</v>
      </c>
      <c r="W621" t="s">
        <v>1579</v>
      </c>
      <c r="X621" s="35">
        <v>2566.6999999999998</v>
      </c>
      <c r="Y621">
        <v>192</v>
      </c>
    </row>
    <row r="622" spans="22:25">
      <c r="V622" t="s">
        <v>1580</v>
      </c>
      <c r="W622" t="s">
        <v>1581</v>
      </c>
      <c r="X622" s="35">
        <v>2554.38</v>
      </c>
      <c r="Y622">
        <v>377</v>
      </c>
    </row>
    <row r="623" spans="22:25">
      <c r="V623">
        <v>3868</v>
      </c>
      <c r="W623" t="s">
        <v>1582</v>
      </c>
      <c r="X623" s="35">
        <v>2527.65</v>
      </c>
      <c r="Y623">
        <v>566</v>
      </c>
    </row>
    <row r="624" spans="22:25">
      <c r="V624" t="s">
        <v>1583</v>
      </c>
      <c r="W624" t="s">
        <v>1584</v>
      </c>
      <c r="X624" s="35">
        <v>2521.91</v>
      </c>
      <c r="Y624">
        <v>356</v>
      </c>
    </row>
    <row r="625" spans="22:25">
      <c r="V625" t="s">
        <v>1585</v>
      </c>
      <c r="W625" t="s">
        <v>1586</v>
      </c>
      <c r="X625" s="35">
        <v>2518.21</v>
      </c>
      <c r="Y625">
        <v>183</v>
      </c>
    </row>
    <row r="626" spans="22:25">
      <c r="V626">
        <v>8372</v>
      </c>
      <c r="W626" t="s">
        <v>1587</v>
      </c>
      <c r="X626" s="35">
        <v>2503.81</v>
      </c>
      <c r="Y626">
        <v>607</v>
      </c>
    </row>
    <row r="627" spans="22:25">
      <c r="V627">
        <v>10453</v>
      </c>
      <c r="W627" t="s">
        <v>1588</v>
      </c>
      <c r="X627" s="35">
        <v>2490.41</v>
      </c>
      <c r="Y627">
        <v>188</v>
      </c>
    </row>
    <row r="628" spans="22:25">
      <c r="V628" t="s">
        <v>1589</v>
      </c>
      <c r="W628" t="s">
        <v>1590</v>
      </c>
      <c r="X628" s="35">
        <v>2485.5</v>
      </c>
      <c r="Y628">
        <v>393</v>
      </c>
    </row>
    <row r="629" spans="22:25">
      <c r="V629" t="s">
        <v>1591</v>
      </c>
      <c r="W629" t="s">
        <v>1592</v>
      </c>
      <c r="X629" s="35">
        <v>2483.17</v>
      </c>
      <c r="Y629">
        <v>362</v>
      </c>
    </row>
    <row r="630" spans="22:25">
      <c r="V630">
        <v>9422</v>
      </c>
      <c r="W630" t="s">
        <v>1593</v>
      </c>
      <c r="X630" s="35">
        <v>2464.52</v>
      </c>
      <c r="Y630">
        <v>544</v>
      </c>
    </row>
    <row r="631" spans="22:25">
      <c r="V631" t="s">
        <v>1594</v>
      </c>
      <c r="W631" t="s">
        <v>1595</v>
      </c>
      <c r="X631" s="35">
        <v>2455.33</v>
      </c>
      <c r="Y631">
        <v>418</v>
      </c>
    </row>
    <row r="632" spans="22:25">
      <c r="V632" t="s">
        <v>1596</v>
      </c>
      <c r="W632" t="s">
        <v>1597</v>
      </c>
      <c r="X632" s="35">
        <v>2453.7399999999998</v>
      </c>
      <c r="Y632">
        <v>430</v>
      </c>
    </row>
    <row r="633" spans="22:25">
      <c r="V633">
        <v>8371</v>
      </c>
      <c r="W633" t="s">
        <v>1598</v>
      </c>
      <c r="X633" s="35">
        <v>2452.0100000000002</v>
      </c>
      <c r="Y633">
        <v>594</v>
      </c>
    </row>
    <row r="634" spans="22:25">
      <c r="V634" t="s">
        <v>1599</v>
      </c>
      <c r="W634" t="s">
        <v>1600</v>
      </c>
      <c r="X634" s="35">
        <v>2445.16</v>
      </c>
      <c r="Y634">
        <v>364</v>
      </c>
    </row>
    <row r="635" spans="22:25">
      <c r="V635" t="s">
        <v>1601</v>
      </c>
      <c r="W635" t="s">
        <v>1602</v>
      </c>
      <c r="X635" s="35">
        <v>2427.29</v>
      </c>
      <c r="Y635">
        <v>357</v>
      </c>
    </row>
    <row r="636" spans="22:25">
      <c r="V636" t="s">
        <v>1603</v>
      </c>
      <c r="W636" t="s">
        <v>1604</v>
      </c>
      <c r="X636" s="35">
        <v>2422.2600000000002</v>
      </c>
      <c r="Y636">
        <v>336</v>
      </c>
    </row>
    <row r="637" spans="22:25">
      <c r="V637" t="s">
        <v>1605</v>
      </c>
      <c r="W637" t="s">
        <v>1606</v>
      </c>
      <c r="X637" s="35">
        <v>2418.5500000000002</v>
      </c>
      <c r="Y637">
        <v>730</v>
      </c>
    </row>
    <row r="638" spans="22:25">
      <c r="V638" t="s">
        <v>1607</v>
      </c>
      <c r="W638" t="s">
        <v>1608</v>
      </c>
      <c r="X638" s="35">
        <v>2417.29</v>
      </c>
      <c r="Y638">
        <v>398</v>
      </c>
    </row>
    <row r="639" spans="22:25">
      <c r="V639" t="s">
        <v>1609</v>
      </c>
      <c r="W639" t="s">
        <v>1610</v>
      </c>
      <c r="X639" s="35">
        <v>2396.41</v>
      </c>
      <c r="Y639">
        <v>381</v>
      </c>
    </row>
    <row r="640" spans="22:25">
      <c r="V640" t="s">
        <v>1611</v>
      </c>
      <c r="W640" t="s">
        <v>1612</v>
      </c>
      <c r="X640" s="35">
        <v>2360.0700000000002</v>
      </c>
      <c r="Y640">
        <v>297</v>
      </c>
    </row>
    <row r="641" spans="22:25">
      <c r="V641" t="s">
        <v>1613</v>
      </c>
      <c r="W641" t="s">
        <v>1614</v>
      </c>
      <c r="X641" s="35">
        <v>2358.7600000000002</v>
      </c>
      <c r="Y641">
        <v>360</v>
      </c>
    </row>
    <row r="642" spans="22:25">
      <c r="V642" t="s">
        <v>1615</v>
      </c>
      <c r="W642" t="s">
        <v>1616</v>
      </c>
      <c r="X642" s="35">
        <v>2356.81</v>
      </c>
      <c r="Y642">
        <v>438</v>
      </c>
    </row>
    <row r="643" spans="22:25">
      <c r="V643" t="s">
        <v>1617</v>
      </c>
      <c r="W643" t="s">
        <v>1618</v>
      </c>
      <c r="X643" s="35">
        <v>2356.21</v>
      </c>
      <c r="Y643">
        <v>387</v>
      </c>
    </row>
    <row r="644" spans="22:25">
      <c r="V644" t="s">
        <v>1619</v>
      </c>
      <c r="W644" t="s">
        <v>1620</v>
      </c>
      <c r="X644" s="35">
        <v>2341.85</v>
      </c>
      <c r="Y644">
        <v>371</v>
      </c>
    </row>
    <row r="645" spans="22:25">
      <c r="V645" t="s">
        <v>1621</v>
      </c>
      <c r="W645" t="s">
        <v>1622</v>
      </c>
      <c r="X645" s="35">
        <v>2340.5500000000002</v>
      </c>
      <c r="Y645">
        <v>390</v>
      </c>
    </row>
    <row r="646" spans="22:25">
      <c r="V646" t="s">
        <v>1623</v>
      </c>
      <c r="W646" t="s">
        <v>1624</v>
      </c>
      <c r="X646" s="35">
        <v>2336.83</v>
      </c>
      <c r="Y646">
        <v>512</v>
      </c>
    </row>
    <row r="647" spans="22:25">
      <c r="V647">
        <v>7927</v>
      </c>
      <c r="W647" t="s">
        <v>1625</v>
      </c>
      <c r="X647" s="35">
        <v>2327.9699999999998</v>
      </c>
      <c r="Y647">
        <v>395</v>
      </c>
    </row>
    <row r="648" spans="22:25">
      <c r="V648" t="s">
        <v>1626</v>
      </c>
      <c r="W648" t="s">
        <v>1627</v>
      </c>
      <c r="X648" s="35">
        <v>2286.73</v>
      </c>
      <c r="Y648">
        <v>291</v>
      </c>
    </row>
    <row r="649" spans="22:25">
      <c r="V649" t="s">
        <v>1628</v>
      </c>
      <c r="W649" t="s">
        <v>1629</v>
      </c>
      <c r="X649" s="35">
        <v>2285.9299999999998</v>
      </c>
      <c r="Y649">
        <v>358</v>
      </c>
    </row>
    <row r="650" spans="22:25">
      <c r="V650" t="s">
        <v>1630</v>
      </c>
      <c r="W650" t="s">
        <v>1631</v>
      </c>
      <c r="X650" s="35">
        <v>2276.63</v>
      </c>
      <c r="Y650">
        <v>289</v>
      </c>
    </row>
    <row r="651" spans="22:25">
      <c r="V651" t="s">
        <v>1632</v>
      </c>
      <c r="W651" t="s">
        <v>1633</v>
      </c>
      <c r="X651" s="35">
        <v>2274.85</v>
      </c>
      <c r="Y651">
        <v>300</v>
      </c>
    </row>
    <row r="652" spans="22:25">
      <c r="V652" t="s">
        <v>1634</v>
      </c>
      <c r="W652" t="s">
        <v>1635</v>
      </c>
      <c r="X652" s="35">
        <v>2271.6799999999998</v>
      </c>
      <c r="Y652">
        <v>293</v>
      </c>
    </row>
    <row r="653" spans="22:25">
      <c r="V653" t="s">
        <v>1636</v>
      </c>
      <c r="W653" t="s">
        <v>1637</v>
      </c>
      <c r="X653" s="35">
        <v>2263.0500000000002</v>
      </c>
      <c r="Y653">
        <v>373</v>
      </c>
    </row>
    <row r="654" spans="22:25">
      <c r="V654">
        <v>9683</v>
      </c>
      <c r="W654" t="s">
        <v>1638</v>
      </c>
      <c r="X654" s="35">
        <v>2243.84</v>
      </c>
      <c r="Y654">
        <v>324</v>
      </c>
    </row>
    <row r="655" spans="22:25">
      <c r="V655" t="s">
        <v>1639</v>
      </c>
      <c r="W655" t="s">
        <v>1640</v>
      </c>
      <c r="X655" s="35">
        <v>2236.9299999999998</v>
      </c>
      <c r="Y655">
        <v>380</v>
      </c>
    </row>
    <row r="656" spans="22:25">
      <c r="V656">
        <v>10224</v>
      </c>
      <c r="W656" t="s">
        <v>1641</v>
      </c>
      <c r="X656" s="35">
        <v>2232.3200000000002</v>
      </c>
      <c r="Y656">
        <v>383</v>
      </c>
    </row>
    <row r="657" spans="22:25">
      <c r="V657" t="s">
        <v>1642</v>
      </c>
      <c r="W657" t="s">
        <v>1643</v>
      </c>
      <c r="X657" s="35">
        <v>2229.4899999999998</v>
      </c>
      <c r="Y657">
        <v>928</v>
      </c>
    </row>
    <row r="658" spans="22:25">
      <c r="V658">
        <v>9909</v>
      </c>
      <c r="W658" t="s">
        <v>1644</v>
      </c>
      <c r="X658" s="35">
        <v>2219.7800000000002</v>
      </c>
      <c r="Y658">
        <v>896</v>
      </c>
    </row>
    <row r="659" spans="22:25">
      <c r="V659" t="s">
        <v>1645</v>
      </c>
      <c r="W659" t="s">
        <v>1646</v>
      </c>
      <c r="X659" s="35">
        <v>2194.42</v>
      </c>
      <c r="Y659">
        <v>415</v>
      </c>
    </row>
    <row r="660" spans="22:25">
      <c r="V660" t="s">
        <v>1647</v>
      </c>
      <c r="W660" t="s">
        <v>1648</v>
      </c>
      <c r="X660" s="35">
        <v>2193.12</v>
      </c>
      <c r="Y660">
        <v>276</v>
      </c>
    </row>
    <row r="661" spans="22:25">
      <c r="V661" t="s">
        <v>1649</v>
      </c>
      <c r="W661" t="s">
        <v>1650</v>
      </c>
      <c r="X661" s="35">
        <v>2170.63</v>
      </c>
      <c r="Y661">
        <v>282</v>
      </c>
    </row>
    <row r="662" spans="22:25">
      <c r="V662" t="s">
        <v>1651</v>
      </c>
      <c r="W662" t="s">
        <v>1652</v>
      </c>
      <c r="X662" s="35">
        <v>2166.2800000000002</v>
      </c>
      <c r="Y662">
        <v>375</v>
      </c>
    </row>
    <row r="663" spans="22:25">
      <c r="V663">
        <v>7227</v>
      </c>
      <c r="W663" t="s">
        <v>1653</v>
      </c>
      <c r="X663" s="35">
        <v>2157.0500000000002</v>
      </c>
      <c r="Y663">
        <v>428</v>
      </c>
    </row>
    <row r="664" spans="22:25">
      <c r="V664" t="s">
        <v>1654</v>
      </c>
      <c r="W664" t="s">
        <v>1655</v>
      </c>
      <c r="X664" s="35">
        <v>2142.75</v>
      </c>
      <c r="Y664">
        <v>338</v>
      </c>
    </row>
    <row r="665" spans="22:25">
      <c r="V665" t="s">
        <v>1656</v>
      </c>
      <c r="W665" t="s">
        <v>1657</v>
      </c>
      <c r="X665" s="35">
        <v>2127.0700000000002</v>
      </c>
      <c r="Y665">
        <v>344</v>
      </c>
    </row>
    <row r="666" spans="22:25">
      <c r="V666" t="s">
        <v>1658</v>
      </c>
      <c r="W666" t="s">
        <v>1659</v>
      </c>
      <c r="X666" s="35">
        <v>2119.9299999999998</v>
      </c>
      <c r="Y666">
        <v>266</v>
      </c>
    </row>
    <row r="667" spans="22:25">
      <c r="V667" t="s">
        <v>1660</v>
      </c>
      <c r="W667" t="s">
        <v>1661</v>
      </c>
      <c r="X667" s="35">
        <v>2114.6999999999998</v>
      </c>
      <c r="Y667">
        <v>403</v>
      </c>
    </row>
    <row r="668" spans="22:25">
      <c r="V668" t="s">
        <v>1662</v>
      </c>
      <c r="W668" t="s">
        <v>1663</v>
      </c>
      <c r="X668" s="35">
        <v>2108.37</v>
      </c>
      <c r="Y668">
        <v>465</v>
      </c>
    </row>
    <row r="669" spans="22:25">
      <c r="V669" t="s">
        <v>1664</v>
      </c>
      <c r="W669" t="s">
        <v>1665</v>
      </c>
      <c r="X669" s="35">
        <v>2106.56</v>
      </c>
      <c r="Y669">
        <v>298</v>
      </c>
    </row>
    <row r="670" spans="22:25">
      <c r="V670" t="s">
        <v>1666</v>
      </c>
      <c r="W670" t="s">
        <v>1667</v>
      </c>
      <c r="X670" s="35">
        <v>2100.42</v>
      </c>
      <c r="Y670">
        <v>286</v>
      </c>
    </row>
    <row r="671" spans="22:25">
      <c r="V671" t="s">
        <v>1668</v>
      </c>
      <c r="W671" t="s">
        <v>1669</v>
      </c>
      <c r="X671" s="35">
        <v>2089.2600000000002</v>
      </c>
      <c r="Y671">
        <v>281</v>
      </c>
    </row>
    <row r="672" spans="22:25">
      <c r="V672">
        <v>10454</v>
      </c>
      <c r="W672" t="s">
        <v>1670</v>
      </c>
      <c r="X672" s="35">
        <v>2073.58</v>
      </c>
      <c r="Y672">
        <v>158</v>
      </c>
    </row>
    <row r="673" spans="22:25">
      <c r="V673" t="s">
        <v>1671</v>
      </c>
      <c r="W673" t="s">
        <v>1672</v>
      </c>
      <c r="X673" s="35">
        <v>2070.1799999999998</v>
      </c>
      <c r="Y673">
        <v>346</v>
      </c>
    </row>
    <row r="674" spans="22:25">
      <c r="V674" t="s">
        <v>1673</v>
      </c>
      <c r="W674" t="s">
        <v>1674</v>
      </c>
      <c r="X674" s="35">
        <v>2069.2199999999998</v>
      </c>
      <c r="Y674">
        <v>268</v>
      </c>
    </row>
    <row r="675" spans="22:25">
      <c r="V675">
        <v>7225</v>
      </c>
      <c r="W675" t="s">
        <v>1675</v>
      </c>
      <c r="X675" s="35">
        <v>2068.0700000000002</v>
      </c>
      <c r="Y675">
        <v>413</v>
      </c>
    </row>
    <row r="676" spans="22:25">
      <c r="V676" t="s">
        <v>1676</v>
      </c>
      <c r="W676" t="s">
        <v>1677</v>
      </c>
      <c r="X676" s="35">
        <v>2067.66</v>
      </c>
      <c r="Y676">
        <v>257</v>
      </c>
    </row>
    <row r="677" spans="22:25">
      <c r="V677" t="s">
        <v>1678</v>
      </c>
      <c r="W677" t="s">
        <v>1679</v>
      </c>
      <c r="X677" s="35">
        <v>2060.62</v>
      </c>
      <c r="Y677">
        <v>277</v>
      </c>
    </row>
    <row r="678" spans="22:25">
      <c r="V678" t="s">
        <v>1680</v>
      </c>
      <c r="W678" t="s">
        <v>1681</v>
      </c>
      <c r="X678" s="35">
        <v>2054.06</v>
      </c>
      <c r="Y678">
        <v>298</v>
      </c>
    </row>
    <row r="679" spans="22:25">
      <c r="V679" t="s">
        <v>1682</v>
      </c>
      <c r="W679" t="s">
        <v>1683</v>
      </c>
      <c r="X679" s="35">
        <v>2042.8</v>
      </c>
      <c r="Y679">
        <v>291</v>
      </c>
    </row>
    <row r="680" spans="22:25">
      <c r="V680" t="s">
        <v>1684</v>
      </c>
      <c r="W680" t="s">
        <v>1685</v>
      </c>
      <c r="X680" s="35">
        <v>2037.11</v>
      </c>
      <c r="Y680">
        <v>280</v>
      </c>
    </row>
    <row r="681" spans="22:25">
      <c r="V681">
        <v>9429</v>
      </c>
      <c r="W681" t="s">
        <v>1686</v>
      </c>
      <c r="X681" s="35">
        <v>2035.28</v>
      </c>
      <c r="Y681">
        <v>590</v>
      </c>
    </row>
    <row r="682" spans="22:25">
      <c r="V682" t="s">
        <v>1687</v>
      </c>
      <c r="W682" t="s">
        <v>1688</v>
      </c>
      <c r="X682" s="35">
        <v>2026.93</v>
      </c>
      <c r="Y682">
        <v>195</v>
      </c>
    </row>
    <row r="683" spans="22:25">
      <c r="V683" t="s">
        <v>1689</v>
      </c>
      <c r="W683" t="s">
        <v>1690</v>
      </c>
      <c r="X683" s="35">
        <v>2022.92</v>
      </c>
      <c r="Y683">
        <v>259</v>
      </c>
    </row>
    <row r="684" spans="22:25">
      <c r="V684" t="s">
        <v>1691</v>
      </c>
      <c r="W684" t="s">
        <v>1692</v>
      </c>
      <c r="X684" s="35">
        <v>2015.74</v>
      </c>
      <c r="Y684">
        <v>294</v>
      </c>
    </row>
    <row r="685" spans="22:25">
      <c r="V685" t="s">
        <v>1693</v>
      </c>
      <c r="W685" t="s">
        <v>1694</v>
      </c>
      <c r="X685" s="35">
        <v>2013.73</v>
      </c>
      <c r="Y685">
        <v>327</v>
      </c>
    </row>
    <row r="686" spans="22:25">
      <c r="V686" t="s">
        <v>1695</v>
      </c>
      <c r="W686" t="s">
        <v>1696</v>
      </c>
      <c r="X686" s="35">
        <v>2001.17</v>
      </c>
      <c r="Y686">
        <v>269</v>
      </c>
    </row>
    <row r="687" spans="22:25">
      <c r="V687" t="s">
        <v>1697</v>
      </c>
      <c r="W687" t="s">
        <v>1698</v>
      </c>
      <c r="X687" s="35">
        <v>1993.57</v>
      </c>
      <c r="Y687">
        <v>255</v>
      </c>
    </row>
    <row r="688" spans="22:25">
      <c r="V688" t="s">
        <v>1699</v>
      </c>
      <c r="W688" t="s">
        <v>1700</v>
      </c>
      <c r="X688" s="35">
        <v>1972.49</v>
      </c>
      <c r="Y688">
        <v>253</v>
      </c>
    </row>
    <row r="689" spans="22:25">
      <c r="V689" t="s">
        <v>1701</v>
      </c>
      <c r="W689" t="s">
        <v>1702</v>
      </c>
      <c r="X689" s="35">
        <v>1971.06</v>
      </c>
      <c r="Y689">
        <v>399</v>
      </c>
    </row>
    <row r="690" spans="22:25">
      <c r="V690" t="s">
        <v>1703</v>
      </c>
      <c r="W690" t="s">
        <v>1704</v>
      </c>
      <c r="X690" s="35">
        <v>1968.75</v>
      </c>
      <c r="Y690">
        <v>396</v>
      </c>
    </row>
    <row r="691" spans="22:25">
      <c r="V691">
        <v>9464</v>
      </c>
      <c r="W691" t="s">
        <v>1705</v>
      </c>
      <c r="X691" s="35">
        <v>1965.65</v>
      </c>
      <c r="Y691">
        <v>401</v>
      </c>
    </row>
    <row r="692" spans="22:25">
      <c r="V692" t="s">
        <v>1706</v>
      </c>
      <c r="W692" t="s">
        <v>1707</v>
      </c>
      <c r="X692" s="35">
        <v>1958.79</v>
      </c>
      <c r="Y692">
        <v>188</v>
      </c>
    </row>
    <row r="693" spans="22:25">
      <c r="V693">
        <v>8383</v>
      </c>
      <c r="W693" t="s">
        <v>1708</v>
      </c>
      <c r="X693" s="35">
        <v>1957.02</v>
      </c>
      <c r="Y693">
        <v>266</v>
      </c>
    </row>
    <row r="694" spans="22:25">
      <c r="V694" t="s">
        <v>1709</v>
      </c>
      <c r="W694" t="s">
        <v>1710</v>
      </c>
      <c r="X694" s="35">
        <v>1951.55</v>
      </c>
      <c r="Y694">
        <v>213</v>
      </c>
    </row>
    <row r="695" spans="22:25">
      <c r="V695" t="s">
        <v>1711</v>
      </c>
      <c r="W695" t="s">
        <v>1712</v>
      </c>
      <c r="X695" s="35">
        <v>1945.05</v>
      </c>
      <c r="Y695">
        <v>142</v>
      </c>
    </row>
    <row r="696" spans="22:25">
      <c r="V696" t="s">
        <v>1713</v>
      </c>
      <c r="W696" t="s">
        <v>1714</v>
      </c>
      <c r="X696" s="35">
        <v>1941.72</v>
      </c>
      <c r="Y696" s="7">
        <v>1341</v>
      </c>
    </row>
    <row r="697" spans="22:25">
      <c r="V697">
        <v>1050</v>
      </c>
      <c r="W697" t="s">
        <v>1715</v>
      </c>
      <c r="X697" s="35">
        <v>1925.68</v>
      </c>
      <c r="Y697">
        <v>340</v>
      </c>
    </row>
    <row r="698" spans="22:25">
      <c r="V698">
        <v>9992</v>
      </c>
      <c r="W698" t="s">
        <v>1716</v>
      </c>
      <c r="X698" s="35">
        <v>1925.37</v>
      </c>
      <c r="Y698">
        <v>938</v>
      </c>
    </row>
    <row r="699" spans="22:25">
      <c r="V699" t="s">
        <v>1717</v>
      </c>
      <c r="W699" t="s">
        <v>1718</v>
      </c>
      <c r="X699" s="35">
        <v>1918.33</v>
      </c>
      <c r="Y699">
        <v>185</v>
      </c>
    </row>
    <row r="700" spans="22:25">
      <c r="V700" t="s">
        <v>1719</v>
      </c>
      <c r="W700" t="s">
        <v>1720</v>
      </c>
      <c r="X700" s="35">
        <v>1906.61</v>
      </c>
      <c r="Y700">
        <v>282</v>
      </c>
    </row>
    <row r="701" spans="22:25">
      <c r="V701" t="s">
        <v>1721</v>
      </c>
      <c r="W701" t="s">
        <v>1722</v>
      </c>
      <c r="X701" s="35">
        <v>1898.55</v>
      </c>
      <c r="Y701">
        <v>272</v>
      </c>
    </row>
    <row r="702" spans="22:25">
      <c r="V702">
        <v>10456</v>
      </c>
      <c r="W702" t="s">
        <v>1723</v>
      </c>
      <c r="X702" s="35">
        <v>1891.55</v>
      </c>
      <c r="Y702">
        <v>144</v>
      </c>
    </row>
    <row r="703" spans="22:25">
      <c r="V703">
        <v>6105</v>
      </c>
      <c r="W703" t="s">
        <v>1724</v>
      </c>
      <c r="X703" s="35">
        <v>1887.63</v>
      </c>
      <c r="Y703">
        <v>278</v>
      </c>
    </row>
    <row r="704" spans="22:25">
      <c r="V704">
        <v>9443</v>
      </c>
      <c r="W704" t="s">
        <v>1725</v>
      </c>
      <c r="X704" s="35">
        <v>1870.99</v>
      </c>
      <c r="Y704">
        <v>399</v>
      </c>
    </row>
    <row r="705" spans="22:25">
      <c r="V705">
        <v>10451</v>
      </c>
      <c r="W705" t="s">
        <v>1726</v>
      </c>
      <c r="X705" s="35">
        <v>1845.87</v>
      </c>
      <c r="Y705">
        <v>141</v>
      </c>
    </row>
    <row r="706" spans="22:25">
      <c r="V706" t="s">
        <v>1727</v>
      </c>
      <c r="W706" t="s">
        <v>1728</v>
      </c>
      <c r="X706" s="35">
        <v>1835.6</v>
      </c>
      <c r="Y706">
        <v>249</v>
      </c>
    </row>
    <row r="707" spans="22:25">
      <c r="V707" t="s">
        <v>1729</v>
      </c>
      <c r="W707" t="s">
        <v>1730</v>
      </c>
      <c r="X707" s="35">
        <v>1817.85</v>
      </c>
      <c r="Y707">
        <v>247</v>
      </c>
    </row>
    <row r="708" spans="22:25">
      <c r="V708" t="s">
        <v>1731</v>
      </c>
      <c r="W708" t="s">
        <v>1732</v>
      </c>
      <c r="X708" s="35">
        <v>1814.29</v>
      </c>
      <c r="Y708">
        <v>244</v>
      </c>
    </row>
    <row r="709" spans="22:25">
      <c r="V709" t="s">
        <v>1733</v>
      </c>
      <c r="W709" t="s">
        <v>1734</v>
      </c>
      <c r="X709" s="35">
        <v>1803.15</v>
      </c>
      <c r="Y709">
        <v>313</v>
      </c>
    </row>
    <row r="710" spans="22:25">
      <c r="V710">
        <v>9427</v>
      </c>
      <c r="W710" t="s">
        <v>1735</v>
      </c>
      <c r="X710" s="35">
        <v>1801.83</v>
      </c>
      <c r="Y710">
        <v>463</v>
      </c>
    </row>
    <row r="711" spans="22:25">
      <c r="V711">
        <v>9433</v>
      </c>
      <c r="W711" t="s">
        <v>1736</v>
      </c>
      <c r="X711" s="35">
        <v>1800.59</v>
      </c>
      <c r="Y711">
        <v>405</v>
      </c>
    </row>
    <row r="712" spans="22:25">
      <c r="V712" t="s">
        <v>1737</v>
      </c>
      <c r="W712" t="s">
        <v>1738</v>
      </c>
      <c r="X712" s="35">
        <v>1778.29</v>
      </c>
      <c r="Y712">
        <v>357</v>
      </c>
    </row>
    <row r="713" spans="22:25">
      <c r="V713">
        <v>9993</v>
      </c>
      <c r="W713" t="s">
        <v>1739</v>
      </c>
      <c r="X713" s="35">
        <v>1761.16</v>
      </c>
      <c r="Y713">
        <v>657</v>
      </c>
    </row>
    <row r="714" spans="22:25">
      <c r="V714" t="s">
        <v>1740</v>
      </c>
      <c r="W714" t="s">
        <v>1741</v>
      </c>
      <c r="X714" s="35">
        <v>1758.57</v>
      </c>
      <c r="Y714" s="7">
        <v>1857</v>
      </c>
    </row>
    <row r="715" spans="22:25">
      <c r="V715" t="s">
        <v>1742</v>
      </c>
      <c r="W715" t="s">
        <v>1743</v>
      </c>
      <c r="X715" s="35">
        <v>1744.91</v>
      </c>
      <c r="Y715">
        <v>255</v>
      </c>
    </row>
    <row r="716" spans="22:25">
      <c r="V716" t="s">
        <v>1744</v>
      </c>
      <c r="W716" t="s">
        <v>1745</v>
      </c>
      <c r="X716" s="35">
        <v>1737.48</v>
      </c>
      <c r="Y716">
        <v>229</v>
      </c>
    </row>
    <row r="717" spans="22:25">
      <c r="V717" t="s">
        <v>1746</v>
      </c>
      <c r="W717" t="s">
        <v>1747</v>
      </c>
      <c r="X717" s="35">
        <v>1719.18</v>
      </c>
      <c r="Y717">
        <v>274</v>
      </c>
    </row>
    <row r="718" spans="22:25">
      <c r="V718" t="s">
        <v>1748</v>
      </c>
      <c r="W718" t="s">
        <v>1749</v>
      </c>
      <c r="X718" s="35">
        <v>1715.23</v>
      </c>
      <c r="Y718">
        <v>263</v>
      </c>
    </row>
    <row r="719" spans="22:25">
      <c r="V719" t="s">
        <v>1750</v>
      </c>
      <c r="W719" t="s">
        <v>1751</v>
      </c>
      <c r="X719" s="35">
        <v>1705.25</v>
      </c>
      <c r="Y719" s="7">
        <v>1085</v>
      </c>
    </row>
    <row r="720" spans="22:25">
      <c r="V720" t="s">
        <v>1752</v>
      </c>
      <c r="W720" t="s">
        <v>1753</v>
      </c>
      <c r="X720" s="35">
        <v>1703.72</v>
      </c>
      <c r="Y720">
        <v>162</v>
      </c>
    </row>
    <row r="721" spans="22:25">
      <c r="V721" t="s">
        <v>1754</v>
      </c>
      <c r="W721" t="s">
        <v>1755</v>
      </c>
      <c r="X721" s="35">
        <v>1696.36</v>
      </c>
      <c r="Y721">
        <v>231</v>
      </c>
    </row>
    <row r="722" spans="22:25">
      <c r="V722">
        <v>7807</v>
      </c>
      <c r="W722" t="s">
        <v>1756</v>
      </c>
      <c r="X722" s="35">
        <v>1695.76</v>
      </c>
      <c r="Y722">
        <v>590</v>
      </c>
    </row>
    <row r="723" spans="22:25">
      <c r="V723" t="s">
        <v>1757</v>
      </c>
      <c r="W723" t="s">
        <v>1758</v>
      </c>
      <c r="X723" s="35">
        <v>1690.54</v>
      </c>
      <c r="Y723">
        <v>314</v>
      </c>
    </row>
    <row r="724" spans="22:25">
      <c r="V724">
        <v>8788</v>
      </c>
      <c r="W724" t="s">
        <v>1759</v>
      </c>
      <c r="X724" s="35">
        <v>1679.52</v>
      </c>
      <c r="Y724">
        <v>540</v>
      </c>
    </row>
    <row r="725" spans="22:25">
      <c r="V725" t="s">
        <v>1760</v>
      </c>
      <c r="W725" t="s">
        <v>1761</v>
      </c>
      <c r="X725" s="35">
        <v>1678.67</v>
      </c>
      <c r="Y725">
        <v>268</v>
      </c>
    </row>
    <row r="726" spans="22:25">
      <c r="V726">
        <v>10104</v>
      </c>
      <c r="W726" t="s">
        <v>1762</v>
      </c>
      <c r="X726" s="35">
        <v>1669.81</v>
      </c>
      <c r="Y726">
        <v>398</v>
      </c>
    </row>
    <row r="727" spans="22:25">
      <c r="V727" t="s">
        <v>1763</v>
      </c>
      <c r="W727" t="s">
        <v>1764</v>
      </c>
      <c r="X727" s="35">
        <v>1664.21</v>
      </c>
      <c r="Y727">
        <v>213</v>
      </c>
    </row>
    <row r="728" spans="22:25">
      <c r="V728" t="s">
        <v>1765</v>
      </c>
      <c r="W728" t="s">
        <v>1766</v>
      </c>
      <c r="X728" s="35">
        <v>1661.39</v>
      </c>
      <c r="Y728">
        <v>230</v>
      </c>
    </row>
    <row r="729" spans="22:25">
      <c r="V729">
        <v>9463</v>
      </c>
      <c r="W729" t="s">
        <v>1767</v>
      </c>
      <c r="X729" s="35">
        <v>1656.92</v>
      </c>
      <c r="Y729">
        <v>444</v>
      </c>
    </row>
    <row r="730" spans="22:25">
      <c r="V730" t="s">
        <v>1768</v>
      </c>
      <c r="W730" t="s">
        <v>1769</v>
      </c>
      <c r="X730" s="35">
        <v>1638.89</v>
      </c>
      <c r="Y730">
        <v>267</v>
      </c>
    </row>
    <row r="731" spans="22:25">
      <c r="V731" t="s">
        <v>1770</v>
      </c>
      <c r="W731" t="s">
        <v>1771</v>
      </c>
      <c r="X731" s="35">
        <v>1634</v>
      </c>
      <c r="Y731">
        <v>214</v>
      </c>
    </row>
    <row r="732" spans="22:25">
      <c r="V732" t="s">
        <v>1772</v>
      </c>
      <c r="W732" t="s">
        <v>1773</v>
      </c>
      <c r="X732" s="35">
        <v>1619.44</v>
      </c>
      <c r="Y732">
        <v>219</v>
      </c>
    </row>
    <row r="733" spans="22:25">
      <c r="V733" t="s">
        <v>1774</v>
      </c>
      <c r="W733" t="s">
        <v>1775</v>
      </c>
      <c r="X733" s="35">
        <v>1619.4</v>
      </c>
      <c r="Y733">
        <v>151</v>
      </c>
    </row>
    <row r="734" spans="22:25">
      <c r="V734">
        <v>7447</v>
      </c>
      <c r="W734" t="s">
        <v>1776</v>
      </c>
      <c r="X734" s="35">
        <v>1618.63</v>
      </c>
      <c r="Y734">
        <v>137</v>
      </c>
    </row>
    <row r="735" spans="22:25">
      <c r="V735" t="s">
        <v>1777</v>
      </c>
      <c r="W735" t="s">
        <v>1778</v>
      </c>
      <c r="X735" s="35">
        <v>1618.32</v>
      </c>
      <c r="Y735">
        <v>228</v>
      </c>
    </row>
    <row r="736" spans="22:25">
      <c r="V736" t="s">
        <v>1779</v>
      </c>
      <c r="W736" t="s">
        <v>1780</v>
      </c>
      <c r="X736" s="35">
        <v>1583.74</v>
      </c>
      <c r="Y736">
        <v>205</v>
      </c>
    </row>
    <row r="737" spans="22:25">
      <c r="V737" t="s">
        <v>1781</v>
      </c>
      <c r="W737" t="s">
        <v>1782</v>
      </c>
      <c r="X737" s="35">
        <v>1573.44</v>
      </c>
      <c r="Y737">
        <v>495</v>
      </c>
    </row>
    <row r="738" spans="22:25">
      <c r="V738" t="s">
        <v>1783</v>
      </c>
      <c r="W738" t="s">
        <v>1784</v>
      </c>
      <c r="X738" s="35">
        <v>1571.24</v>
      </c>
      <c r="Y738">
        <v>295</v>
      </c>
    </row>
    <row r="739" spans="22:25">
      <c r="V739">
        <v>1310</v>
      </c>
      <c r="W739" t="s">
        <v>1785</v>
      </c>
      <c r="X739" s="35">
        <v>1554.56</v>
      </c>
      <c r="Y739">
        <v>417</v>
      </c>
    </row>
    <row r="740" spans="22:25">
      <c r="V740" t="s">
        <v>1786</v>
      </c>
      <c r="W740" t="s">
        <v>1787</v>
      </c>
      <c r="X740" s="35">
        <v>1550.5</v>
      </c>
      <c r="Y740">
        <v>217</v>
      </c>
    </row>
    <row r="741" spans="22:25">
      <c r="V741" t="s">
        <v>1788</v>
      </c>
      <c r="W741" t="s">
        <v>1789</v>
      </c>
      <c r="X741" s="35">
        <v>1549.63</v>
      </c>
      <c r="Y741">
        <v>240</v>
      </c>
    </row>
    <row r="742" spans="22:25">
      <c r="V742" t="s">
        <v>1790</v>
      </c>
      <c r="W742" t="s">
        <v>1791</v>
      </c>
      <c r="X742" s="35">
        <v>1536.57</v>
      </c>
      <c r="Y742">
        <v>495</v>
      </c>
    </row>
    <row r="743" spans="22:25">
      <c r="V743" t="s">
        <v>1792</v>
      </c>
      <c r="W743" t="s">
        <v>1793</v>
      </c>
      <c r="X743" s="35">
        <v>1534.09</v>
      </c>
      <c r="Y743">
        <v>229</v>
      </c>
    </row>
    <row r="744" spans="22:25">
      <c r="V744" t="s">
        <v>1794</v>
      </c>
      <c r="W744" t="s">
        <v>1795</v>
      </c>
      <c r="X744" s="35">
        <v>1519.03</v>
      </c>
      <c r="Y744">
        <v>302</v>
      </c>
    </row>
    <row r="745" spans="22:25">
      <c r="V745" t="s">
        <v>1796</v>
      </c>
      <c r="W745" t="s">
        <v>1797</v>
      </c>
      <c r="X745" s="35">
        <v>1518.7</v>
      </c>
      <c r="Y745">
        <v>263</v>
      </c>
    </row>
    <row r="746" spans="22:25">
      <c r="V746">
        <v>9511</v>
      </c>
      <c r="W746" t="s">
        <v>1798</v>
      </c>
      <c r="X746" s="35">
        <v>1514.51</v>
      </c>
      <c r="Y746">
        <v>404</v>
      </c>
    </row>
    <row r="747" spans="22:25">
      <c r="V747">
        <v>9687</v>
      </c>
      <c r="W747" t="s">
        <v>1799</v>
      </c>
      <c r="X747" s="35">
        <v>1513.21</v>
      </c>
      <c r="Y747">
        <v>275</v>
      </c>
    </row>
    <row r="748" spans="22:25">
      <c r="V748">
        <v>6102</v>
      </c>
      <c r="W748" t="s">
        <v>1800</v>
      </c>
      <c r="X748" s="35">
        <v>1505.62</v>
      </c>
      <c r="Y748">
        <v>225</v>
      </c>
    </row>
    <row r="749" spans="22:25">
      <c r="V749">
        <v>9434</v>
      </c>
      <c r="W749" t="s">
        <v>1801</v>
      </c>
      <c r="X749" s="35">
        <v>1503.91</v>
      </c>
      <c r="Y749">
        <v>334</v>
      </c>
    </row>
    <row r="750" spans="22:25">
      <c r="V750">
        <v>8787</v>
      </c>
      <c r="W750" t="s">
        <v>1802</v>
      </c>
      <c r="X750" s="35">
        <v>1492.65</v>
      </c>
      <c r="Y750">
        <v>553</v>
      </c>
    </row>
    <row r="751" spans="22:25">
      <c r="V751">
        <v>9194</v>
      </c>
      <c r="W751" t="s">
        <v>1803</v>
      </c>
      <c r="X751" s="35">
        <v>1487.49</v>
      </c>
      <c r="Y751">
        <v>205</v>
      </c>
    </row>
    <row r="752" spans="22:25">
      <c r="V752">
        <v>9534</v>
      </c>
      <c r="W752" t="s">
        <v>1804</v>
      </c>
      <c r="X752" s="35">
        <v>1473.07</v>
      </c>
      <c r="Y752">
        <v>103</v>
      </c>
    </row>
    <row r="753" spans="22:25">
      <c r="V753">
        <v>9462</v>
      </c>
      <c r="W753" t="s">
        <v>1805</v>
      </c>
      <c r="X753" s="35">
        <v>1472.43</v>
      </c>
      <c r="Y753">
        <v>386</v>
      </c>
    </row>
    <row r="754" spans="22:25">
      <c r="V754">
        <v>9491</v>
      </c>
      <c r="W754" t="s">
        <v>1806</v>
      </c>
      <c r="X754" s="35">
        <v>1472</v>
      </c>
      <c r="Y754">
        <v>394</v>
      </c>
    </row>
    <row r="755" spans="22:25">
      <c r="V755">
        <v>9444</v>
      </c>
      <c r="W755" t="s">
        <v>1807</v>
      </c>
      <c r="X755" s="35">
        <v>1467.42</v>
      </c>
      <c r="Y755">
        <v>311</v>
      </c>
    </row>
    <row r="756" spans="22:25">
      <c r="V756">
        <v>9196</v>
      </c>
      <c r="W756" t="s">
        <v>1808</v>
      </c>
      <c r="X756" s="35">
        <v>1459.3</v>
      </c>
      <c r="Y756">
        <v>201</v>
      </c>
    </row>
    <row r="757" spans="22:25">
      <c r="V757" t="s">
        <v>1809</v>
      </c>
      <c r="W757" t="s">
        <v>1810</v>
      </c>
      <c r="X757" s="35">
        <v>1444.99</v>
      </c>
      <c r="Y757">
        <v>233</v>
      </c>
    </row>
    <row r="758" spans="22:25">
      <c r="V758" t="s">
        <v>1811</v>
      </c>
      <c r="W758" t="s">
        <v>1812</v>
      </c>
      <c r="X758" s="35">
        <v>1439.98</v>
      </c>
      <c r="Y758">
        <v>263</v>
      </c>
    </row>
    <row r="759" spans="22:25">
      <c r="V759" t="s">
        <v>1813</v>
      </c>
      <c r="W759" t="s">
        <v>1814</v>
      </c>
      <c r="X759" s="35">
        <v>1437.94</v>
      </c>
      <c r="Y759">
        <v>146</v>
      </c>
    </row>
    <row r="760" spans="22:25">
      <c r="V760" t="s">
        <v>1815</v>
      </c>
      <c r="W760" t="s">
        <v>1816</v>
      </c>
      <c r="X760" s="35">
        <v>1435.3</v>
      </c>
      <c r="Y760">
        <v>218</v>
      </c>
    </row>
    <row r="761" spans="22:25">
      <c r="V761" t="s">
        <v>1817</v>
      </c>
      <c r="W761" t="s">
        <v>1818</v>
      </c>
      <c r="X761" s="35">
        <v>1434.84</v>
      </c>
      <c r="Y761">
        <v>147</v>
      </c>
    </row>
    <row r="762" spans="22:25">
      <c r="V762" t="s">
        <v>1819</v>
      </c>
      <c r="W762" t="s">
        <v>1820</v>
      </c>
      <c r="X762" s="35">
        <v>1431.22</v>
      </c>
      <c r="Y762">
        <v>184</v>
      </c>
    </row>
    <row r="763" spans="22:25">
      <c r="V763" t="s">
        <v>1821</v>
      </c>
      <c r="W763" t="s">
        <v>1822</v>
      </c>
      <c r="X763" s="35">
        <v>1428.86</v>
      </c>
      <c r="Y763">
        <v>403</v>
      </c>
    </row>
    <row r="764" spans="22:25">
      <c r="V764">
        <v>8597</v>
      </c>
      <c r="W764" t="s">
        <v>1823</v>
      </c>
      <c r="X764" s="35">
        <v>1426.47</v>
      </c>
      <c r="Y764">
        <v>429</v>
      </c>
    </row>
    <row r="765" spans="22:25">
      <c r="V765">
        <v>10480</v>
      </c>
      <c r="W765" t="s">
        <v>1824</v>
      </c>
      <c r="X765" s="35">
        <v>1423.52</v>
      </c>
      <c r="Y765">
        <v>107</v>
      </c>
    </row>
    <row r="766" spans="22:25">
      <c r="V766" t="s">
        <v>1825</v>
      </c>
      <c r="W766" t="s">
        <v>1826</v>
      </c>
      <c r="X766" s="35">
        <v>1420.38</v>
      </c>
      <c r="Y766">
        <v>189</v>
      </c>
    </row>
    <row r="767" spans="22:25">
      <c r="V767" t="s">
        <v>1827</v>
      </c>
      <c r="W767" t="s">
        <v>1828</v>
      </c>
      <c r="X767" s="35">
        <v>1418.11</v>
      </c>
      <c r="Y767">
        <v>204</v>
      </c>
    </row>
    <row r="768" spans="22:25">
      <c r="V768" t="s">
        <v>1829</v>
      </c>
      <c r="W768" t="s">
        <v>1830</v>
      </c>
      <c r="X768" s="35">
        <v>1413.93</v>
      </c>
      <c r="Y768">
        <v>103</v>
      </c>
    </row>
    <row r="769" spans="22:25">
      <c r="V769">
        <v>9150</v>
      </c>
      <c r="W769" t="s">
        <v>1831</v>
      </c>
      <c r="X769" s="35">
        <v>1408</v>
      </c>
      <c r="Y769">
        <v>113</v>
      </c>
    </row>
    <row r="770" spans="22:25">
      <c r="V770" t="s">
        <v>1832</v>
      </c>
      <c r="W770" t="s">
        <v>1833</v>
      </c>
      <c r="X770" s="35">
        <v>1407.77</v>
      </c>
      <c r="Y770">
        <v>264</v>
      </c>
    </row>
    <row r="771" spans="22:25">
      <c r="V771" t="s">
        <v>1834</v>
      </c>
      <c r="W771" t="s">
        <v>1835</v>
      </c>
      <c r="X771" s="35">
        <v>1403.74</v>
      </c>
      <c r="Y771">
        <v>154</v>
      </c>
    </row>
    <row r="772" spans="22:25">
      <c r="V772">
        <v>6457</v>
      </c>
      <c r="W772" t="s">
        <v>1836</v>
      </c>
      <c r="X772" s="35">
        <v>1400.04</v>
      </c>
      <c r="Y772">
        <v>321</v>
      </c>
    </row>
    <row r="773" spans="22:25">
      <c r="V773">
        <v>9438</v>
      </c>
      <c r="W773" t="s">
        <v>1837</v>
      </c>
      <c r="X773" s="35">
        <v>1396.92</v>
      </c>
      <c r="Y773">
        <v>313</v>
      </c>
    </row>
    <row r="774" spans="22:25">
      <c r="V774">
        <v>9441</v>
      </c>
      <c r="W774" t="s">
        <v>1838</v>
      </c>
      <c r="X774" s="35">
        <v>1396.42</v>
      </c>
      <c r="Y774">
        <v>311</v>
      </c>
    </row>
    <row r="775" spans="22:25">
      <c r="V775">
        <v>9261</v>
      </c>
      <c r="W775" t="s">
        <v>1839</v>
      </c>
      <c r="X775" s="35">
        <v>1389.19</v>
      </c>
      <c r="Y775">
        <v>122</v>
      </c>
    </row>
    <row r="776" spans="22:25">
      <c r="V776" t="s">
        <v>1840</v>
      </c>
      <c r="W776" t="s">
        <v>1841</v>
      </c>
      <c r="X776" s="35">
        <v>1387.35</v>
      </c>
      <c r="Y776">
        <v>228</v>
      </c>
    </row>
    <row r="777" spans="22:25">
      <c r="V777" t="s">
        <v>1842</v>
      </c>
      <c r="W777" t="s">
        <v>1843</v>
      </c>
      <c r="X777" s="35">
        <v>1386.73</v>
      </c>
      <c r="Y777">
        <v>230</v>
      </c>
    </row>
    <row r="778" spans="22:25">
      <c r="V778">
        <v>4832</v>
      </c>
      <c r="W778" t="s">
        <v>1844</v>
      </c>
      <c r="X778" s="35">
        <v>1375.28</v>
      </c>
      <c r="Y778">
        <v>237</v>
      </c>
    </row>
    <row r="779" spans="22:25">
      <c r="V779" t="s">
        <v>1845</v>
      </c>
      <c r="W779" t="s">
        <v>1846</v>
      </c>
      <c r="X779" s="35">
        <v>1367.35</v>
      </c>
      <c r="Y779">
        <v>93</v>
      </c>
    </row>
    <row r="780" spans="22:25">
      <c r="V780">
        <v>7806</v>
      </c>
      <c r="W780" t="s">
        <v>1847</v>
      </c>
      <c r="X780" s="35">
        <v>1348.46</v>
      </c>
      <c r="Y780">
        <v>462</v>
      </c>
    </row>
    <row r="781" spans="22:25">
      <c r="V781" t="s">
        <v>1848</v>
      </c>
      <c r="W781" t="s">
        <v>1849</v>
      </c>
      <c r="X781" s="35">
        <v>1342.56</v>
      </c>
      <c r="Y781">
        <v>179</v>
      </c>
    </row>
    <row r="782" spans="22:25">
      <c r="V782">
        <v>9513</v>
      </c>
      <c r="W782" t="s">
        <v>1850</v>
      </c>
      <c r="X782" s="35">
        <v>1326.11</v>
      </c>
      <c r="Y782">
        <v>336</v>
      </c>
    </row>
    <row r="783" spans="22:25">
      <c r="V783" t="s">
        <v>1851</v>
      </c>
      <c r="W783" t="s">
        <v>1852</v>
      </c>
      <c r="X783" s="35">
        <v>1321.68</v>
      </c>
      <c r="Y783">
        <v>195</v>
      </c>
    </row>
    <row r="784" spans="22:25">
      <c r="V784">
        <v>10103</v>
      </c>
      <c r="W784" t="s">
        <v>1853</v>
      </c>
      <c r="X784" s="35">
        <v>1314.71</v>
      </c>
      <c r="Y784">
        <v>419</v>
      </c>
    </row>
    <row r="785" spans="22:25">
      <c r="V785" t="s">
        <v>1854</v>
      </c>
      <c r="W785" t="s">
        <v>1855</v>
      </c>
      <c r="X785" s="35">
        <v>1309.93</v>
      </c>
      <c r="Y785">
        <v>203</v>
      </c>
    </row>
    <row r="786" spans="22:25">
      <c r="V786">
        <v>10458</v>
      </c>
      <c r="W786" t="s">
        <v>1856</v>
      </c>
      <c r="X786" s="35">
        <v>1303.3399999999999</v>
      </c>
      <c r="Y786">
        <v>99</v>
      </c>
    </row>
    <row r="787" spans="22:25">
      <c r="V787" t="s">
        <v>1857</v>
      </c>
      <c r="W787" t="s">
        <v>1858</v>
      </c>
      <c r="X787" s="35">
        <v>1299.72</v>
      </c>
      <c r="Y787">
        <v>190</v>
      </c>
    </row>
    <row r="788" spans="22:25">
      <c r="V788" t="s">
        <v>1859</v>
      </c>
      <c r="W788" t="s">
        <v>1860</v>
      </c>
      <c r="X788" s="35">
        <v>1298.8900000000001</v>
      </c>
      <c r="Y788">
        <v>191</v>
      </c>
    </row>
    <row r="789" spans="22:25">
      <c r="V789" t="s">
        <v>1861</v>
      </c>
      <c r="W789" t="s">
        <v>1862</v>
      </c>
      <c r="X789" s="35">
        <v>1297.54</v>
      </c>
      <c r="Y789">
        <v>179</v>
      </c>
    </row>
    <row r="790" spans="22:25">
      <c r="V790">
        <v>10450</v>
      </c>
      <c r="W790" t="s">
        <v>1863</v>
      </c>
      <c r="X790" s="35">
        <v>1289.8</v>
      </c>
      <c r="Y790">
        <v>99</v>
      </c>
    </row>
    <row r="791" spans="22:25">
      <c r="V791">
        <v>9991</v>
      </c>
      <c r="W791" t="s">
        <v>1864</v>
      </c>
      <c r="X791" s="35">
        <v>1289.72</v>
      </c>
      <c r="Y791">
        <v>708</v>
      </c>
    </row>
    <row r="792" spans="22:25">
      <c r="V792">
        <v>10065</v>
      </c>
      <c r="W792" t="s">
        <v>1865</v>
      </c>
      <c r="X792" s="35">
        <v>1284.48</v>
      </c>
      <c r="Y792">
        <v>438</v>
      </c>
    </row>
    <row r="793" spans="22:25">
      <c r="V793" t="s">
        <v>1866</v>
      </c>
      <c r="W793" t="s">
        <v>1867</v>
      </c>
      <c r="X793" s="35">
        <v>1282.8800000000001</v>
      </c>
      <c r="Y793">
        <v>157</v>
      </c>
    </row>
    <row r="794" spans="22:25">
      <c r="V794">
        <v>9461</v>
      </c>
      <c r="W794" t="s">
        <v>1868</v>
      </c>
      <c r="X794" s="35">
        <v>1282</v>
      </c>
      <c r="Y794">
        <v>340</v>
      </c>
    </row>
    <row r="795" spans="22:25">
      <c r="V795" t="s">
        <v>1869</v>
      </c>
      <c r="W795" t="s">
        <v>1870</v>
      </c>
      <c r="X795" s="35">
        <v>1278.78</v>
      </c>
      <c r="Y795">
        <v>200</v>
      </c>
    </row>
    <row r="796" spans="22:25">
      <c r="V796" t="s">
        <v>1871</v>
      </c>
      <c r="W796" t="s">
        <v>1872</v>
      </c>
      <c r="X796" s="35">
        <v>1278.5999999999999</v>
      </c>
      <c r="Y796">
        <v>181</v>
      </c>
    </row>
    <row r="797" spans="22:25">
      <c r="V797">
        <v>9191</v>
      </c>
      <c r="W797" t="s">
        <v>1873</v>
      </c>
      <c r="X797" s="35">
        <v>1273.79</v>
      </c>
      <c r="Y797">
        <v>113</v>
      </c>
    </row>
    <row r="798" spans="22:25">
      <c r="V798">
        <v>8373</v>
      </c>
      <c r="W798" t="s">
        <v>1874</v>
      </c>
      <c r="X798" s="35">
        <v>1270.73</v>
      </c>
      <c r="Y798">
        <v>334</v>
      </c>
    </row>
    <row r="799" spans="22:25">
      <c r="V799" t="s">
        <v>1875</v>
      </c>
      <c r="W799" t="s">
        <v>1876</v>
      </c>
      <c r="X799" s="35">
        <v>1267.76</v>
      </c>
      <c r="Y799">
        <v>235</v>
      </c>
    </row>
    <row r="800" spans="22:25">
      <c r="V800" t="s">
        <v>1877</v>
      </c>
      <c r="W800" t="s">
        <v>1878</v>
      </c>
      <c r="X800" s="35">
        <v>1265.67</v>
      </c>
      <c r="Y800">
        <v>136</v>
      </c>
    </row>
    <row r="801" spans="22:25">
      <c r="V801">
        <v>7650</v>
      </c>
      <c r="W801" t="s">
        <v>1879</v>
      </c>
      <c r="X801" s="35">
        <v>1263.78</v>
      </c>
      <c r="Y801">
        <v>97</v>
      </c>
    </row>
    <row r="802" spans="22:25">
      <c r="V802">
        <v>6706</v>
      </c>
      <c r="W802" t="s">
        <v>1880</v>
      </c>
      <c r="X802" s="35">
        <v>1263.3699999999999</v>
      </c>
      <c r="Y802">
        <v>174</v>
      </c>
    </row>
    <row r="803" spans="22:25">
      <c r="V803" t="s">
        <v>1881</v>
      </c>
      <c r="W803" t="s">
        <v>1882</v>
      </c>
      <c r="X803" s="35">
        <v>1262.77</v>
      </c>
      <c r="Y803">
        <v>213</v>
      </c>
    </row>
    <row r="804" spans="22:25">
      <c r="V804">
        <v>9421</v>
      </c>
      <c r="W804" t="s">
        <v>1883</v>
      </c>
      <c r="X804" s="35">
        <v>1262.58</v>
      </c>
      <c r="Y804">
        <v>282</v>
      </c>
    </row>
    <row r="805" spans="22:25">
      <c r="V805">
        <v>5173</v>
      </c>
      <c r="W805" t="s">
        <v>1884</v>
      </c>
      <c r="X805" s="35">
        <v>1258.3399999999999</v>
      </c>
      <c r="Y805">
        <v>158</v>
      </c>
    </row>
    <row r="806" spans="22:25">
      <c r="V806">
        <v>6843</v>
      </c>
      <c r="W806" t="s">
        <v>1885</v>
      </c>
      <c r="X806" s="35">
        <v>1257.04</v>
      </c>
      <c r="Y806">
        <v>10</v>
      </c>
    </row>
    <row r="807" spans="22:25">
      <c r="V807">
        <v>7448</v>
      </c>
      <c r="W807" t="s">
        <v>1886</v>
      </c>
      <c r="X807" s="35">
        <v>1255.1600000000001</v>
      </c>
      <c r="Y807">
        <v>108</v>
      </c>
    </row>
    <row r="808" spans="22:25">
      <c r="V808" t="s">
        <v>1887</v>
      </c>
      <c r="W808" t="s">
        <v>1888</v>
      </c>
      <c r="X808" s="35">
        <v>1252.92</v>
      </c>
      <c r="Y808">
        <v>87</v>
      </c>
    </row>
    <row r="809" spans="22:25">
      <c r="V809">
        <v>7093</v>
      </c>
      <c r="W809" t="s">
        <v>1889</v>
      </c>
      <c r="X809" s="35">
        <v>1245.92</v>
      </c>
      <c r="Y809">
        <v>369</v>
      </c>
    </row>
    <row r="810" spans="22:25">
      <c r="V810" t="s">
        <v>1890</v>
      </c>
      <c r="W810" t="s">
        <v>1891</v>
      </c>
      <c r="X810" s="35">
        <v>1240.67</v>
      </c>
      <c r="Y810">
        <v>172</v>
      </c>
    </row>
    <row r="811" spans="22:25">
      <c r="V811" t="s">
        <v>1892</v>
      </c>
      <c r="W811" t="s">
        <v>1893</v>
      </c>
      <c r="X811" s="35">
        <v>1225.8599999999999</v>
      </c>
      <c r="Y811">
        <v>153</v>
      </c>
    </row>
    <row r="812" spans="22:25">
      <c r="V812" t="s">
        <v>1894</v>
      </c>
      <c r="W812" t="s">
        <v>1895</v>
      </c>
      <c r="X812" s="35">
        <v>1213.8599999999999</v>
      </c>
      <c r="Y812">
        <v>239</v>
      </c>
    </row>
    <row r="813" spans="22:25">
      <c r="V813">
        <v>9428</v>
      </c>
      <c r="W813" t="s">
        <v>1896</v>
      </c>
      <c r="X813" s="35">
        <v>1211.25</v>
      </c>
      <c r="Y813">
        <v>315</v>
      </c>
    </row>
    <row r="814" spans="22:25">
      <c r="V814" t="s">
        <v>1897</v>
      </c>
      <c r="W814" t="s">
        <v>1898</v>
      </c>
      <c r="X814" s="35">
        <v>1206.75</v>
      </c>
      <c r="Y814">
        <v>178</v>
      </c>
    </row>
    <row r="815" spans="22:25">
      <c r="V815" t="s">
        <v>1899</v>
      </c>
      <c r="W815" t="s">
        <v>1900</v>
      </c>
      <c r="X815" s="35">
        <v>1205.25</v>
      </c>
      <c r="Y815">
        <v>288</v>
      </c>
    </row>
    <row r="816" spans="22:25">
      <c r="V816">
        <v>7808</v>
      </c>
      <c r="W816" t="s">
        <v>1901</v>
      </c>
      <c r="X816" s="35">
        <v>1199.72</v>
      </c>
      <c r="Y816">
        <v>412</v>
      </c>
    </row>
    <row r="817" spans="22:25">
      <c r="V817" t="s">
        <v>1902</v>
      </c>
      <c r="W817" t="s">
        <v>1903</v>
      </c>
      <c r="X817" s="35">
        <v>1197.31</v>
      </c>
      <c r="Y817">
        <v>174</v>
      </c>
    </row>
    <row r="818" spans="22:25">
      <c r="V818">
        <v>5128</v>
      </c>
      <c r="W818" t="s">
        <v>1904</v>
      </c>
      <c r="X818" s="35">
        <v>1189.54</v>
      </c>
      <c r="Y818">
        <v>162</v>
      </c>
    </row>
    <row r="819" spans="22:25">
      <c r="V819">
        <v>6456</v>
      </c>
      <c r="W819" t="s">
        <v>1905</v>
      </c>
      <c r="X819" s="35">
        <v>1176.69</v>
      </c>
      <c r="Y819">
        <v>270</v>
      </c>
    </row>
    <row r="820" spans="22:25">
      <c r="V820" t="s">
        <v>1906</v>
      </c>
      <c r="W820" t="s">
        <v>1907</v>
      </c>
      <c r="X820" s="35">
        <v>1174.05</v>
      </c>
      <c r="Y820">
        <v>142</v>
      </c>
    </row>
    <row r="821" spans="22:25">
      <c r="V821">
        <v>9190</v>
      </c>
      <c r="W821" t="s">
        <v>1908</v>
      </c>
      <c r="X821" s="35">
        <v>1173.29</v>
      </c>
      <c r="Y821">
        <v>74</v>
      </c>
    </row>
    <row r="822" spans="22:25">
      <c r="V822">
        <v>8086</v>
      </c>
      <c r="W822" t="s">
        <v>1909</v>
      </c>
      <c r="X822" s="35">
        <v>1171.8499999999999</v>
      </c>
      <c r="Y822">
        <v>127</v>
      </c>
    </row>
    <row r="823" spans="22:25">
      <c r="V823" t="s">
        <v>1910</v>
      </c>
      <c r="W823" t="s">
        <v>1911</v>
      </c>
      <c r="X823" s="35">
        <v>1166.5899999999999</v>
      </c>
      <c r="Y823">
        <v>194</v>
      </c>
    </row>
    <row r="824" spans="22:25">
      <c r="V824">
        <v>9195</v>
      </c>
      <c r="W824" t="s">
        <v>1912</v>
      </c>
      <c r="X824" s="35">
        <v>1148.72</v>
      </c>
      <c r="Y824">
        <v>159</v>
      </c>
    </row>
    <row r="825" spans="22:25">
      <c r="V825">
        <v>5980</v>
      </c>
      <c r="W825" t="s">
        <v>1913</v>
      </c>
      <c r="X825" s="35">
        <v>1148.43</v>
      </c>
      <c r="Y825">
        <v>176</v>
      </c>
    </row>
    <row r="826" spans="22:25">
      <c r="V826">
        <v>9445</v>
      </c>
      <c r="W826" t="s">
        <v>1914</v>
      </c>
      <c r="X826" s="35">
        <v>1147.96</v>
      </c>
      <c r="Y826">
        <v>254</v>
      </c>
    </row>
    <row r="827" spans="22:25">
      <c r="V827">
        <v>8596</v>
      </c>
      <c r="W827" t="s">
        <v>1915</v>
      </c>
      <c r="X827" s="35">
        <v>1144.29</v>
      </c>
      <c r="Y827">
        <v>314</v>
      </c>
    </row>
    <row r="828" spans="22:25">
      <c r="V828">
        <v>9492</v>
      </c>
      <c r="W828" t="s">
        <v>1916</v>
      </c>
      <c r="X828" s="35">
        <v>1122.68</v>
      </c>
      <c r="Y828">
        <v>313</v>
      </c>
    </row>
    <row r="829" spans="22:25">
      <c r="V829">
        <v>9066</v>
      </c>
      <c r="W829" t="s">
        <v>1917</v>
      </c>
      <c r="X829" s="35">
        <v>1106.1099999999999</v>
      </c>
      <c r="Y829">
        <v>171</v>
      </c>
    </row>
    <row r="830" spans="22:25">
      <c r="V830" t="s">
        <v>1918</v>
      </c>
      <c r="W830" t="s">
        <v>1919</v>
      </c>
      <c r="X830" s="35">
        <v>1090</v>
      </c>
      <c r="Y830">
        <v>141</v>
      </c>
    </row>
    <row r="831" spans="22:25">
      <c r="V831" t="s">
        <v>1920</v>
      </c>
      <c r="W831" t="s">
        <v>1921</v>
      </c>
      <c r="X831" s="35">
        <v>1086.06</v>
      </c>
      <c r="Y831">
        <v>155</v>
      </c>
    </row>
    <row r="832" spans="22:25">
      <c r="V832">
        <v>8171</v>
      </c>
      <c r="W832" t="s">
        <v>1922</v>
      </c>
      <c r="X832" s="35">
        <v>1085.44</v>
      </c>
      <c r="Y832">
        <v>83</v>
      </c>
    </row>
    <row r="833" spans="22:25">
      <c r="V833" t="s">
        <v>1923</v>
      </c>
      <c r="W833" t="s">
        <v>1924</v>
      </c>
      <c r="X833" s="35">
        <v>1081.48</v>
      </c>
      <c r="Y833">
        <v>104</v>
      </c>
    </row>
    <row r="834" spans="22:25">
      <c r="V834">
        <v>9436</v>
      </c>
      <c r="W834" t="s">
        <v>1925</v>
      </c>
      <c r="X834" s="35">
        <v>1076.25</v>
      </c>
      <c r="Y834">
        <v>242</v>
      </c>
    </row>
    <row r="835" spans="22:25">
      <c r="V835" t="s">
        <v>1926</v>
      </c>
      <c r="W835" t="s">
        <v>1927</v>
      </c>
      <c r="X835" s="35">
        <v>1061.69</v>
      </c>
      <c r="Y835">
        <v>218</v>
      </c>
    </row>
    <row r="836" spans="22:25">
      <c r="V836">
        <v>9986</v>
      </c>
      <c r="W836" t="s">
        <v>1928</v>
      </c>
      <c r="X836" s="35">
        <v>1061.3900000000001</v>
      </c>
      <c r="Y836">
        <v>363</v>
      </c>
    </row>
    <row r="837" spans="22:25">
      <c r="V837">
        <v>9065</v>
      </c>
      <c r="W837" t="s">
        <v>1929</v>
      </c>
      <c r="X837" s="35">
        <v>1056.04</v>
      </c>
      <c r="Y837">
        <v>169</v>
      </c>
    </row>
    <row r="838" spans="22:25">
      <c r="V838">
        <v>9439</v>
      </c>
      <c r="W838" t="s">
        <v>1930</v>
      </c>
      <c r="X838" s="35">
        <v>1054.05</v>
      </c>
      <c r="Y838">
        <v>233</v>
      </c>
    </row>
    <row r="839" spans="22:25">
      <c r="V839">
        <v>7238</v>
      </c>
      <c r="W839" t="s">
        <v>1931</v>
      </c>
      <c r="X839" s="35">
        <v>1050.47</v>
      </c>
      <c r="Y839">
        <v>243</v>
      </c>
    </row>
    <row r="840" spans="22:25">
      <c r="V840">
        <v>8786</v>
      </c>
      <c r="W840" t="s">
        <v>1932</v>
      </c>
      <c r="X840" s="35">
        <v>1027.25</v>
      </c>
      <c r="Y840">
        <v>344</v>
      </c>
    </row>
    <row r="841" spans="22:25">
      <c r="V841" t="s">
        <v>1933</v>
      </c>
      <c r="W841" t="s">
        <v>1934</v>
      </c>
      <c r="X841" s="35">
        <v>1026.28</v>
      </c>
      <c r="Y841">
        <v>135</v>
      </c>
    </row>
    <row r="842" spans="22:25">
      <c r="V842">
        <v>9435</v>
      </c>
      <c r="W842" t="s">
        <v>1935</v>
      </c>
      <c r="X842" s="35">
        <v>1022.88</v>
      </c>
      <c r="Y842">
        <v>228</v>
      </c>
    </row>
    <row r="843" spans="22:25">
      <c r="V843" t="s">
        <v>1936</v>
      </c>
      <c r="W843" t="s">
        <v>1937</v>
      </c>
      <c r="X843" s="35">
        <v>1020.52</v>
      </c>
      <c r="Y843">
        <v>150</v>
      </c>
    </row>
    <row r="844" spans="22:25">
      <c r="V844" t="s">
        <v>1938</v>
      </c>
      <c r="W844" t="s">
        <v>1939</v>
      </c>
      <c r="X844" s="35">
        <v>1014.14</v>
      </c>
      <c r="Y844">
        <v>222</v>
      </c>
    </row>
    <row r="845" spans="22:25">
      <c r="V845">
        <v>9197</v>
      </c>
      <c r="W845" t="s">
        <v>1940</v>
      </c>
      <c r="X845" s="35">
        <v>1011.02</v>
      </c>
      <c r="Y845">
        <v>138</v>
      </c>
    </row>
    <row r="846" spans="22:25">
      <c r="V846">
        <v>9512</v>
      </c>
      <c r="W846" t="s">
        <v>1941</v>
      </c>
      <c r="X846" s="35">
        <v>1010.2</v>
      </c>
      <c r="Y846">
        <v>263</v>
      </c>
    </row>
    <row r="847" spans="22:25">
      <c r="V847">
        <v>9437</v>
      </c>
      <c r="W847" t="s">
        <v>1942</v>
      </c>
      <c r="X847" s="35">
        <v>1005.7</v>
      </c>
      <c r="Y847">
        <v>226</v>
      </c>
    </row>
    <row r="848" spans="22:25">
      <c r="V848" t="s">
        <v>1943</v>
      </c>
      <c r="W848" t="s">
        <v>1944</v>
      </c>
      <c r="X848" s="35">
        <v>995.53</v>
      </c>
      <c r="Y848">
        <v>107</v>
      </c>
    </row>
    <row r="849" spans="22:25">
      <c r="V849">
        <v>5143</v>
      </c>
      <c r="W849" t="s">
        <v>1945</v>
      </c>
      <c r="X849" s="35">
        <v>991.85</v>
      </c>
      <c r="Y849">
        <v>140</v>
      </c>
    </row>
    <row r="850" spans="22:25">
      <c r="V850">
        <v>8710</v>
      </c>
      <c r="W850" t="s">
        <v>1946</v>
      </c>
      <c r="X850" s="35">
        <v>985.91</v>
      </c>
      <c r="Y850">
        <v>217</v>
      </c>
    </row>
    <row r="851" spans="22:25">
      <c r="V851" t="s">
        <v>1947</v>
      </c>
      <c r="W851" t="s">
        <v>1948</v>
      </c>
      <c r="X851" s="35">
        <v>981.61</v>
      </c>
      <c r="Y851">
        <v>140</v>
      </c>
    </row>
    <row r="852" spans="22:25">
      <c r="V852">
        <v>8087</v>
      </c>
      <c r="W852" t="s">
        <v>1949</v>
      </c>
      <c r="X852" s="35">
        <v>979.34</v>
      </c>
      <c r="Y852">
        <v>146</v>
      </c>
    </row>
    <row r="853" spans="22:25">
      <c r="V853">
        <v>8792</v>
      </c>
      <c r="W853" t="s">
        <v>1950</v>
      </c>
      <c r="X853" s="35">
        <v>974.32</v>
      </c>
      <c r="Y853">
        <v>300</v>
      </c>
    </row>
    <row r="854" spans="22:25">
      <c r="V854" t="s">
        <v>1951</v>
      </c>
      <c r="W854" t="s">
        <v>1952</v>
      </c>
      <c r="X854" s="35">
        <v>973.28</v>
      </c>
      <c r="Y854">
        <v>190</v>
      </c>
    </row>
    <row r="855" spans="22:25">
      <c r="V855">
        <v>8828</v>
      </c>
      <c r="W855" t="s">
        <v>1953</v>
      </c>
      <c r="X855" s="35">
        <v>959.1</v>
      </c>
      <c r="Y855">
        <v>47</v>
      </c>
    </row>
    <row r="856" spans="22:25">
      <c r="V856">
        <v>8790</v>
      </c>
      <c r="W856" t="s">
        <v>1954</v>
      </c>
      <c r="X856" s="35">
        <v>948.07</v>
      </c>
      <c r="Y856">
        <v>311</v>
      </c>
    </row>
    <row r="857" spans="22:25">
      <c r="V857" t="s">
        <v>1955</v>
      </c>
      <c r="W857" t="s">
        <v>1956</v>
      </c>
      <c r="X857" s="35">
        <v>942.66</v>
      </c>
      <c r="Y857">
        <v>146</v>
      </c>
    </row>
    <row r="858" spans="22:25">
      <c r="V858" t="s">
        <v>1957</v>
      </c>
      <c r="W858" t="s">
        <v>1958</v>
      </c>
      <c r="X858" s="35">
        <v>939.06</v>
      </c>
      <c r="Y858">
        <v>150</v>
      </c>
    </row>
    <row r="859" spans="22:25">
      <c r="V859" t="s">
        <v>1959</v>
      </c>
      <c r="W859" t="s">
        <v>1960</v>
      </c>
      <c r="X859" s="35">
        <v>920.89</v>
      </c>
      <c r="Y859">
        <v>101</v>
      </c>
    </row>
    <row r="860" spans="22:25">
      <c r="V860">
        <v>8711</v>
      </c>
      <c r="W860" t="s">
        <v>1961</v>
      </c>
      <c r="X860" s="35">
        <v>920.35</v>
      </c>
      <c r="Y860">
        <v>202</v>
      </c>
    </row>
    <row r="861" spans="22:25">
      <c r="V861">
        <v>8827</v>
      </c>
      <c r="W861" t="s">
        <v>1962</v>
      </c>
      <c r="X861" s="35">
        <v>916.94</v>
      </c>
      <c r="Y861">
        <v>45</v>
      </c>
    </row>
    <row r="862" spans="22:25">
      <c r="V862">
        <v>9162</v>
      </c>
      <c r="W862" t="s">
        <v>1963</v>
      </c>
      <c r="X862" s="35">
        <v>910.93</v>
      </c>
      <c r="Y862">
        <v>157</v>
      </c>
    </row>
    <row r="863" spans="22:25">
      <c r="V863" t="s">
        <v>1964</v>
      </c>
      <c r="W863" t="s">
        <v>1965</v>
      </c>
      <c r="X863" s="35">
        <v>910.14</v>
      </c>
      <c r="Y863">
        <v>142</v>
      </c>
    </row>
    <row r="864" spans="22:25">
      <c r="V864">
        <v>10143</v>
      </c>
      <c r="W864" t="s">
        <v>1966</v>
      </c>
      <c r="X864" s="35">
        <v>906.39</v>
      </c>
      <c r="Y864">
        <v>225</v>
      </c>
    </row>
    <row r="865" spans="22:25">
      <c r="V865" t="s">
        <v>1967</v>
      </c>
      <c r="W865" t="s">
        <v>1968</v>
      </c>
      <c r="X865" s="35">
        <v>901.13</v>
      </c>
      <c r="Y865">
        <v>547</v>
      </c>
    </row>
    <row r="866" spans="22:25">
      <c r="V866" t="s">
        <v>1969</v>
      </c>
      <c r="W866" t="s">
        <v>1970</v>
      </c>
      <c r="X866" s="35">
        <v>892.46</v>
      </c>
      <c r="Y866">
        <v>310</v>
      </c>
    </row>
    <row r="867" spans="22:25">
      <c r="V867" t="s">
        <v>1971</v>
      </c>
      <c r="W867" t="s">
        <v>1972</v>
      </c>
      <c r="X867" s="35">
        <v>890.19</v>
      </c>
      <c r="Y867">
        <v>155</v>
      </c>
    </row>
    <row r="868" spans="22:25">
      <c r="V868" t="s">
        <v>1973</v>
      </c>
      <c r="W868" t="s">
        <v>1974</v>
      </c>
      <c r="X868" s="35">
        <v>882.24</v>
      </c>
      <c r="Y868">
        <v>159</v>
      </c>
    </row>
    <row r="869" spans="22:25">
      <c r="V869">
        <v>7999</v>
      </c>
      <c r="W869" t="s">
        <v>1975</v>
      </c>
      <c r="X869" s="35">
        <v>872.3</v>
      </c>
      <c r="Y869">
        <v>191</v>
      </c>
    </row>
    <row r="870" spans="22:25">
      <c r="V870">
        <v>10142</v>
      </c>
      <c r="W870" t="s">
        <v>1976</v>
      </c>
      <c r="X870" s="35">
        <v>870.58</v>
      </c>
      <c r="Y870">
        <v>200</v>
      </c>
    </row>
    <row r="871" spans="22:25">
      <c r="V871">
        <v>9577</v>
      </c>
      <c r="W871" t="s">
        <v>637</v>
      </c>
      <c r="X871" s="35">
        <v>865.73</v>
      </c>
      <c r="Y871">
        <v>42</v>
      </c>
    </row>
    <row r="872" spans="22:25">
      <c r="V872">
        <v>7649</v>
      </c>
      <c r="W872" t="s">
        <v>1977</v>
      </c>
      <c r="X872" s="35">
        <v>864.14</v>
      </c>
      <c r="Y872">
        <v>65</v>
      </c>
    </row>
    <row r="873" spans="22:25">
      <c r="V873">
        <v>8784</v>
      </c>
      <c r="W873" t="s">
        <v>1978</v>
      </c>
      <c r="X873" s="35">
        <v>861.46</v>
      </c>
      <c r="Y873">
        <v>268</v>
      </c>
    </row>
    <row r="874" spans="22:25">
      <c r="V874">
        <v>6104</v>
      </c>
      <c r="W874" t="s">
        <v>1979</v>
      </c>
      <c r="X874" s="35">
        <v>858.35</v>
      </c>
      <c r="Y874">
        <v>126</v>
      </c>
    </row>
    <row r="875" spans="22:25">
      <c r="V875">
        <v>5979</v>
      </c>
      <c r="W875" t="s">
        <v>1980</v>
      </c>
      <c r="X875" s="35">
        <v>855.25</v>
      </c>
      <c r="Y875">
        <v>132</v>
      </c>
    </row>
    <row r="876" spans="22:25">
      <c r="V876">
        <v>1321</v>
      </c>
      <c r="W876" t="s">
        <v>1981</v>
      </c>
      <c r="X876" s="35">
        <v>855.05</v>
      </c>
      <c r="Y876">
        <v>94</v>
      </c>
    </row>
    <row r="877" spans="22:25">
      <c r="V877" t="s">
        <v>1982</v>
      </c>
      <c r="W877" t="s">
        <v>1983</v>
      </c>
      <c r="X877" s="35">
        <v>839.59</v>
      </c>
      <c r="Y877">
        <v>441</v>
      </c>
    </row>
    <row r="878" spans="22:25">
      <c r="V878" t="s">
        <v>1984</v>
      </c>
      <c r="W878" t="s">
        <v>1985</v>
      </c>
      <c r="X878" s="35">
        <v>835.8</v>
      </c>
      <c r="Y878">
        <v>891</v>
      </c>
    </row>
    <row r="879" spans="22:25">
      <c r="V879" t="s">
        <v>1986</v>
      </c>
      <c r="W879" t="s">
        <v>1987</v>
      </c>
      <c r="X879" s="35">
        <v>832.49</v>
      </c>
      <c r="Y879">
        <v>162</v>
      </c>
    </row>
    <row r="880" spans="22:25">
      <c r="V880" t="s">
        <v>1988</v>
      </c>
      <c r="W880" t="s">
        <v>1989</v>
      </c>
      <c r="X880" s="35">
        <v>826.1</v>
      </c>
      <c r="Y880">
        <v>106</v>
      </c>
    </row>
    <row r="881" spans="22:25">
      <c r="V881" t="s">
        <v>1990</v>
      </c>
      <c r="W881" t="s">
        <v>1991</v>
      </c>
      <c r="X881" s="35">
        <v>824.39</v>
      </c>
      <c r="Y881">
        <v>130</v>
      </c>
    </row>
    <row r="882" spans="22:25">
      <c r="V882" t="s">
        <v>1992</v>
      </c>
      <c r="W882" t="s">
        <v>1993</v>
      </c>
      <c r="X882" s="35">
        <v>821.25</v>
      </c>
      <c r="Y882">
        <v>134</v>
      </c>
    </row>
    <row r="883" spans="22:25">
      <c r="V883">
        <v>8662</v>
      </c>
      <c r="W883" t="s">
        <v>1994</v>
      </c>
      <c r="X883" s="35">
        <v>811.78</v>
      </c>
      <c r="Y883">
        <v>123</v>
      </c>
    </row>
    <row r="884" spans="22:25">
      <c r="V884" t="s">
        <v>1995</v>
      </c>
      <c r="W884" t="s">
        <v>1996</v>
      </c>
      <c r="X884" s="35">
        <v>804.94</v>
      </c>
      <c r="Y884">
        <v>122</v>
      </c>
    </row>
    <row r="885" spans="22:25">
      <c r="V885">
        <v>7998</v>
      </c>
      <c r="W885" t="s">
        <v>1997</v>
      </c>
      <c r="X885" s="35">
        <v>800.91</v>
      </c>
      <c r="Y885">
        <v>174</v>
      </c>
    </row>
    <row r="886" spans="22:25">
      <c r="V886" t="s">
        <v>1998</v>
      </c>
      <c r="W886" t="s">
        <v>1999</v>
      </c>
      <c r="X886" s="35">
        <v>787.97</v>
      </c>
      <c r="Y886">
        <v>122</v>
      </c>
    </row>
    <row r="887" spans="22:25">
      <c r="V887" t="s">
        <v>2000</v>
      </c>
      <c r="W887" t="s">
        <v>2001</v>
      </c>
      <c r="X887" s="35">
        <v>775.22</v>
      </c>
      <c r="Y887">
        <v>156</v>
      </c>
    </row>
    <row r="888" spans="22:25">
      <c r="V888">
        <v>9790</v>
      </c>
      <c r="W888" t="s">
        <v>2002</v>
      </c>
      <c r="X888" s="35">
        <v>774.93</v>
      </c>
      <c r="Y888">
        <v>162</v>
      </c>
    </row>
    <row r="889" spans="22:25">
      <c r="V889">
        <v>8826</v>
      </c>
      <c r="W889" t="s">
        <v>2003</v>
      </c>
      <c r="X889" s="35">
        <v>774.58</v>
      </c>
      <c r="Y889">
        <v>38</v>
      </c>
    </row>
    <row r="890" spans="22:25">
      <c r="V890">
        <v>8785</v>
      </c>
      <c r="W890" t="s">
        <v>2004</v>
      </c>
      <c r="X890" s="35">
        <v>771.43</v>
      </c>
      <c r="Y890">
        <v>276</v>
      </c>
    </row>
    <row r="891" spans="22:25">
      <c r="V891" t="s">
        <v>2005</v>
      </c>
      <c r="W891" t="s">
        <v>2006</v>
      </c>
      <c r="X891" s="35">
        <v>771.35</v>
      </c>
      <c r="Y891">
        <v>98</v>
      </c>
    </row>
    <row r="892" spans="22:25">
      <c r="V892">
        <v>9791</v>
      </c>
      <c r="W892" t="s">
        <v>2007</v>
      </c>
      <c r="X892" s="35">
        <v>761.46</v>
      </c>
      <c r="Y892">
        <v>189</v>
      </c>
    </row>
    <row r="893" spans="22:25">
      <c r="V893" t="s">
        <v>2008</v>
      </c>
      <c r="W893" t="s">
        <v>2009</v>
      </c>
      <c r="X893" s="35">
        <v>755.29</v>
      </c>
      <c r="Y893">
        <v>94</v>
      </c>
    </row>
    <row r="894" spans="22:25">
      <c r="V894" t="s">
        <v>2010</v>
      </c>
      <c r="W894" t="s">
        <v>2011</v>
      </c>
      <c r="X894" s="35">
        <v>746.79</v>
      </c>
      <c r="Y894">
        <v>185</v>
      </c>
    </row>
    <row r="895" spans="22:25">
      <c r="V895">
        <v>7237</v>
      </c>
      <c r="W895" t="s">
        <v>2012</v>
      </c>
      <c r="X895" s="35">
        <v>745.81</v>
      </c>
      <c r="Y895">
        <v>170</v>
      </c>
    </row>
    <row r="896" spans="22:25">
      <c r="V896">
        <v>6704</v>
      </c>
      <c r="W896" t="s">
        <v>2013</v>
      </c>
      <c r="X896" s="35">
        <v>740.51</v>
      </c>
      <c r="Y896">
        <v>113</v>
      </c>
    </row>
    <row r="897" spans="22:25">
      <c r="V897">
        <v>6705</v>
      </c>
      <c r="W897" t="s">
        <v>2014</v>
      </c>
      <c r="X897" s="35">
        <v>738.92</v>
      </c>
      <c r="Y897">
        <v>111</v>
      </c>
    </row>
    <row r="898" spans="22:25">
      <c r="V898">
        <v>8709</v>
      </c>
      <c r="W898" t="s">
        <v>2015</v>
      </c>
      <c r="X898" s="35">
        <v>738.25</v>
      </c>
      <c r="Y898">
        <v>162</v>
      </c>
    </row>
    <row r="899" spans="22:25">
      <c r="V899">
        <v>5978</v>
      </c>
      <c r="W899" t="s">
        <v>2016</v>
      </c>
      <c r="X899" s="35">
        <v>737.12</v>
      </c>
      <c r="Y899">
        <v>114</v>
      </c>
    </row>
    <row r="900" spans="22:25">
      <c r="V900">
        <v>10457</v>
      </c>
      <c r="W900" t="s">
        <v>2017</v>
      </c>
      <c r="X900" s="35">
        <v>732.26</v>
      </c>
      <c r="Y900">
        <v>55</v>
      </c>
    </row>
    <row r="901" spans="22:25">
      <c r="V901">
        <v>10448</v>
      </c>
      <c r="W901" t="s">
        <v>2018</v>
      </c>
      <c r="X901" s="35">
        <v>721.76</v>
      </c>
      <c r="Y901">
        <v>55</v>
      </c>
    </row>
    <row r="902" spans="22:25">
      <c r="V902">
        <v>9147</v>
      </c>
      <c r="W902" t="s">
        <v>2019</v>
      </c>
      <c r="X902" s="35">
        <v>718.74</v>
      </c>
      <c r="Y902">
        <v>57</v>
      </c>
    </row>
    <row r="903" spans="22:25">
      <c r="V903" t="s">
        <v>2020</v>
      </c>
      <c r="W903" t="s">
        <v>2021</v>
      </c>
      <c r="X903" s="35">
        <v>699.1</v>
      </c>
      <c r="Y903">
        <v>112</v>
      </c>
    </row>
    <row r="904" spans="22:25">
      <c r="V904" t="s">
        <v>2022</v>
      </c>
      <c r="W904" t="s">
        <v>2023</v>
      </c>
      <c r="X904" s="35">
        <v>695.08</v>
      </c>
      <c r="Y904">
        <v>207</v>
      </c>
    </row>
    <row r="905" spans="22:25">
      <c r="V905">
        <v>9154</v>
      </c>
      <c r="W905" t="s">
        <v>2024</v>
      </c>
      <c r="X905" s="35">
        <v>694.49</v>
      </c>
      <c r="Y905">
        <v>56</v>
      </c>
    </row>
    <row r="906" spans="22:25">
      <c r="V906">
        <v>9493</v>
      </c>
      <c r="W906" t="s">
        <v>2025</v>
      </c>
      <c r="X906" s="35">
        <v>694</v>
      </c>
      <c r="Y906">
        <v>189</v>
      </c>
    </row>
    <row r="907" spans="22:25">
      <c r="V907" t="s">
        <v>2026</v>
      </c>
      <c r="W907" t="s">
        <v>2027</v>
      </c>
      <c r="X907" s="35">
        <v>682.34</v>
      </c>
      <c r="Y907">
        <v>122</v>
      </c>
    </row>
    <row r="908" spans="22:25">
      <c r="V908">
        <v>933</v>
      </c>
      <c r="W908" t="s">
        <v>2028</v>
      </c>
      <c r="X908" s="35">
        <v>673.72</v>
      </c>
      <c r="Y908">
        <v>732</v>
      </c>
    </row>
    <row r="909" spans="22:25">
      <c r="V909" t="s">
        <v>2029</v>
      </c>
      <c r="W909" t="s">
        <v>2030</v>
      </c>
      <c r="X909" s="35">
        <v>669.42</v>
      </c>
      <c r="Y909">
        <v>160</v>
      </c>
    </row>
    <row r="910" spans="22:25">
      <c r="V910">
        <v>8783</v>
      </c>
      <c r="W910" t="s">
        <v>2031</v>
      </c>
      <c r="X910" s="35">
        <v>652.16</v>
      </c>
      <c r="Y910">
        <v>232</v>
      </c>
    </row>
    <row r="911" spans="22:25">
      <c r="V911">
        <v>7997</v>
      </c>
      <c r="W911" t="s">
        <v>2032</v>
      </c>
      <c r="X911" s="35">
        <v>648.75</v>
      </c>
      <c r="Y911">
        <v>142</v>
      </c>
    </row>
    <row r="912" spans="22:25">
      <c r="V912" t="s">
        <v>2033</v>
      </c>
      <c r="W912" t="s">
        <v>2034</v>
      </c>
      <c r="X912" s="35">
        <v>645.79999999999995</v>
      </c>
      <c r="Y912">
        <v>100</v>
      </c>
    </row>
    <row r="913" spans="22:25">
      <c r="V913" t="s">
        <v>2035</v>
      </c>
      <c r="W913" t="s">
        <v>2036</v>
      </c>
      <c r="X913" s="35">
        <v>641.17999999999995</v>
      </c>
      <c r="Y913">
        <v>79</v>
      </c>
    </row>
    <row r="914" spans="22:25">
      <c r="V914" t="s">
        <v>2037</v>
      </c>
      <c r="W914" t="s">
        <v>2038</v>
      </c>
      <c r="X914" s="35">
        <v>640.89</v>
      </c>
      <c r="Y914">
        <v>84</v>
      </c>
    </row>
    <row r="915" spans="22:25">
      <c r="V915">
        <v>5559</v>
      </c>
      <c r="W915" t="s">
        <v>2039</v>
      </c>
      <c r="X915" s="35">
        <v>616.53</v>
      </c>
      <c r="Y915">
        <v>130</v>
      </c>
    </row>
    <row r="916" spans="22:25">
      <c r="V916">
        <v>8789</v>
      </c>
      <c r="W916" t="s">
        <v>2040</v>
      </c>
      <c r="X916" s="35">
        <v>615.6</v>
      </c>
      <c r="Y916">
        <v>199</v>
      </c>
    </row>
    <row r="917" spans="22:25">
      <c r="V917" t="s">
        <v>2041</v>
      </c>
      <c r="W917" t="s">
        <v>2042</v>
      </c>
      <c r="X917" s="35">
        <v>607.16</v>
      </c>
      <c r="Y917">
        <v>101</v>
      </c>
    </row>
    <row r="918" spans="22:25">
      <c r="V918" t="s">
        <v>2043</v>
      </c>
      <c r="W918" t="s">
        <v>2044</v>
      </c>
      <c r="X918" s="35">
        <v>606.59</v>
      </c>
      <c r="Y918">
        <v>126</v>
      </c>
    </row>
    <row r="919" spans="22:25">
      <c r="V919">
        <v>10478</v>
      </c>
      <c r="W919" t="s">
        <v>2045</v>
      </c>
      <c r="X919" s="35">
        <v>604.46</v>
      </c>
      <c r="Y919">
        <v>46</v>
      </c>
    </row>
    <row r="920" spans="22:25">
      <c r="V920">
        <v>5977</v>
      </c>
      <c r="W920" t="s">
        <v>2046</v>
      </c>
      <c r="X920" s="35">
        <v>600.9</v>
      </c>
      <c r="Y920">
        <v>91</v>
      </c>
    </row>
    <row r="921" spans="22:25">
      <c r="V921">
        <v>7496</v>
      </c>
      <c r="W921" t="s">
        <v>2047</v>
      </c>
      <c r="X921" s="35">
        <v>600.47</v>
      </c>
      <c r="Y921">
        <v>51</v>
      </c>
    </row>
    <row r="922" spans="22:25">
      <c r="V922" t="s">
        <v>2048</v>
      </c>
      <c r="W922" t="s">
        <v>2049</v>
      </c>
      <c r="X922" s="35">
        <v>597.45000000000005</v>
      </c>
      <c r="Y922">
        <v>393</v>
      </c>
    </row>
    <row r="923" spans="22:25">
      <c r="V923" t="s">
        <v>2050</v>
      </c>
      <c r="W923" t="s">
        <v>2051</v>
      </c>
      <c r="X923" s="35">
        <v>596.19000000000005</v>
      </c>
      <c r="Y923">
        <v>465</v>
      </c>
    </row>
    <row r="924" spans="22:25">
      <c r="V924" t="s">
        <v>2052</v>
      </c>
      <c r="W924" t="s">
        <v>2053</v>
      </c>
      <c r="X924" s="35">
        <v>593.12</v>
      </c>
      <c r="Y924">
        <v>43</v>
      </c>
    </row>
    <row r="925" spans="22:25">
      <c r="V925" t="s">
        <v>2054</v>
      </c>
      <c r="W925" t="s">
        <v>2055</v>
      </c>
      <c r="X925" s="35">
        <v>590.49</v>
      </c>
      <c r="Y925">
        <v>231</v>
      </c>
    </row>
    <row r="926" spans="22:25">
      <c r="V926">
        <v>7236</v>
      </c>
      <c r="W926" t="s">
        <v>2056</v>
      </c>
      <c r="X926" s="35">
        <v>588.21</v>
      </c>
      <c r="Y926">
        <v>41</v>
      </c>
    </row>
    <row r="927" spans="22:25">
      <c r="V927">
        <v>8085</v>
      </c>
      <c r="W927" t="s">
        <v>2057</v>
      </c>
      <c r="X927" s="35">
        <v>581.19000000000005</v>
      </c>
      <c r="Y927">
        <v>181</v>
      </c>
    </row>
    <row r="928" spans="22:25">
      <c r="V928" t="s">
        <v>2058</v>
      </c>
      <c r="W928" t="s">
        <v>2059</v>
      </c>
      <c r="X928" s="35">
        <v>561.01</v>
      </c>
      <c r="Y928">
        <v>68</v>
      </c>
    </row>
    <row r="929" spans="22:25">
      <c r="V929">
        <v>8172</v>
      </c>
      <c r="W929" t="s">
        <v>2060</v>
      </c>
      <c r="X929" s="35">
        <v>558.82000000000005</v>
      </c>
      <c r="Y929">
        <v>42</v>
      </c>
    </row>
    <row r="930" spans="22:25">
      <c r="V930">
        <v>4248</v>
      </c>
      <c r="W930" t="s">
        <v>2061</v>
      </c>
      <c r="X930" s="35">
        <v>557.63</v>
      </c>
      <c r="Y930">
        <v>70</v>
      </c>
    </row>
    <row r="931" spans="22:25">
      <c r="V931">
        <v>6932</v>
      </c>
      <c r="W931" t="s">
        <v>2062</v>
      </c>
      <c r="X931" s="35">
        <v>555.52</v>
      </c>
      <c r="Y931">
        <v>130</v>
      </c>
    </row>
    <row r="932" spans="22:25">
      <c r="V932">
        <v>4489</v>
      </c>
      <c r="W932" t="s">
        <v>2063</v>
      </c>
      <c r="X932" s="35">
        <v>553.99</v>
      </c>
      <c r="Y932">
        <v>26</v>
      </c>
    </row>
    <row r="933" spans="22:25">
      <c r="V933" t="s">
        <v>2064</v>
      </c>
      <c r="W933" t="s">
        <v>2065</v>
      </c>
      <c r="X933" s="35">
        <v>550.87</v>
      </c>
      <c r="Y933">
        <v>51</v>
      </c>
    </row>
    <row r="934" spans="22:25">
      <c r="V934">
        <v>9156</v>
      </c>
      <c r="W934" t="s">
        <v>2066</v>
      </c>
      <c r="X934" s="35">
        <v>541.21</v>
      </c>
      <c r="Y934">
        <v>41</v>
      </c>
    </row>
    <row r="935" spans="22:25">
      <c r="V935">
        <v>1609</v>
      </c>
      <c r="W935" t="s">
        <v>2067</v>
      </c>
      <c r="X935" s="35">
        <v>532.48</v>
      </c>
      <c r="Y935">
        <v>73</v>
      </c>
    </row>
    <row r="936" spans="22:25">
      <c r="V936" t="s">
        <v>2068</v>
      </c>
      <c r="W936" t="s">
        <v>2069</v>
      </c>
      <c r="X936" s="35">
        <v>528.04</v>
      </c>
      <c r="Y936">
        <v>71</v>
      </c>
    </row>
    <row r="937" spans="22:25">
      <c r="V937">
        <v>8791</v>
      </c>
      <c r="W937" t="s">
        <v>2070</v>
      </c>
      <c r="X937" s="35">
        <v>526.45000000000005</v>
      </c>
      <c r="Y937">
        <v>166</v>
      </c>
    </row>
    <row r="938" spans="22:25">
      <c r="V938" t="s">
        <v>2071</v>
      </c>
      <c r="W938" t="s">
        <v>2072</v>
      </c>
      <c r="X938" s="35">
        <v>522.11</v>
      </c>
      <c r="Y938">
        <v>331</v>
      </c>
    </row>
    <row r="939" spans="22:25">
      <c r="V939">
        <v>9295</v>
      </c>
      <c r="W939" t="s">
        <v>2073</v>
      </c>
      <c r="X939" s="35">
        <v>512.84</v>
      </c>
      <c r="Y939">
        <v>46</v>
      </c>
    </row>
    <row r="940" spans="22:25">
      <c r="V940">
        <v>9793</v>
      </c>
      <c r="W940" t="s">
        <v>2074</v>
      </c>
      <c r="X940" s="35">
        <v>508.51</v>
      </c>
      <c r="Y940">
        <v>98</v>
      </c>
    </row>
    <row r="941" spans="22:25">
      <c r="V941">
        <v>9430</v>
      </c>
      <c r="W941" t="s">
        <v>2075</v>
      </c>
      <c r="X941" s="35">
        <v>500.09</v>
      </c>
      <c r="Y941">
        <v>109</v>
      </c>
    </row>
    <row r="942" spans="22:25">
      <c r="V942">
        <v>7457</v>
      </c>
      <c r="W942" t="s">
        <v>2076</v>
      </c>
      <c r="X942" s="35">
        <v>494.94</v>
      </c>
      <c r="Y942">
        <v>38</v>
      </c>
    </row>
    <row r="943" spans="22:25">
      <c r="V943" t="s">
        <v>2077</v>
      </c>
      <c r="W943" t="s">
        <v>2078</v>
      </c>
      <c r="X943" s="35">
        <v>465.83</v>
      </c>
      <c r="Y943">
        <v>82</v>
      </c>
    </row>
    <row r="944" spans="22:25">
      <c r="V944">
        <v>4512</v>
      </c>
      <c r="W944" t="s">
        <v>2079</v>
      </c>
      <c r="X944" s="35">
        <v>462.79</v>
      </c>
      <c r="Y944">
        <v>80</v>
      </c>
    </row>
    <row r="945" spans="22:25">
      <c r="V945" t="s">
        <v>2080</v>
      </c>
      <c r="W945" t="s">
        <v>2081</v>
      </c>
      <c r="X945" s="35">
        <v>462.62</v>
      </c>
      <c r="Y945">
        <v>63</v>
      </c>
    </row>
    <row r="946" spans="22:25">
      <c r="V946">
        <v>6851</v>
      </c>
      <c r="W946" t="s">
        <v>2082</v>
      </c>
      <c r="X946" s="35">
        <v>461.18</v>
      </c>
      <c r="Y946">
        <v>21</v>
      </c>
    </row>
    <row r="947" spans="22:25">
      <c r="V947">
        <v>10449</v>
      </c>
      <c r="W947" t="s">
        <v>2083</v>
      </c>
      <c r="X947" s="35">
        <v>450.02</v>
      </c>
      <c r="Y947">
        <v>34</v>
      </c>
    </row>
    <row r="948" spans="22:25">
      <c r="V948">
        <v>10479</v>
      </c>
      <c r="W948" t="s">
        <v>2084</v>
      </c>
      <c r="X948" s="35">
        <v>446.77</v>
      </c>
      <c r="Y948">
        <v>34</v>
      </c>
    </row>
    <row r="949" spans="22:25">
      <c r="V949">
        <v>8946</v>
      </c>
      <c r="W949" t="s">
        <v>2085</v>
      </c>
      <c r="X949" s="35">
        <v>446.71</v>
      </c>
      <c r="Y949">
        <v>80</v>
      </c>
    </row>
    <row r="950" spans="22:25">
      <c r="V950" t="s">
        <v>2086</v>
      </c>
      <c r="W950" t="s">
        <v>2087</v>
      </c>
      <c r="X950" s="35">
        <v>443.95</v>
      </c>
      <c r="Y950">
        <v>305</v>
      </c>
    </row>
    <row r="951" spans="22:25">
      <c r="V951">
        <v>7519</v>
      </c>
      <c r="W951" t="s">
        <v>2088</v>
      </c>
      <c r="X951" s="35">
        <v>441.63</v>
      </c>
      <c r="Y951">
        <v>39</v>
      </c>
    </row>
    <row r="952" spans="22:25">
      <c r="V952" t="s">
        <v>2089</v>
      </c>
      <c r="W952" t="s">
        <v>2090</v>
      </c>
      <c r="X952" s="35">
        <v>433.64</v>
      </c>
      <c r="Y952">
        <v>333</v>
      </c>
    </row>
    <row r="953" spans="22:25">
      <c r="V953">
        <v>6721</v>
      </c>
      <c r="W953" t="s">
        <v>2091</v>
      </c>
      <c r="X953" s="35">
        <v>433.6</v>
      </c>
      <c r="Y953">
        <v>86</v>
      </c>
    </row>
    <row r="954" spans="22:25">
      <c r="V954">
        <v>9157</v>
      </c>
      <c r="W954" t="s">
        <v>2092</v>
      </c>
      <c r="X954" s="35">
        <v>432.08</v>
      </c>
      <c r="Y954">
        <v>33</v>
      </c>
    </row>
    <row r="955" spans="22:25">
      <c r="V955" t="s">
        <v>2093</v>
      </c>
      <c r="W955" t="s">
        <v>2094</v>
      </c>
      <c r="X955" s="35">
        <v>422.19</v>
      </c>
      <c r="Y955">
        <v>83</v>
      </c>
    </row>
    <row r="956" spans="22:25">
      <c r="V956" t="s">
        <v>2095</v>
      </c>
      <c r="W956" t="s">
        <v>2096</v>
      </c>
      <c r="X956" s="35">
        <v>418.86</v>
      </c>
      <c r="Y956">
        <v>138</v>
      </c>
    </row>
    <row r="957" spans="22:25">
      <c r="V957">
        <v>1311</v>
      </c>
      <c r="W957" t="s">
        <v>2097</v>
      </c>
      <c r="X957" s="35">
        <v>409.69</v>
      </c>
      <c r="Y957">
        <v>90</v>
      </c>
    </row>
    <row r="958" spans="22:25">
      <c r="V958" t="s">
        <v>2098</v>
      </c>
      <c r="W958" t="s">
        <v>2099</v>
      </c>
      <c r="X958" s="35">
        <v>406.02</v>
      </c>
      <c r="Y958">
        <v>128</v>
      </c>
    </row>
    <row r="959" spans="22:25">
      <c r="V959">
        <v>9792</v>
      </c>
      <c r="W959" t="s">
        <v>2100</v>
      </c>
      <c r="X959" s="35">
        <v>403.5</v>
      </c>
      <c r="Y959">
        <v>74</v>
      </c>
    </row>
    <row r="960" spans="22:25">
      <c r="V960" t="s">
        <v>2101</v>
      </c>
      <c r="W960" t="s">
        <v>2102</v>
      </c>
      <c r="X960" s="35">
        <v>396.38</v>
      </c>
      <c r="Y960">
        <v>67</v>
      </c>
    </row>
    <row r="961" spans="22:25">
      <c r="V961" t="s">
        <v>2103</v>
      </c>
      <c r="W961" t="s">
        <v>2104</v>
      </c>
      <c r="X961" s="35">
        <v>392.7</v>
      </c>
      <c r="Y961">
        <v>82</v>
      </c>
    </row>
    <row r="962" spans="22:25">
      <c r="V962">
        <v>7497</v>
      </c>
      <c r="W962" t="s">
        <v>2105</v>
      </c>
      <c r="X962" s="35">
        <v>384.7</v>
      </c>
      <c r="Y962">
        <v>33</v>
      </c>
    </row>
    <row r="963" spans="22:25">
      <c r="V963" t="s">
        <v>2106</v>
      </c>
      <c r="W963" t="s">
        <v>2107</v>
      </c>
      <c r="X963" s="35">
        <v>369.36</v>
      </c>
      <c r="Y963">
        <v>35</v>
      </c>
    </row>
    <row r="964" spans="22:25">
      <c r="V964">
        <v>7498</v>
      </c>
      <c r="W964" t="s">
        <v>2108</v>
      </c>
      <c r="X964" s="35">
        <v>364.97</v>
      </c>
      <c r="Y964">
        <v>33</v>
      </c>
    </row>
    <row r="965" spans="22:25">
      <c r="V965" t="s">
        <v>2109</v>
      </c>
      <c r="W965" t="s">
        <v>2110</v>
      </c>
      <c r="X965" s="35">
        <v>361.4</v>
      </c>
      <c r="Y965">
        <v>128</v>
      </c>
    </row>
    <row r="966" spans="22:25">
      <c r="V966" t="s">
        <v>531</v>
      </c>
      <c r="W966" t="s">
        <v>2111</v>
      </c>
      <c r="X966" s="35">
        <v>361.17</v>
      </c>
      <c r="Y966">
        <v>69</v>
      </c>
    </row>
    <row r="967" spans="22:25">
      <c r="V967">
        <v>7083</v>
      </c>
      <c r="W967" t="s">
        <v>2112</v>
      </c>
      <c r="X967" s="35">
        <v>360.79</v>
      </c>
      <c r="Y967">
        <v>61</v>
      </c>
    </row>
    <row r="968" spans="22:25">
      <c r="V968">
        <v>935</v>
      </c>
      <c r="W968" t="s">
        <v>2113</v>
      </c>
      <c r="X968" s="35">
        <v>359.08</v>
      </c>
      <c r="Y968">
        <v>388</v>
      </c>
    </row>
    <row r="969" spans="22:25">
      <c r="V969" t="s">
        <v>2114</v>
      </c>
      <c r="W969" t="s">
        <v>2115</v>
      </c>
      <c r="X969" s="35">
        <v>358.39</v>
      </c>
      <c r="Y969">
        <v>61</v>
      </c>
    </row>
    <row r="970" spans="22:25">
      <c r="V970" t="s">
        <v>2116</v>
      </c>
      <c r="W970" t="s">
        <v>2117</v>
      </c>
      <c r="X970" s="35">
        <v>357.73</v>
      </c>
      <c r="Y970">
        <v>121</v>
      </c>
    </row>
    <row r="971" spans="22:25">
      <c r="V971" t="s">
        <v>2118</v>
      </c>
      <c r="W971" t="s">
        <v>2119</v>
      </c>
      <c r="X971" s="35">
        <v>354.73</v>
      </c>
      <c r="Y971">
        <v>71</v>
      </c>
    </row>
    <row r="972" spans="22:25">
      <c r="V972" t="s">
        <v>2120</v>
      </c>
      <c r="W972" t="s">
        <v>2121</v>
      </c>
      <c r="X972" s="35">
        <v>352.82</v>
      </c>
      <c r="Y972">
        <v>62</v>
      </c>
    </row>
    <row r="973" spans="22:25">
      <c r="V973">
        <v>9985</v>
      </c>
      <c r="W973" t="s">
        <v>2122</v>
      </c>
      <c r="X973" s="35">
        <v>352.04</v>
      </c>
      <c r="Y973">
        <v>118</v>
      </c>
    </row>
    <row r="974" spans="22:25">
      <c r="V974">
        <v>9423</v>
      </c>
      <c r="W974" t="s">
        <v>2123</v>
      </c>
      <c r="X974" s="35">
        <v>349.98</v>
      </c>
      <c r="Y974">
        <v>78</v>
      </c>
    </row>
    <row r="975" spans="22:25">
      <c r="V975" t="s">
        <v>2124</v>
      </c>
      <c r="W975" t="s">
        <v>2125</v>
      </c>
      <c r="X975" s="35">
        <v>347.09</v>
      </c>
      <c r="Y975">
        <v>127</v>
      </c>
    </row>
    <row r="976" spans="22:25">
      <c r="V976">
        <v>7456</v>
      </c>
      <c r="W976" t="s">
        <v>2126</v>
      </c>
      <c r="X976" s="35">
        <v>346.6</v>
      </c>
      <c r="Y976">
        <v>26</v>
      </c>
    </row>
    <row r="977" spans="22:25">
      <c r="V977" t="s">
        <v>2127</v>
      </c>
      <c r="W977" t="s">
        <v>2128</v>
      </c>
      <c r="X977" s="35">
        <v>344.5</v>
      </c>
      <c r="Y977">
        <v>232</v>
      </c>
    </row>
    <row r="978" spans="22:25">
      <c r="V978" t="s">
        <v>2129</v>
      </c>
      <c r="W978" t="s">
        <v>2130</v>
      </c>
      <c r="X978" s="35">
        <v>342.47</v>
      </c>
      <c r="Y978">
        <v>60</v>
      </c>
    </row>
    <row r="979" spans="22:25">
      <c r="V979" t="s">
        <v>2131</v>
      </c>
      <c r="W979" t="s">
        <v>2132</v>
      </c>
      <c r="X979" s="35">
        <v>337.38</v>
      </c>
      <c r="Y979">
        <v>203</v>
      </c>
    </row>
    <row r="980" spans="22:25">
      <c r="V980" t="s">
        <v>2133</v>
      </c>
      <c r="W980" t="s">
        <v>2134</v>
      </c>
      <c r="X980" s="35">
        <v>336.38</v>
      </c>
      <c r="Y980">
        <v>49</v>
      </c>
    </row>
    <row r="981" spans="22:25">
      <c r="V981">
        <v>7459</v>
      </c>
      <c r="W981" t="s">
        <v>2135</v>
      </c>
      <c r="X981" s="35">
        <v>333.97</v>
      </c>
      <c r="Y981">
        <v>26</v>
      </c>
    </row>
    <row r="982" spans="22:25">
      <c r="V982" t="s">
        <v>2136</v>
      </c>
      <c r="W982" t="s">
        <v>2137</v>
      </c>
      <c r="X982" s="35">
        <v>324.68</v>
      </c>
      <c r="Y982">
        <v>124</v>
      </c>
    </row>
    <row r="983" spans="22:25">
      <c r="V983">
        <v>6777</v>
      </c>
      <c r="W983" t="s">
        <v>2138</v>
      </c>
      <c r="X983" s="35">
        <v>316.23</v>
      </c>
      <c r="Y983">
        <v>17</v>
      </c>
    </row>
    <row r="984" spans="22:25">
      <c r="V984">
        <v>9538</v>
      </c>
      <c r="W984" t="s">
        <v>2139</v>
      </c>
      <c r="X984" s="35">
        <v>307.58999999999997</v>
      </c>
      <c r="Y984">
        <v>23</v>
      </c>
    </row>
    <row r="985" spans="22:25">
      <c r="V985">
        <v>6750</v>
      </c>
      <c r="W985" t="s">
        <v>2140</v>
      </c>
      <c r="X985" s="35">
        <v>297.39999999999998</v>
      </c>
      <c r="Y985">
        <v>16</v>
      </c>
    </row>
    <row r="986" spans="22:25">
      <c r="V986" t="s">
        <v>2141</v>
      </c>
      <c r="W986" t="s">
        <v>2142</v>
      </c>
      <c r="X986" s="35">
        <v>293.52</v>
      </c>
      <c r="Y986">
        <v>37</v>
      </c>
    </row>
    <row r="987" spans="22:25">
      <c r="V987" t="s">
        <v>2143</v>
      </c>
      <c r="W987" t="s">
        <v>2144</v>
      </c>
      <c r="X987" s="35">
        <v>292.85000000000002</v>
      </c>
      <c r="Y987">
        <v>50</v>
      </c>
    </row>
    <row r="988" spans="22:25">
      <c r="V988" t="s">
        <v>2145</v>
      </c>
      <c r="W988" t="s">
        <v>2146</v>
      </c>
      <c r="X988" s="35">
        <v>291.5</v>
      </c>
      <c r="Y988">
        <v>50</v>
      </c>
    </row>
    <row r="989" spans="22:25">
      <c r="V989" t="s">
        <v>2147</v>
      </c>
      <c r="W989" t="s">
        <v>2148</v>
      </c>
      <c r="X989" s="35">
        <v>282.77999999999997</v>
      </c>
      <c r="Y989">
        <v>95</v>
      </c>
    </row>
    <row r="990" spans="22:25">
      <c r="V990">
        <v>9987</v>
      </c>
      <c r="W990" t="s">
        <v>2149</v>
      </c>
      <c r="X990" s="35">
        <v>279.92</v>
      </c>
      <c r="Y990">
        <v>95</v>
      </c>
    </row>
    <row r="991" spans="22:25">
      <c r="V991">
        <v>9151</v>
      </c>
      <c r="W991" t="s">
        <v>2150</v>
      </c>
      <c r="X991" s="35">
        <v>279.19</v>
      </c>
      <c r="Y991">
        <v>22</v>
      </c>
    </row>
    <row r="992" spans="22:25">
      <c r="V992">
        <v>2116</v>
      </c>
      <c r="W992" t="s">
        <v>2151</v>
      </c>
      <c r="X992" s="35">
        <v>278.10000000000002</v>
      </c>
      <c r="Y992">
        <v>105</v>
      </c>
    </row>
    <row r="993" spans="22:25">
      <c r="V993" t="s">
        <v>2152</v>
      </c>
      <c r="W993" t="s">
        <v>2153</v>
      </c>
      <c r="X993" s="35">
        <v>274.66000000000003</v>
      </c>
      <c r="Y993">
        <v>48</v>
      </c>
    </row>
    <row r="994" spans="22:25">
      <c r="V994">
        <v>7458</v>
      </c>
      <c r="W994" t="s">
        <v>2154</v>
      </c>
      <c r="X994" s="35">
        <v>273.64</v>
      </c>
      <c r="Y994">
        <v>21</v>
      </c>
    </row>
    <row r="995" spans="22:25">
      <c r="V995" t="s">
        <v>2155</v>
      </c>
      <c r="W995" t="s">
        <v>2156</v>
      </c>
      <c r="X995" s="35">
        <v>269.85000000000002</v>
      </c>
      <c r="Y995">
        <v>47</v>
      </c>
    </row>
    <row r="996" spans="22:25">
      <c r="V996" t="s">
        <v>2157</v>
      </c>
      <c r="W996" t="s">
        <v>2158</v>
      </c>
      <c r="X996" s="35">
        <v>267.24</v>
      </c>
      <c r="Y996">
        <v>25</v>
      </c>
    </row>
    <row r="997" spans="22:25">
      <c r="V997" t="s">
        <v>2159</v>
      </c>
      <c r="W997" t="s">
        <v>2160</v>
      </c>
      <c r="X997" s="35">
        <v>265.25</v>
      </c>
      <c r="Y997">
        <v>74</v>
      </c>
    </row>
    <row r="998" spans="22:25">
      <c r="V998">
        <v>7993</v>
      </c>
      <c r="W998" t="s">
        <v>2161</v>
      </c>
      <c r="X998" s="35">
        <v>261.58</v>
      </c>
      <c r="Y998">
        <v>59</v>
      </c>
    </row>
    <row r="999" spans="22:25">
      <c r="V999" t="s">
        <v>2162</v>
      </c>
      <c r="W999" t="s">
        <v>2163</v>
      </c>
      <c r="X999" s="35">
        <v>257.37</v>
      </c>
      <c r="Y999">
        <v>44</v>
      </c>
    </row>
    <row r="1000" spans="22:25">
      <c r="V1000" t="s">
        <v>2164</v>
      </c>
      <c r="W1000" t="s">
        <v>2165</v>
      </c>
      <c r="X1000" s="35">
        <v>257.12</v>
      </c>
      <c r="Y1000">
        <v>2</v>
      </c>
    </row>
    <row r="1001" spans="22:25">
      <c r="V1001" t="s">
        <v>2166</v>
      </c>
      <c r="W1001" t="s">
        <v>2167</v>
      </c>
      <c r="X1001" s="35">
        <v>255.29</v>
      </c>
      <c r="Y1001">
        <v>93</v>
      </c>
    </row>
    <row r="1002" spans="22:25">
      <c r="V1002">
        <v>9152</v>
      </c>
      <c r="W1002" t="s">
        <v>2168</v>
      </c>
      <c r="X1002" s="35">
        <v>254.19</v>
      </c>
      <c r="Y1002">
        <v>20</v>
      </c>
    </row>
    <row r="1003" spans="22:25">
      <c r="V1003">
        <v>9989</v>
      </c>
      <c r="W1003" t="s">
        <v>2169</v>
      </c>
      <c r="X1003" s="35">
        <v>253.69</v>
      </c>
      <c r="Y1003">
        <v>88</v>
      </c>
    </row>
    <row r="1004" spans="22:25">
      <c r="V1004" t="s">
        <v>2170</v>
      </c>
      <c r="W1004" t="s">
        <v>2171</v>
      </c>
      <c r="X1004" s="35">
        <v>253.37</v>
      </c>
      <c r="Y1004">
        <v>44</v>
      </c>
    </row>
    <row r="1005" spans="22:25">
      <c r="V1005">
        <v>8173</v>
      </c>
      <c r="W1005" t="s">
        <v>2172</v>
      </c>
      <c r="X1005" s="35">
        <v>250.19</v>
      </c>
      <c r="Y1005">
        <v>19</v>
      </c>
    </row>
    <row r="1006" spans="22:25">
      <c r="V1006" t="s">
        <v>2173</v>
      </c>
      <c r="W1006" t="s">
        <v>2174</v>
      </c>
      <c r="X1006" s="35">
        <v>244.23</v>
      </c>
      <c r="Y1006">
        <v>43</v>
      </c>
    </row>
    <row r="1007" spans="22:25">
      <c r="V1007" t="s">
        <v>2175</v>
      </c>
      <c r="W1007" t="s">
        <v>2176</v>
      </c>
      <c r="X1007" s="35">
        <v>240.89</v>
      </c>
      <c r="Y1007">
        <v>42</v>
      </c>
    </row>
    <row r="1008" spans="22:25">
      <c r="V1008">
        <v>9990</v>
      </c>
      <c r="W1008" t="s">
        <v>2177</v>
      </c>
      <c r="X1008" s="35">
        <v>239.28</v>
      </c>
      <c r="Y1008">
        <v>82</v>
      </c>
    </row>
    <row r="1009" spans="22:25">
      <c r="V1009" t="s">
        <v>2178</v>
      </c>
      <c r="W1009" t="s">
        <v>2179</v>
      </c>
      <c r="X1009" s="35">
        <v>238.27</v>
      </c>
      <c r="Y1009">
        <v>204</v>
      </c>
    </row>
    <row r="1010" spans="22:25">
      <c r="V1010" t="s">
        <v>2180</v>
      </c>
      <c r="W1010" t="s">
        <v>2181</v>
      </c>
      <c r="X1010" s="35">
        <v>235.3</v>
      </c>
      <c r="Y1010">
        <v>73</v>
      </c>
    </row>
    <row r="1011" spans="22:25">
      <c r="V1011" t="s">
        <v>2182</v>
      </c>
      <c r="W1011" t="s">
        <v>2183</v>
      </c>
      <c r="X1011" s="35">
        <v>234.63</v>
      </c>
      <c r="Y1011">
        <v>48</v>
      </c>
    </row>
    <row r="1012" spans="22:25">
      <c r="V1012" t="s">
        <v>2184</v>
      </c>
      <c r="W1012" t="s">
        <v>2185</v>
      </c>
      <c r="X1012" s="35">
        <v>231.22</v>
      </c>
      <c r="Y1012">
        <v>41</v>
      </c>
    </row>
    <row r="1013" spans="22:25">
      <c r="V1013" t="s">
        <v>2186</v>
      </c>
      <c r="W1013" t="s">
        <v>2187</v>
      </c>
      <c r="X1013" s="35">
        <v>229.85</v>
      </c>
      <c r="Y1013">
        <v>40</v>
      </c>
    </row>
    <row r="1014" spans="22:25">
      <c r="V1014" t="s">
        <v>2188</v>
      </c>
      <c r="W1014" t="s">
        <v>2189</v>
      </c>
      <c r="X1014" s="35">
        <v>224.49</v>
      </c>
      <c r="Y1014">
        <v>39</v>
      </c>
    </row>
    <row r="1015" spans="22:25">
      <c r="V1015">
        <v>8945</v>
      </c>
      <c r="W1015" t="s">
        <v>2190</v>
      </c>
      <c r="X1015" s="35">
        <v>221.14</v>
      </c>
      <c r="Y1015">
        <v>52</v>
      </c>
    </row>
    <row r="1016" spans="22:25">
      <c r="V1016" t="s">
        <v>2191</v>
      </c>
      <c r="W1016" t="s">
        <v>2192</v>
      </c>
      <c r="X1016" s="35">
        <v>214.99</v>
      </c>
      <c r="Y1016">
        <v>42</v>
      </c>
    </row>
    <row r="1017" spans="22:25">
      <c r="V1017">
        <v>6993</v>
      </c>
      <c r="W1017" t="s">
        <v>2193</v>
      </c>
      <c r="X1017" s="35">
        <v>214.72</v>
      </c>
      <c r="Y1017">
        <v>49</v>
      </c>
    </row>
    <row r="1018" spans="22:25">
      <c r="V1018" t="s">
        <v>2194</v>
      </c>
      <c r="W1018" t="s">
        <v>2195</v>
      </c>
      <c r="X1018" s="35">
        <v>213.56</v>
      </c>
      <c r="Y1018">
        <v>65</v>
      </c>
    </row>
    <row r="1019" spans="22:25">
      <c r="V1019">
        <v>7503</v>
      </c>
      <c r="W1019" t="s">
        <v>2196</v>
      </c>
      <c r="X1019" s="35">
        <v>212.88</v>
      </c>
      <c r="Y1019">
        <v>19</v>
      </c>
    </row>
    <row r="1020" spans="22:25">
      <c r="V1020" t="s">
        <v>2197</v>
      </c>
      <c r="W1020" t="s">
        <v>2198</v>
      </c>
      <c r="X1020" s="35">
        <v>210.48</v>
      </c>
      <c r="Y1020">
        <v>56</v>
      </c>
    </row>
    <row r="1021" spans="22:25">
      <c r="V1021">
        <v>7453</v>
      </c>
      <c r="W1021" t="s">
        <v>2199</v>
      </c>
      <c r="X1021" s="35">
        <v>208.62</v>
      </c>
      <c r="Y1021">
        <v>18</v>
      </c>
    </row>
    <row r="1022" spans="22:25">
      <c r="V1022">
        <v>9153</v>
      </c>
      <c r="W1022" t="s">
        <v>2200</v>
      </c>
      <c r="X1022" s="35">
        <v>208.18</v>
      </c>
      <c r="Y1022">
        <v>17</v>
      </c>
    </row>
    <row r="1023" spans="22:25">
      <c r="V1023">
        <v>8708</v>
      </c>
      <c r="W1023" t="s">
        <v>2201</v>
      </c>
      <c r="X1023" s="35">
        <v>203.91</v>
      </c>
      <c r="Y1023">
        <v>44</v>
      </c>
    </row>
    <row r="1024" spans="22:25">
      <c r="V1024">
        <v>7510</v>
      </c>
      <c r="W1024" t="s">
        <v>2202</v>
      </c>
      <c r="X1024" s="35">
        <v>201.42</v>
      </c>
      <c r="Y1024">
        <v>17</v>
      </c>
    </row>
    <row r="1025" spans="22:25">
      <c r="V1025" t="s">
        <v>2203</v>
      </c>
      <c r="W1025" t="s">
        <v>2204</v>
      </c>
      <c r="X1025" s="35">
        <v>200.12</v>
      </c>
      <c r="Y1025">
        <v>35</v>
      </c>
    </row>
    <row r="1026" spans="22:25">
      <c r="V1026" t="s">
        <v>2205</v>
      </c>
      <c r="W1026" t="s">
        <v>2206</v>
      </c>
      <c r="X1026" s="35">
        <v>198.23</v>
      </c>
      <c r="Y1026">
        <v>63</v>
      </c>
    </row>
    <row r="1027" spans="22:25">
      <c r="V1027" t="s">
        <v>2207</v>
      </c>
      <c r="W1027" t="s">
        <v>2208</v>
      </c>
      <c r="X1027" s="35">
        <v>193.31</v>
      </c>
      <c r="Y1027">
        <v>33</v>
      </c>
    </row>
    <row r="1028" spans="22:25">
      <c r="V1028" t="s">
        <v>2209</v>
      </c>
      <c r="W1028" t="s">
        <v>2210</v>
      </c>
      <c r="X1028" s="35">
        <v>186.39</v>
      </c>
      <c r="Y1028">
        <v>55</v>
      </c>
    </row>
    <row r="1029" spans="22:25">
      <c r="V1029">
        <v>6753</v>
      </c>
      <c r="W1029" t="s">
        <v>2211</v>
      </c>
      <c r="X1029" s="35">
        <v>184.73</v>
      </c>
      <c r="Y1029">
        <v>10</v>
      </c>
    </row>
    <row r="1030" spans="22:25">
      <c r="V1030">
        <v>7476</v>
      </c>
      <c r="W1030" t="s">
        <v>2212</v>
      </c>
      <c r="X1030" s="35">
        <v>184.58</v>
      </c>
      <c r="Y1030">
        <v>16</v>
      </c>
    </row>
    <row r="1031" spans="22:25">
      <c r="V1031">
        <v>6835</v>
      </c>
      <c r="W1031" t="s">
        <v>2213</v>
      </c>
      <c r="X1031" s="35">
        <v>183.6</v>
      </c>
      <c r="Y1031">
        <v>160</v>
      </c>
    </row>
    <row r="1032" spans="22:25">
      <c r="V1032" t="s">
        <v>2214</v>
      </c>
      <c r="W1032" t="s">
        <v>2215</v>
      </c>
      <c r="X1032" s="35">
        <v>182.36</v>
      </c>
      <c r="Y1032">
        <v>37</v>
      </c>
    </row>
    <row r="1033" spans="22:25">
      <c r="V1033" t="s">
        <v>2216</v>
      </c>
      <c r="W1033" t="s">
        <v>2217</v>
      </c>
      <c r="X1033" s="35">
        <v>177.41</v>
      </c>
      <c r="Y1033">
        <v>31</v>
      </c>
    </row>
    <row r="1034" spans="22:25">
      <c r="V1034" t="s">
        <v>2218</v>
      </c>
      <c r="W1034" t="s">
        <v>2219</v>
      </c>
      <c r="X1034" s="35">
        <v>166.95</v>
      </c>
      <c r="Y1034">
        <v>12</v>
      </c>
    </row>
    <row r="1035" spans="22:25">
      <c r="V1035">
        <v>7500</v>
      </c>
      <c r="W1035" t="s">
        <v>2220</v>
      </c>
      <c r="X1035" s="35">
        <v>165.04</v>
      </c>
      <c r="Y1035">
        <v>14</v>
      </c>
    </row>
    <row r="1036" spans="22:25">
      <c r="V1036">
        <v>7451</v>
      </c>
      <c r="W1036" t="s">
        <v>2221</v>
      </c>
      <c r="X1036" s="35">
        <v>164.25</v>
      </c>
      <c r="Y1036">
        <v>13</v>
      </c>
    </row>
    <row r="1037" spans="22:25">
      <c r="V1037" t="s">
        <v>2222</v>
      </c>
      <c r="W1037" t="s">
        <v>2223</v>
      </c>
      <c r="X1037" s="35">
        <v>162.94</v>
      </c>
      <c r="Y1037">
        <v>31</v>
      </c>
    </row>
    <row r="1038" spans="22:25">
      <c r="V1038" t="s">
        <v>2224</v>
      </c>
      <c r="W1038" t="s">
        <v>2225</v>
      </c>
      <c r="X1038" s="35">
        <v>159.63999999999999</v>
      </c>
      <c r="Y1038">
        <v>5</v>
      </c>
    </row>
    <row r="1039" spans="22:25">
      <c r="V1039" t="s">
        <v>2226</v>
      </c>
      <c r="W1039" t="s">
        <v>2227</v>
      </c>
      <c r="X1039" s="35">
        <v>158.97999999999999</v>
      </c>
      <c r="Y1039">
        <v>27</v>
      </c>
    </row>
    <row r="1040" spans="22:25">
      <c r="V1040" t="s">
        <v>2228</v>
      </c>
      <c r="W1040" t="s">
        <v>2229</v>
      </c>
      <c r="X1040" s="35">
        <v>158.86000000000001</v>
      </c>
      <c r="Y1040">
        <v>29</v>
      </c>
    </row>
    <row r="1041" spans="22:25">
      <c r="V1041" t="s">
        <v>2230</v>
      </c>
      <c r="W1041" t="s">
        <v>2231</v>
      </c>
      <c r="X1041" s="35">
        <v>154.53</v>
      </c>
      <c r="Y1041">
        <v>54</v>
      </c>
    </row>
    <row r="1042" spans="22:25">
      <c r="V1042" t="s">
        <v>2232</v>
      </c>
      <c r="W1042" t="s">
        <v>2233</v>
      </c>
      <c r="X1042" s="35">
        <v>153.61000000000001</v>
      </c>
      <c r="Y1042">
        <v>112</v>
      </c>
    </row>
    <row r="1043" spans="22:25">
      <c r="V1043" t="s">
        <v>2234</v>
      </c>
      <c r="W1043" t="s">
        <v>2235</v>
      </c>
      <c r="X1043" s="35">
        <v>146.15</v>
      </c>
      <c r="Y1043">
        <v>26</v>
      </c>
    </row>
    <row r="1044" spans="22:25">
      <c r="V1044">
        <v>8534</v>
      </c>
      <c r="W1044" t="s">
        <v>2236</v>
      </c>
      <c r="X1044" s="35">
        <v>144.69</v>
      </c>
      <c r="Y1044">
        <v>150</v>
      </c>
    </row>
    <row r="1045" spans="22:25">
      <c r="V1045">
        <v>9148</v>
      </c>
      <c r="W1045" t="s">
        <v>2237</v>
      </c>
      <c r="X1045" s="35">
        <v>144.47</v>
      </c>
      <c r="Y1045">
        <v>11</v>
      </c>
    </row>
    <row r="1046" spans="22:25">
      <c r="V1046" t="s">
        <v>2238</v>
      </c>
      <c r="W1046" t="s">
        <v>2239</v>
      </c>
      <c r="X1046" s="35">
        <v>143.79</v>
      </c>
      <c r="Y1046">
        <v>17</v>
      </c>
    </row>
    <row r="1047" spans="22:25">
      <c r="V1047">
        <v>7491</v>
      </c>
      <c r="W1047" t="s">
        <v>2240</v>
      </c>
      <c r="X1047" s="35">
        <v>141.62</v>
      </c>
      <c r="Y1047">
        <v>12</v>
      </c>
    </row>
    <row r="1048" spans="22:25">
      <c r="V1048">
        <v>6994</v>
      </c>
      <c r="W1048" t="s">
        <v>2241</v>
      </c>
      <c r="X1048" s="35">
        <v>140.68</v>
      </c>
      <c r="Y1048">
        <v>33</v>
      </c>
    </row>
    <row r="1049" spans="22:25">
      <c r="V1049" t="s">
        <v>2242</v>
      </c>
      <c r="W1049" t="s">
        <v>2243</v>
      </c>
      <c r="X1049" s="35">
        <v>139.22</v>
      </c>
      <c r="Y1049">
        <v>19</v>
      </c>
    </row>
    <row r="1050" spans="22:25">
      <c r="V1050">
        <v>7512</v>
      </c>
      <c r="W1050" t="s">
        <v>2244</v>
      </c>
      <c r="X1050" s="35">
        <v>138.47999999999999</v>
      </c>
      <c r="Y1050">
        <v>12</v>
      </c>
    </row>
    <row r="1051" spans="22:25">
      <c r="V1051">
        <v>7939</v>
      </c>
      <c r="W1051" t="s">
        <v>2245</v>
      </c>
      <c r="X1051" s="35">
        <v>136.72</v>
      </c>
      <c r="Y1051">
        <v>6</v>
      </c>
    </row>
    <row r="1052" spans="22:25">
      <c r="V1052">
        <v>8535</v>
      </c>
      <c r="W1052" t="s">
        <v>2246</v>
      </c>
      <c r="X1052" s="35">
        <v>135.11000000000001</v>
      </c>
      <c r="Y1052">
        <v>140</v>
      </c>
    </row>
    <row r="1053" spans="22:25">
      <c r="V1053" t="s">
        <v>2247</v>
      </c>
      <c r="W1053" t="s">
        <v>2248</v>
      </c>
      <c r="X1053" s="35">
        <v>132.78</v>
      </c>
      <c r="Y1053">
        <v>14</v>
      </c>
    </row>
    <row r="1054" spans="22:25">
      <c r="V1054">
        <v>8533</v>
      </c>
      <c r="W1054" t="s">
        <v>2249</v>
      </c>
      <c r="X1054" s="35">
        <v>130.1</v>
      </c>
      <c r="Y1054">
        <v>136</v>
      </c>
    </row>
    <row r="1055" spans="22:25">
      <c r="V1055">
        <v>8170</v>
      </c>
      <c r="W1055" t="s">
        <v>2250</v>
      </c>
      <c r="X1055" s="35">
        <v>129.91999999999999</v>
      </c>
      <c r="Y1055">
        <v>10</v>
      </c>
    </row>
    <row r="1056" spans="22:25">
      <c r="V1056">
        <v>7253</v>
      </c>
      <c r="W1056" t="s">
        <v>2251</v>
      </c>
      <c r="X1056" s="35">
        <v>128.1</v>
      </c>
      <c r="Y1056">
        <v>7</v>
      </c>
    </row>
    <row r="1057" spans="22:25">
      <c r="V1057" t="s">
        <v>2252</v>
      </c>
      <c r="W1057" t="s">
        <v>2253</v>
      </c>
      <c r="X1057" s="35">
        <v>124.89</v>
      </c>
      <c r="Y1057">
        <v>34</v>
      </c>
    </row>
    <row r="1058" spans="22:25">
      <c r="V1058">
        <v>8537</v>
      </c>
      <c r="W1058" t="s">
        <v>2254</v>
      </c>
      <c r="X1058" s="35">
        <v>115.96</v>
      </c>
      <c r="Y1058">
        <v>123</v>
      </c>
    </row>
    <row r="1059" spans="22:25">
      <c r="V1059" t="s">
        <v>2255</v>
      </c>
      <c r="W1059" t="s">
        <v>2256</v>
      </c>
      <c r="X1059" s="35">
        <v>113.94</v>
      </c>
      <c r="Y1059">
        <v>34</v>
      </c>
    </row>
    <row r="1060" spans="22:25">
      <c r="V1060">
        <v>9988</v>
      </c>
      <c r="W1060" t="s">
        <v>2257</v>
      </c>
      <c r="X1060" s="35">
        <v>113.37</v>
      </c>
      <c r="Y1060">
        <v>39</v>
      </c>
    </row>
    <row r="1061" spans="22:25">
      <c r="V1061" t="s">
        <v>2258</v>
      </c>
      <c r="W1061" t="s">
        <v>2259</v>
      </c>
      <c r="X1061" s="35">
        <v>113.18</v>
      </c>
      <c r="Y1061">
        <v>9</v>
      </c>
    </row>
    <row r="1062" spans="22:25">
      <c r="V1062">
        <v>9537</v>
      </c>
      <c r="W1062" t="s">
        <v>2260</v>
      </c>
      <c r="X1062" s="35">
        <v>112.41</v>
      </c>
      <c r="Y1062">
        <v>9</v>
      </c>
    </row>
    <row r="1063" spans="22:25">
      <c r="V1063">
        <v>9149</v>
      </c>
      <c r="W1063" t="s">
        <v>2261</v>
      </c>
      <c r="X1063" s="35">
        <v>112.11</v>
      </c>
      <c r="Y1063">
        <v>9</v>
      </c>
    </row>
    <row r="1064" spans="22:25">
      <c r="V1064">
        <v>7485</v>
      </c>
      <c r="W1064" t="s">
        <v>2262</v>
      </c>
      <c r="X1064" s="35">
        <v>110.66</v>
      </c>
      <c r="Y1064">
        <v>10</v>
      </c>
    </row>
    <row r="1065" spans="22:25">
      <c r="V1065" t="s">
        <v>2263</v>
      </c>
      <c r="W1065" t="s">
        <v>2264</v>
      </c>
      <c r="X1065" s="35">
        <v>107.18</v>
      </c>
      <c r="Y1065">
        <v>6</v>
      </c>
    </row>
    <row r="1066" spans="22:25">
      <c r="V1066">
        <v>8599</v>
      </c>
      <c r="W1066" t="s">
        <v>2265</v>
      </c>
      <c r="X1066" s="35">
        <v>106.97</v>
      </c>
      <c r="Y1066">
        <v>79</v>
      </c>
    </row>
    <row r="1067" spans="22:25">
      <c r="V1067" t="s">
        <v>2266</v>
      </c>
      <c r="W1067" t="s">
        <v>2267</v>
      </c>
      <c r="X1067" s="35">
        <v>106.24</v>
      </c>
      <c r="Y1067">
        <v>28</v>
      </c>
    </row>
    <row r="1068" spans="22:25">
      <c r="V1068">
        <v>9536</v>
      </c>
      <c r="W1068" t="s">
        <v>2268</v>
      </c>
      <c r="X1068" s="35">
        <v>105.72</v>
      </c>
      <c r="Y1068">
        <v>8</v>
      </c>
    </row>
    <row r="1069" spans="22:25">
      <c r="V1069">
        <v>7472</v>
      </c>
      <c r="W1069" t="s">
        <v>2269</v>
      </c>
      <c r="X1069" s="35">
        <v>104.14</v>
      </c>
      <c r="Y1069">
        <v>9</v>
      </c>
    </row>
    <row r="1070" spans="22:25">
      <c r="V1070">
        <v>7084</v>
      </c>
      <c r="W1070" t="s">
        <v>2270</v>
      </c>
      <c r="X1070" s="35">
        <v>103.75</v>
      </c>
      <c r="Y1070">
        <v>23</v>
      </c>
    </row>
    <row r="1071" spans="22:25">
      <c r="V1071" t="s">
        <v>2271</v>
      </c>
      <c r="W1071" t="s">
        <v>2272</v>
      </c>
      <c r="X1071" s="35">
        <v>102.43</v>
      </c>
      <c r="Y1071">
        <v>18</v>
      </c>
    </row>
    <row r="1072" spans="22:25">
      <c r="V1072">
        <v>7517</v>
      </c>
      <c r="W1072" t="s">
        <v>2273</v>
      </c>
      <c r="X1072" s="35">
        <v>100.67</v>
      </c>
      <c r="Y1072">
        <v>9</v>
      </c>
    </row>
    <row r="1073" spans="22:25">
      <c r="V1073">
        <v>7507</v>
      </c>
      <c r="W1073" t="s">
        <v>2274</v>
      </c>
      <c r="X1073" s="35">
        <v>100</v>
      </c>
      <c r="Y1073">
        <v>9</v>
      </c>
    </row>
    <row r="1074" spans="22:25">
      <c r="V1074">
        <v>6992</v>
      </c>
      <c r="W1074" t="s">
        <v>2275</v>
      </c>
      <c r="X1074" s="35">
        <v>99.32</v>
      </c>
      <c r="Y1074">
        <v>22</v>
      </c>
    </row>
    <row r="1075" spans="22:25">
      <c r="V1075">
        <v>6849</v>
      </c>
      <c r="W1075" t="s">
        <v>2276</v>
      </c>
      <c r="X1075" s="35">
        <v>98.74</v>
      </c>
      <c r="Y1075">
        <v>11</v>
      </c>
    </row>
    <row r="1076" spans="22:25">
      <c r="V1076">
        <v>7455</v>
      </c>
      <c r="W1076" t="s">
        <v>2277</v>
      </c>
      <c r="X1076" s="35">
        <v>97.51</v>
      </c>
      <c r="Y1076">
        <v>8</v>
      </c>
    </row>
    <row r="1077" spans="22:25">
      <c r="V1077">
        <v>8536</v>
      </c>
      <c r="W1077" t="s">
        <v>2278</v>
      </c>
      <c r="X1077" s="35">
        <v>88.96</v>
      </c>
      <c r="Y1077">
        <v>96</v>
      </c>
    </row>
    <row r="1078" spans="22:25">
      <c r="V1078">
        <v>2115</v>
      </c>
      <c r="W1078" t="s">
        <v>2279</v>
      </c>
      <c r="X1078" s="35">
        <v>85</v>
      </c>
      <c r="Y1078">
        <v>38</v>
      </c>
    </row>
    <row r="1079" spans="22:25">
      <c r="V1079">
        <v>7508</v>
      </c>
      <c r="W1079" t="s">
        <v>2280</v>
      </c>
      <c r="X1079" s="35">
        <v>84.63</v>
      </c>
      <c r="Y1079">
        <v>7</v>
      </c>
    </row>
    <row r="1080" spans="22:25">
      <c r="V1080">
        <v>916</v>
      </c>
      <c r="W1080" t="s">
        <v>2281</v>
      </c>
      <c r="X1080" s="35">
        <v>77.650000000000006</v>
      </c>
      <c r="Y1080">
        <v>18</v>
      </c>
    </row>
    <row r="1081" spans="22:25">
      <c r="V1081">
        <v>7460</v>
      </c>
      <c r="W1081" t="s">
        <v>2282</v>
      </c>
      <c r="X1081" s="35">
        <v>76.36</v>
      </c>
      <c r="Y1081">
        <v>6</v>
      </c>
    </row>
    <row r="1082" spans="22:25">
      <c r="V1082" t="s">
        <v>2283</v>
      </c>
      <c r="W1082" t="s">
        <v>2284</v>
      </c>
      <c r="X1082" s="35">
        <v>74.09</v>
      </c>
      <c r="Y1082">
        <v>5</v>
      </c>
    </row>
    <row r="1083" spans="22:25">
      <c r="V1083">
        <v>6748</v>
      </c>
      <c r="W1083" t="s">
        <v>2285</v>
      </c>
      <c r="X1083" s="35">
        <v>73.7</v>
      </c>
      <c r="Y1083">
        <v>10</v>
      </c>
    </row>
    <row r="1084" spans="22:25">
      <c r="V1084">
        <v>6977</v>
      </c>
      <c r="W1084" t="s">
        <v>2286</v>
      </c>
      <c r="X1084" s="35">
        <v>69.180000000000007</v>
      </c>
      <c r="Y1084">
        <v>15</v>
      </c>
    </row>
    <row r="1085" spans="22:25">
      <c r="V1085">
        <v>7446</v>
      </c>
      <c r="W1085" t="s">
        <v>2287</v>
      </c>
      <c r="X1085" s="35">
        <v>69.09</v>
      </c>
      <c r="Y1085">
        <v>6</v>
      </c>
    </row>
    <row r="1086" spans="22:25">
      <c r="V1086">
        <v>6857</v>
      </c>
      <c r="W1086" t="s">
        <v>2288</v>
      </c>
      <c r="X1086" s="35">
        <v>68.040000000000006</v>
      </c>
      <c r="Y1086">
        <v>3</v>
      </c>
    </row>
    <row r="1087" spans="22:25">
      <c r="V1087" t="s">
        <v>2289</v>
      </c>
      <c r="W1087" t="s">
        <v>2290</v>
      </c>
      <c r="X1087" s="35">
        <v>66.7</v>
      </c>
      <c r="Y1087">
        <v>19</v>
      </c>
    </row>
    <row r="1088" spans="22:25">
      <c r="V1088">
        <v>9145</v>
      </c>
      <c r="W1088" t="s">
        <v>2291</v>
      </c>
      <c r="X1088" s="35">
        <v>65.739999999999995</v>
      </c>
      <c r="Y1088">
        <v>5</v>
      </c>
    </row>
    <row r="1089" spans="22:25">
      <c r="V1089" t="s">
        <v>2292</v>
      </c>
      <c r="W1089" t="s">
        <v>2293</v>
      </c>
      <c r="X1089" s="35">
        <v>65.55</v>
      </c>
      <c r="Y1089">
        <v>18</v>
      </c>
    </row>
    <row r="1090" spans="22:25">
      <c r="V1090">
        <v>8538</v>
      </c>
      <c r="W1090" t="s">
        <v>2294</v>
      </c>
      <c r="X1090" s="35">
        <v>65.209999999999994</v>
      </c>
      <c r="Y1090">
        <v>69</v>
      </c>
    </row>
    <row r="1091" spans="22:25">
      <c r="V1091">
        <v>6991</v>
      </c>
      <c r="W1091" t="s">
        <v>2295</v>
      </c>
      <c r="X1091" s="35">
        <v>62.12</v>
      </c>
      <c r="Y1091">
        <v>14</v>
      </c>
    </row>
    <row r="1092" spans="22:25">
      <c r="V1092" t="s">
        <v>2296</v>
      </c>
      <c r="W1092" t="s">
        <v>2297</v>
      </c>
      <c r="X1092" s="35">
        <v>61.97</v>
      </c>
      <c r="Y1092">
        <v>11</v>
      </c>
    </row>
    <row r="1093" spans="22:25">
      <c r="V1093">
        <v>7482</v>
      </c>
      <c r="W1093" t="s">
        <v>2298</v>
      </c>
      <c r="X1093" s="35">
        <v>60.35</v>
      </c>
      <c r="Y1093">
        <v>5</v>
      </c>
    </row>
    <row r="1094" spans="22:25">
      <c r="V1094">
        <v>7473</v>
      </c>
      <c r="W1094" t="s">
        <v>2299</v>
      </c>
      <c r="X1094" s="35">
        <v>59.77</v>
      </c>
      <c r="Y1094">
        <v>5</v>
      </c>
    </row>
    <row r="1095" spans="22:25">
      <c r="V1095">
        <v>7940</v>
      </c>
      <c r="W1095" t="s">
        <v>2300</v>
      </c>
      <c r="X1095" s="35">
        <v>59.46</v>
      </c>
      <c r="Y1095">
        <v>6</v>
      </c>
    </row>
    <row r="1096" spans="22:25">
      <c r="V1096">
        <v>7494</v>
      </c>
      <c r="W1096" t="s">
        <v>2301</v>
      </c>
      <c r="X1096" s="35">
        <v>59.11</v>
      </c>
      <c r="Y1096">
        <v>5</v>
      </c>
    </row>
    <row r="1097" spans="22:25">
      <c r="V1097">
        <v>7480</v>
      </c>
      <c r="W1097" t="s">
        <v>2302</v>
      </c>
      <c r="X1097" s="35">
        <v>58.91</v>
      </c>
      <c r="Y1097">
        <v>5</v>
      </c>
    </row>
    <row r="1098" spans="22:25">
      <c r="V1098" t="s">
        <v>2303</v>
      </c>
      <c r="W1098" t="s">
        <v>2304</v>
      </c>
      <c r="X1098" s="35">
        <v>58.14</v>
      </c>
      <c r="Y1098">
        <v>9</v>
      </c>
    </row>
    <row r="1099" spans="22:25">
      <c r="V1099" t="s">
        <v>2305</v>
      </c>
      <c r="W1099" t="s">
        <v>2306</v>
      </c>
      <c r="X1099" s="35">
        <v>57.66</v>
      </c>
      <c r="Y1099">
        <v>8</v>
      </c>
    </row>
    <row r="1100" spans="22:25">
      <c r="V1100">
        <v>7461</v>
      </c>
      <c r="W1100" t="s">
        <v>2307</v>
      </c>
      <c r="X1100" s="35">
        <v>55.66</v>
      </c>
      <c r="Y1100">
        <v>5</v>
      </c>
    </row>
    <row r="1101" spans="22:25">
      <c r="V1101" t="s">
        <v>2308</v>
      </c>
      <c r="W1101" t="s">
        <v>2309</v>
      </c>
      <c r="X1101" s="35">
        <v>55.21</v>
      </c>
      <c r="Y1101">
        <v>2</v>
      </c>
    </row>
    <row r="1102" spans="22:25">
      <c r="V1102" t="s">
        <v>2310</v>
      </c>
      <c r="W1102" t="s">
        <v>2311</v>
      </c>
      <c r="X1102" s="35">
        <v>50.4</v>
      </c>
      <c r="Y1102">
        <v>2</v>
      </c>
    </row>
    <row r="1103" spans="22:25">
      <c r="V1103">
        <v>6836</v>
      </c>
      <c r="W1103" t="s">
        <v>2312</v>
      </c>
      <c r="X1103" s="35">
        <v>50.34</v>
      </c>
      <c r="Y1103">
        <v>42</v>
      </c>
    </row>
    <row r="1104" spans="22:25">
      <c r="V1104">
        <v>7486</v>
      </c>
      <c r="W1104" t="s">
        <v>2313</v>
      </c>
      <c r="X1104" s="35">
        <v>48.36</v>
      </c>
      <c r="Y1104">
        <v>4</v>
      </c>
    </row>
    <row r="1105" spans="22:25">
      <c r="V1105">
        <v>7489</v>
      </c>
      <c r="W1105" t="s">
        <v>2314</v>
      </c>
      <c r="X1105" s="35">
        <v>47.69</v>
      </c>
      <c r="Y1105">
        <v>4</v>
      </c>
    </row>
    <row r="1106" spans="22:25">
      <c r="V1106">
        <v>7502</v>
      </c>
      <c r="W1106" t="s">
        <v>2315</v>
      </c>
      <c r="X1106" s="35">
        <v>46.82</v>
      </c>
      <c r="Y1106">
        <v>4</v>
      </c>
    </row>
    <row r="1107" spans="22:25">
      <c r="V1107">
        <v>6845</v>
      </c>
      <c r="W1107" t="s">
        <v>2316</v>
      </c>
      <c r="X1107" s="35">
        <v>45.97</v>
      </c>
      <c r="Y1107">
        <v>7</v>
      </c>
    </row>
    <row r="1108" spans="22:25">
      <c r="V1108">
        <v>6973</v>
      </c>
      <c r="W1108" t="s">
        <v>2317</v>
      </c>
      <c r="X1108" s="35">
        <v>45.85</v>
      </c>
      <c r="Y1108">
        <v>10</v>
      </c>
    </row>
    <row r="1109" spans="22:25">
      <c r="V1109">
        <v>7495</v>
      </c>
      <c r="W1109" t="s">
        <v>2318</v>
      </c>
      <c r="X1109" s="35">
        <v>45.68</v>
      </c>
      <c r="Y1109">
        <v>4</v>
      </c>
    </row>
    <row r="1110" spans="22:25">
      <c r="V1110">
        <v>7490</v>
      </c>
      <c r="W1110" t="s">
        <v>2319</v>
      </c>
      <c r="X1110" s="35">
        <v>45.58</v>
      </c>
      <c r="Y1110">
        <v>4</v>
      </c>
    </row>
    <row r="1111" spans="22:25">
      <c r="V1111">
        <v>7516</v>
      </c>
      <c r="W1111" t="s">
        <v>2320</v>
      </c>
      <c r="X1111" s="35">
        <v>45.5</v>
      </c>
      <c r="Y1111">
        <v>4</v>
      </c>
    </row>
    <row r="1112" spans="22:25">
      <c r="V1112">
        <v>6683</v>
      </c>
      <c r="W1112" t="s">
        <v>2321</v>
      </c>
      <c r="X1112" s="35">
        <v>45.35</v>
      </c>
      <c r="Y1112">
        <v>5</v>
      </c>
    </row>
    <row r="1113" spans="22:25">
      <c r="V1113" t="s">
        <v>2322</v>
      </c>
      <c r="W1113" t="s">
        <v>2323</v>
      </c>
      <c r="X1113" s="35">
        <v>45.22</v>
      </c>
      <c r="Y1113">
        <v>7</v>
      </c>
    </row>
    <row r="1114" spans="22:25">
      <c r="V1114">
        <v>7518</v>
      </c>
      <c r="W1114" t="s">
        <v>2324</v>
      </c>
      <c r="X1114" s="35">
        <v>45.01</v>
      </c>
      <c r="Y1114">
        <v>4</v>
      </c>
    </row>
    <row r="1115" spans="22:25">
      <c r="V1115">
        <v>6948</v>
      </c>
      <c r="W1115" t="s">
        <v>2325</v>
      </c>
      <c r="X1115" s="35">
        <v>44.15</v>
      </c>
      <c r="Y1115">
        <v>5</v>
      </c>
    </row>
    <row r="1116" spans="22:25">
      <c r="V1116">
        <v>6680</v>
      </c>
      <c r="W1116" t="s">
        <v>2326</v>
      </c>
      <c r="X1116" s="35">
        <v>43.42</v>
      </c>
      <c r="Y1116">
        <v>3</v>
      </c>
    </row>
    <row r="1117" spans="22:25">
      <c r="V1117" t="s">
        <v>2327</v>
      </c>
      <c r="W1117" t="s">
        <v>2328</v>
      </c>
      <c r="X1117" s="35">
        <v>42.57</v>
      </c>
      <c r="Y1117">
        <v>12</v>
      </c>
    </row>
    <row r="1118" spans="22:25">
      <c r="V1118">
        <v>8379</v>
      </c>
      <c r="W1118" t="s">
        <v>459</v>
      </c>
      <c r="X1118" s="35">
        <v>42.49</v>
      </c>
      <c r="Y1118" s="7">
        <v>13343</v>
      </c>
    </row>
    <row r="1119" spans="22:25">
      <c r="V1119">
        <v>9155</v>
      </c>
      <c r="W1119" t="s">
        <v>2329</v>
      </c>
      <c r="X1119" s="35">
        <v>38.97</v>
      </c>
      <c r="Y1119">
        <v>3</v>
      </c>
    </row>
    <row r="1120" spans="22:25">
      <c r="V1120" t="s">
        <v>2330</v>
      </c>
      <c r="W1120" t="s">
        <v>2331</v>
      </c>
      <c r="X1120" s="35">
        <v>36.96</v>
      </c>
      <c r="Y1120">
        <v>2</v>
      </c>
    </row>
    <row r="1121" spans="22:25">
      <c r="V1121">
        <v>7506</v>
      </c>
      <c r="W1121" t="s">
        <v>2332</v>
      </c>
      <c r="X1121" s="35">
        <v>36.270000000000003</v>
      </c>
      <c r="Y1121">
        <v>3</v>
      </c>
    </row>
    <row r="1122" spans="22:25">
      <c r="V1122" t="s">
        <v>2333</v>
      </c>
      <c r="W1122" t="s">
        <v>2334</v>
      </c>
      <c r="X1122" s="35">
        <v>36.03</v>
      </c>
      <c r="Y1122">
        <v>10</v>
      </c>
    </row>
    <row r="1123" spans="22:25">
      <c r="V1123">
        <v>437</v>
      </c>
      <c r="W1123" t="s">
        <v>2335</v>
      </c>
      <c r="X1123" s="35">
        <v>35.93</v>
      </c>
      <c r="Y1123">
        <v>8</v>
      </c>
    </row>
    <row r="1124" spans="22:25">
      <c r="V1124" t="s">
        <v>2336</v>
      </c>
      <c r="W1124" t="s">
        <v>2337</v>
      </c>
      <c r="X1124" s="35">
        <v>33.61</v>
      </c>
      <c r="Y1124">
        <v>1</v>
      </c>
    </row>
    <row r="1125" spans="22:25">
      <c r="V1125">
        <v>6749</v>
      </c>
      <c r="W1125" t="s">
        <v>2338</v>
      </c>
      <c r="X1125" s="35">
        <v>32.92</v>
      </c>
      <c r="Y1125">
        <v>3</v>
      </c>
    </row>
    <row r="1126" spans="22:25">
      <c r="V1126">
        <v>7515</v>
      </c>
      <c r="W1126" t="s">
        <v>2339</v>
      </c>
      <c r="X1126" s="35">
        <v>32.82</v>
      </c>
      <c r="Y1126">
        <v>3</v>
      </c>
    </row>
    <row r="1127" spans="22:25">
      <c r="V1127" t="s">
        <v>2340</v>
      </c>
      <c r="W1127" t="s">
        <v>2341</v>
      </c>
      <c r="X1127" s="35">
        <v>32.299999999999997</v>
      </c>
      <c r="Y1127">
        <v>5</v>
      </c>
    </row>
    <row r="1128" spans="22:25">
      <c r="V1128" t="s">
        <v>2342</v>
      </c>
      <c r="W1128" t="s">
        <v>2343</v>
      </c>
      <c r="X1128" s="35">
        <v>31.8</v>
      </c>
      <c r="Y1128">
        <v>656</v>
      </c>
    </row>
    <row r="1129" spans="22:25">
      <c r="V1129">
        <v>6755</v>
      </c>
      <c r="W1129" t="s">
        <v>2344</v>
      </c>
      <c r="X1129" s="35">
        <v>30.24</v>
      </c>
      <c r="Y1129">
        <v>2</v>
      </c>
    </row>
    <row r="1130" spans="22:25">
      <c r="V1130">
        <v>6850</v>
      </c>
      <c r="W1130" t="s">
        <v>2345</v>
      </c>
      <c r="X1130" s="35">
        <v>30.24</v>
      </c>
      <c r="Y1130">
        <v>2</v>
      </c>
    </row>
    <row r="1131" spans="22:25">
      <c r="V1131" t="s">
        <v>2346</v>
      </c>
      <c r="W1131" t="s">
        <v>2347</v>
      </c>
      <c r="X1131" s="35">
        <v>30.24</v>
      </c>
      <c r="Y1131">
        <v>2</v>
      </c>
    </row>
    <row r="1132" spans="22:25">
      <c r="V1132" t="s">
        <v>2348</v>
      </c>
      <c r="W1132" t="s">
        <v>2349</v>
      </c>
      <c r="X1132" s="35">
        <v>29.87</v>
      </c>
      <c r="Y1132">
        <v>8</v>
      </c>
    </row>
    <row r="1133" spans="22:25">
      <c r="V1133">
        <v>7255</v>
      </c>
      <c r="W1133" t="s">
        <v>2350</v>
      </c>
      <c r="X1133" s="35">
        <v>29.38</v>
      </c>
      <c r="Y1133">
        <v>3</v>
      </c>
    </row>
    <row r="1134" spans="22:25">
      <c r="V1134">
        <v>7251</v>
      </c>
      <c r="W1134" t="s">
        <v>2351</v>
      </c>
      <c r="X1134" s="35">
        <v>29.36</v>
      </c>
      <c r="Y1134">
        <v>4</v>
      </c>
    </row>
    <row r="1135" spans="22:25">
      <c r="V1135">
        <v>6856</v>
      </c>
      <c r="W1135" t="s">
        <v>2352</v>
      </c>
      <c r="X1135" s="35">
        <v>26.04</v>
      </c>
      <c r="Y1135">
        <v>2</v>
      </c>
    </row>
    <row r="1136" spans="22:25">
      <c r="V1136" t="s">
        <v>2353</v>
      </c>
      <c r="W1136" t="s">
        <v>2354</v>
      </c>
      <c r="X1136" s="35">
        <v>25.16</v>
      </c>
      <c r="Y1136">
        <v>31</v>
      </c>
    </row>
    <row r="1137" spans="22:25">
      <c r="V1137">
        <v>6776</v>
      </c>
      <c r="W1137" t="s">
        <v>2355</v>
      </c>
      <c r="X1137" s="35">
        <v>24.18</v>
      </c>
      <c r="Y1137">
        <v>2</v>
      </c>
    </row>
    <row r="1138" spans="22:25">
      <c r="V1138">
        <v>7475</v>
      </c>
      <c r="W1138" t="s">
        <v>2356</v>
      </c>
      <c r="X1138" s="35">
        <v>24.18</v>
      </c>
      <c r="Y1138">
        <v>2</v>
      </c>
    </row>
    <row r="1139" spans="22:25">
      <c r="V1139">
        <v>9146</v>
      </c>
      <c r="W1139" t="s">
        <v>2357</v>
      </c>
      <c r="X1139" s="35">
        <v>24.18</v>
      </c>
      <c r="Y1139">
        <v>2</v>
      </c>
    </row>
    <row r="1140" spans="22:25">
      <c r="V1140">
        <v>7487</v>
      </c>
      <c r="W1140" t="s">
        <v>2358</v>
      </c>
      <c r="X1140" s="35">
        <v>24.08</v>
      </c>
      <c r="Y1140">
        <v>2</v>
      </c>
    </row>
    <row r="1141" spans="22:25">
      <c r="V1141">
        <v>7488</v>
      </c>
      <c r="W1141" t="s">
        <v>2359</v>
      </c>
      <c r="X1141" s="35">
        <v>24.08</v>
      </c>
      <c r="Y1141">
        <v>2</v>
      </c>
    </row>
    <row r="1142" spans="22:25">
      <c r="V1142" t="s">
        <v>2360</v>
      </c>
      <c r="W1142" t="s">
        <v>2361</v>
      </c>
      <c r="X1142" s="35">
        <v>24.01</v>
      </c>
      <c r="Y1142">
        <v>530</v>
      </c>
    </row>
    <row r="1143" spans="22:25">
      <c r="V1143" t="s">
        <v>2362</v>
      </c>
      <c r="W1143" t="s">
        <v>2363</v>
      </c>
      <c r="X1143" s="35">
        <v>23.52</v>
      </c>
      <c r="Y1143">
        <v>1</v>
      </c>
    </row>
    <row r="1144" spans="22:25">
      <c r="V1144" t="s">
        <v>2364</v>
      </c>
      <c r="W1144" t="s">
        <v>2365</v>
      </c>
      <c r="X1144" s="35">
        <v>23.52</v>
      </c>
      <c r="Y1144">
        <v>1</v>
      </c>
    </row>
    <row r="1145" spans="22:25">
      <c r="V1145">
        <v>7511</v>
      </c>
      <c r="W1145" t="s">
        <v>2366</v>
      </c>
      <c r="X1145" s="35">
        <v>23.51</v>
      </c>
      <c r="Y1145">
        <v>2</v>
      </c>
    </row>
    <row r="1146" spans="22:25">
      <c r="V1146" t="s">
        <v>2367</v>
      </c>
      <c r="W1146" t="s">
        <v>2368</v>
      </c>
      <c r="X1146" s="35">
        <v>23.33</v>
      </c>
      <c r="Y1146">
        <v>29</v>
      </c>
    </row>
    <row r="1147" spans="22:25">
      <c r="V1147" t="s">
        <v>2369</v>
      </c>
      <c r="W1147" t="s">
        <v>2370</v>
      </c>
      <c r="X1147" s="35">
        <v>23.09</v>
      </c>
      <c r="Y1147">
        <v>29</v>
      </c>
    </row>
    <row r="1148" spans="22:25">
      <c r="V1148">
        <v>6837</v>
      </c>
      <c r="W1148" t="s">
        <v>2371</v>
      </c>
      <c r="X1148" s="35">
        <v>23.08</v>
      </c>
      <c r="Y1148">
        <v>3</v>
      </c>
    </row>
    <row r="1149" spans="22:25">
      <c r="V1149">
        <v>8704</v>
      </c>
      <c r="W1149" t="s">
        <v>2372</v>
      </c>
      <c r="X1149" s="35">
        <v>23.08</v>
      </c>
      <c r="Y1149">
        <v>12</v>
      </c>
    </row>
    <row r="1150" spans="22:25">
      <c r="V1150">
        <v>10286</v>
      </c>
      <c r="W1150" t="s">
        <v>2373</v>
      </c>
      <c r="X1150" s="35">
        <v>22.84</v>
      </c>
      <c r="Y1150">
        <v>2</v>
      </c>
    </row>
    <row r="1151" spans="22:25">
      <c r="V1151">
        <v>10287</v>
      </c>
      <c r="W1151" t="s">
        <v>2374</v>
      </c>
      <c r="X1151" s="35">
        <v>22.84</v>
      </c>
      <c r="Y1151">
        <v>2</v>
      </c>
    </row>
    <row r="1152" spans="22:25">
      <c r="V1152">
        <v>7483</v>
      </c>
      <c r="W1152" t="s">
        <v>2375</v>
      </c>
      <c r="X1152" s="35">
        <v>22.84</v>
      </c>
      <c r="Y1152">
        <v>2</v>
      </c>
    </row>
    <row r="1153" spans="22:25">
      <c r="V1153">
        <v>7484</v>
      </c>
      <c r="W1153" t="s">
        <v>2376</v>
      </c>
      <c r="X1153" s="35">
        <v>22.84</v>
      </c>
      <c r="Y1153">
        <v>2</v>
      </c>
    </row>
    <row r="1154" spans="22:25">
      <c r="V1154">
        <v>7477</v>
      </c>
      <c r="W1154" t="s">
        <v>2377</v>
      </c>
      <c r="X1154" s="35">
        <v>22.74</v>
      </c>
      <c r="Y1154">
        <v>2</v>
      </c>
    </row>
    <row r="1155" spans="22:25">
      <c r="V1155" t="s">
        <v>2378</v>
      </c>
      <c r="W1155" t="s">
        <v>2379</v>
      </c>
      <c r="X1155" s="35">
        <v>22.34</v>
      </c>
      <c r="Y1155">
        <v>28</v>
      </c>
    </row>
    <row r="1156" spans="22:25">
      <c r="V1156">
        <v>7521</v>
      </c>
      <c r="W1156" t="s">
        <v>2380</v>
      </c>
      <c r="X1156" s="35">
        <v>22.17</v>
      </c>
      <c r="Y1156">
        <v>2</v>
      </c>
    </row>
    <row r="1157" spans="22:25">
      <c r="V1157">
        <v>7509</v>
      </c>
      <c r="W1157" t="s">
        <v>2381</v>
      </c>
      <c r="X1157" s="35">
        <v>22.07</v>
      </c>
      <c r="Y1157">
        <v>2</v>
      </c>
    </row>
    <row r="1158" spans="22:25">
      <c r="V1158">
        <v>6716</v>
      </c>
      <c r="W1158" t="s">
        <v>2382</v>
      </c>
      <c r="X1158" s="35">
        <v>21.16</v>
      </c>
      <c r="Y1158">
        <v>2</v>
      </c>
    </row>
    <row r="1159" spans="22:25">
      <c r="V1159" t="s">
        <v>2383</v>
      </c>
      <c r="W1159" t="s">
        <v>2384</v>
      </c>
      <c r="X1159" s="35">
        <v>20.190000000000001</v>
      </c>
      <c r="Y1159">
        <v>5</v>
      </c>
    </row>
    <row r="1160" spans="22:25">
      <c r="V1160">
        <v>7946</v>
      </c>
      <c r="W1160" t="s">
        <v>2385</v>
      </c>
      <c r="X1160" s="35">
        <v>20.149999999999999</v>
      </c>
      <c r="Y1160">
        <v>2</v>
      </c>
    </row>
    <row r="1161" spans="22:25">
      <c r="V1161">
        <v>7961</v>
      </c>
      <c r="W1161" t="s">
        <v>2386</v>
      </c>
      <c r="X1161" s="35">
        <v>20.079999999999998</v>
      </c>
      <c r="Y1161">
        <v>2</v>
      </c>
    </row>
    <row r="1162" spans="22:25">
      <c r="V1162">
        <v>7952</v>
      </c>
      <c r="W1162" t="s">
        <v>2387</v>
      </c>
      <c r="X1162" s="35">
        <v>20.07</v>
      </c>
      <c r="Y1162">
        <v>2</v>
      </c>
    </row>
    <row r="1163" spans="22:25">
      <c r="V1163">
        <v>7513</v>
      </c>
      <c r="W1163" t="s">
        <v>2388</v>
      </c>
      <c r="X1163" s="35">
        <v>20.059999999999999</v>
      </c>
      <c r="Y1163">
        <v>2</v>
      </c>
    </row>
    <row r="1164" spans="22:25">
      <c r="V1164" t="s">
        <v>2389</v>
      </c>
      <c r="W1164" t="s">
        <v>2390</v>
      </c>
      <c r="X1164" s="35">
        <v>20.010000000000002</v>
      </c>
      <c r="Y1164">
        <v>25</v>
      </c>
    </row>
    <row r="1165" spans="22:25">
      <c r="V1165" t="s">
        <v>2391</v>
      </c>
      <c r="W1165" t="s">
        <v>2392</v>
      </c>
      <c r="X1165" s="35">
        <v>19.63</v>
      </c>
      <c r="Y1165">
        <v>24</v>
      </c>
    </row>
    <row r="1166" spans="22:25">
      <c r="V1166" t="s">
        <v>2393</v>
      </c>
      <c r="W1166" t="s">
        <v>2394</v>
      </c>
      <c r="X1166" s="35">
        <v>19.41</v>
      </c>
      <c r="Y1166">
        <v>2</v>
      </c>
    </row>
    <row r="1167" spans="22:25">
      <c r="V1167" t="s">
        <v>2395</v>
      </c>
      <c r="W1167" t="s">
        <v>2396</v>
      </c>
      <c r="X1167" s="35">
        <v>19.04</v>
      </c>
      <c r="Y1167">
        <v>24</v>
      </c>
    </row>
    <row r="1168" spans="22:25">
      <c r="V1168">
        <v>5931</v>
      </c>
      <c r="W1168" t="s">
        <v>2397</v>
      </c>
      <c r="X1168" s="35">
        <v>17.61</v>
      </c>
      <c r="Y1168">
        <v>3</v>
      </c>
    </row>
    <row r="1169" spans="22:25">
      <c r="V1169">
        <v>9080</v>
      </c>
      <c r="W1169" t="s">
        <v>2398</v>
      </c>
      <c r="X1169" s="35">
        <v>17.46</v>
      </c>
      <c r="Y1169">
        <v>2</v>
      </c>
    </row>
    <row r="1170" spans="22:25">
      <c r="V1170">
        <v>7942</v>
      </c>
      <c r="W1170" t="s">
        <v>2399</v>
      </c>
      <c r="X1170" s="35">
        <v>17.05</v>
      </c>
      <c r="Y1170">
        <v>2</v>
      </c>
    </row>
    <row r="1171" spans="22:25">
      <c r="V1171" t="s">
        <v>2400</v>
      </c>
      <c r="W1171" t="s">
        <v>2401</v>
      </c>
      <c r="X1171" s="35">
        <v>16.66</v>
      </c>
      <c r="Y1171">
        <v>21</v>
      </c>
    </row>
    <row r="1172" spans="22:25">
      <c r="V1172" t="s">
        <v>2402</v>
      </c>
      <c r="W1172" t="s">
        <v>2403</v>
      </c>
      <c r="X1172" s="35">
        <v>15.7</v>
      </c>
      <c r="Y1172">
        <v>2</v>
      </c>
    </row>
    <row r="1173" spans="22:25">
      <c r="V1173">
        <v>9142</v>
      </c>
      <c r="W1173" t="s">
        <v>2404</v>
      </c>
      <c r="X1173" s="35">
        <v>15.12</v>
      </c>
      <c r="Y1173">
        <v>1</v>
      </c>
    </row>
    <row r="1174" spans="22:25">
      <c r="V1174">
        <v>6775</v>
      </c>
      <c r="W1174" t="s">
        <v>2405</v>
      </c>
      <c r="X1174" s="35">
        <v>15.1</v>
      </c>
      <c r="Y1174">
        <v>2</v>
      </c>
    </row>
    <row r="1175" spans="22:25">
      <c r="V1175">
        <v>6781</v>
      </c>
      <c r="W1175" t="s">
        <v>2406</v>
      </c>
      <c r="X1175" s="35">
        <v>14.26</v>
      </c>
      <c r="Y1175">
        <v>2</v>
      </c>
    </row>
    <row r="1176" spans="22:25">
      <c r="V1176">
        <v>6681</v>
      </c>
      <c r="W1176" t="s">
        <v>2407</v>
      </c>
      <c r="X1176" s="35">
        <v>13.44</v>
      </c>
      <c r="Y1176">
        <v>1</v>
      </c>
    </row>
    <row r="1177" spans="22:25">
      <c r="V1177">
        <v>6733</v>
      </c>
      <c r="W1177" t="s">
        <v>2408</v>
      </c>
      <c r="X1177" s="35">
        <v>13.06</v>
      </c>
      <c r="Y1177">
        <v>249</v>
      </c>
    </row>
    <row r="1178" spans="22:25">
      <c r="V1178" t="s">
        <v>2409</v>
      </c>
      <c r="W1178" t="s">
        <v>2410</v>
      </c>
      <c r="X1178" s="35">
        <v>12.92</v>
      </c>
      <c r="Y1178">
        <v>2</v>
      </c>
    </row>
    <row r="1179" spans="22:25">
      <c r="V1179">
        <v>7467</v>
      </c>
      <c r="W1179" t="s">
        <v>2411</v>
      </c>
      <c r="X1179" s="35">
        <v>12.09</v>
      </c>
      <c r="Y1179">
        <v>1</v>
      </c>
    </row>
    <row r="1180" spans="22:25">
      <c r="V1180">
        <v>7501</v>
      </c>
      <c r="W1180" t="s">
        <v>2412</v>
      </c>
      <c r="X1180" s="35">
        <v>12.09</v>
      </c>
      <c r="Y1180">
        <v>1</v>
      </c>
    </row>
    <row r="1181" spans="22:25">
      <c r="V1181">
        <v>7504</v>
      </c>
      <c r="W1181" t="s">
        <v>2413</v>
      </c>
      <c r="X1181" s="35">
        <v>12.09</v>
      </c>
      <c r="Y1181">
        <v>1</v>
      </c>
    </row>
    <row r="1182" spans="22:25">
      <c r="V1182">
        <v>7505</v>
      </c>
      <c r="W1182" t="s">
        <v>2414</v>
      </c>
      <c r="X1182" s="35">
        <v>12.09</v>
      </c>
      <c r="Y1182">
        <v>1</v>
      </c>
    </row>
    <row r="1183" spans="22:25">
      <c r="V1183">
        <v>7514</v>
      </c>
      <c r="W1183" t="s">
        <v>2415</v>
      </c>
      <c r="X1183" s="35">
        <v>12.09</v>
      </c>
      <c r="Y1183">
        <v>1</v>
      </c>
    </row>
    <row r="1184" spans="22:25">
      <c r="V1184">
        <v>7520</v>
      </c>
      <c r="W1184" t="s">
        <v>2416</v>
      </c>
      <c r="X1184" s="35">
        <v>12.09</v>
      </c>
      <c r="Y1184">
        <v>1</v>
      </c>
    </row>
    <row r="1185" spans="22:25">
      <c r="V1185">
        <v>10285</v>
      </c>
      <c r="W1185" t="s">
        <v>2417</v>
      </c>
      <c r="X1185" s="35">
        <v>10.75</v>
      </c>
      <c r="Y1185">
        <v>1</v>
      </c>
    </row>
    <row r="1186" spans="22:25">
      <c r="V1186">
        <v>10288</v>
      </c>
      <c r="W1186" t="s">
        <v>2418</v>
      </c>
      <c r="X1186" s="35">
        <v>10.75</v>
      </c>
      <c r="Y1186">
        <v>1</v>
      </c>
    </row>
    <row r="1187" spans="22:25">
      <c r="V1187">
        <v>7941</v>
      </c>
      <c r="W1187" t="s">
        <v>2419</v>
      </c>
      <c r="X1187" s="35">
        <v>10.08</v>
      </c>
      <c r="Y1187">
        <v>1</v>
      </c>
    </row>
    <row r="1188" spans="22:25">
      <c r="V1188">
        <v>7944</v>
      </c>
      <c r="W1188" t="s">
        <v>2420</v>
      </c>
      <c r="X1188" s="35">
        <v>10.08</v>
      </c>
      <c r="Y1188">
        <v>1</v>
      </c>
    </row>
    <row r="1189" spans="22:25">
      <c r="V1189">
        <v>7945</v>
      </c>
      <c r="W1189" t="s">
        <v>2421</v>
      </c>
      <c r="X1189" s="35">
        <v>10.08</v>
      </c>
      <c r="Y1189">
        <v>1</v>
      </c>
    </row>
    <row r="1190" spans="22:25">
      <c r="V1190">
        <v>7947</v>
      </c>
      <c r="W1190" t="s">
        <v>2422</v>
      </c>
      <c r="X1190" s="35">
        <v>10.08</v>
      </c>
      <c r="Y1190">
        <v>1</v>
      </c>
    </row>
    <row r="1191" spans="22:25">
      <c r="V1191">
        <v>7953</v>
      </c>
      <c r="W1191" t="s">
        <v>2423</v>
      </c>
      <c r="X1191" s="35">
        <v>10.08</v>
      </c>
      <c r="Y1191">
        <v>1</v>
      </c>
    </row>
    <row r="1192" spans="22:25">
      <c r="V1192">
        <v>7954</v>
      </c>
      <c r="W1192" t="s">
        <v>2424</v>
      </c>
      <c r="X1192" s="35">
        <v>10.08</v>
      </c>
      <c r="Y1192">
        <v>1</v>
      </c>
    </row>
    <row r="1193" spans="22:25">
      <c r="V1193">
        <v>7142</v>
      </c>
      <c r="W1193" t="s">
        <v>2425</v>
      </c>
      <c r="X1193" s="35">
        <v>9.6999999999999993</v>
      </c>
      <c r="Y1193">
        <v>225</v>
      </c>
    </row>
    <row r="1194" spans="22:25">
      <c r="V1194">
        <v>6729</v>
      </c>
      <c r="W1194" t="s">
        <v>2426</v>
      </c>
      <c r="X1194" s="35">
        <v>9.4</v>
      </c>
      <c r="Y1194">
        <v>1</v>
      </c>
    </row>
    <row r="1195" spans="22:25">
      <c r="V1195">
        <v>7462</v>
      </c>
      <c r="W1195" t="s">
        <v>2427</v>
      </c>
      <c r="X1195" s="35">
        <v>9.4</v>
      </c>
      <c r="Y1195">
        <v>1</v>
      </c>
    </row>
    <row r="1196" spans="22:25">
      <c r="V1196" t="s">
        <v>2428</v>
      </c>
      <c r="W1196" t="s">
        <v>2429</v>
      </c>
      <c r="X1196" s="35">
        <v>9.24</v>
      </c>
      <c r="Y1196">
        <v>1</v>
      </c>
    </row>
    <row r="1197" spans="22:25">
      <c r="V1197" t="s">
        <v>2430</v>
      </c>
      <c r="W1197" t="s">
        <v>2431</v>
      </c>
      <c r="X1197" s="35">
        <v>8.67</v>
      </c>
      <c r="Y1197">
        <v>2</v>
      </c>
    </row>
    <row r="1198" spans="22:25">
      <c r="V1198" t="s">
        <v>2432</v>
      </c>
      <c r="W1198" t="s">
        <v>2433</v>
      </c>
      <c r="X1198" s="35">
        <v>8.41</v>
      </c>
      <c r="Y1198">
        <v>1</v>
      </c>
    </row>
    <row r="1199" spans="22:25">
      <c r="V1199">
        <v>7943</v>
      </c>
      <c r="W1199" t="s">
        <v>2434</v>
      </c>
      <c r="X1199" s="35">
        <v>8.06</v>
      </c>
      <c r="Y1199">
        <v>1</v>
      </c>
    </row>
    <row r="1200" spans="22:25">
      <c r="V1200">
        <v>8706</v>
      </c>
      <c r="W1200" t="s">
        <v>2435</v>
      </c>
      <c r="X1200" s="35">
        <v>7.91</v>
      </c>
      <c r="Y1200">
        <v>2</v>
      </c>
    </row>
    <row r="1201" spans="22:25">
      <c r="V1201" t="s">
        <v>2436</v>
      </c>
      <c r="W1201" t="s">
        <v>2437</v>
      </c>
      <c r="X1201" s="35">
        <v>7.64</v>
      </c>
      <c r="Y1201">
        <v>38</v>
      </c>
    </row>
    <row r="1202" spans="22:25">
      <c r="V1202">
        <v>7141</v>
      </c>
      <c r="W1202" t="s">
        <v>2438</v>
      </c>
      <c r="X1202" s="35">
        <v>7.55</v>
      </c>
      <c r="Y1202">
        <v>1</v>
      </c>
    </row>
    <row r="1203" spans="22:25">
      <c r="V1203">
        <v>7150</v>
      </c>
      <c r="W1203" t="s">
        <v>2439</v>
      </c>
      <c r="X1203" s="35">
        <v>7.55</v>
      </c>
      <c r="Y1203">
        <v>1</v>
      </c>
    </row>
    <row r="1204" spans="22:25">
      <c r="V1204" t="s">
        <v>2440</v>
      </c>
      <c r="W1204" t="s">
        <v>2441</v>
      </c>
      <c r="X1204" s="35">
        <v>7.49</v>
      </c>
      <c r="Y1204">
        <v>38</v>
      </c>
    </row>
    <row r="1205" spans="22:25">
      <c r="V1205" t="s">
        <v>2442</v>
      </c>
      <c r="W1205" t="s">
        <v>2443</v>
      </c>
      <c r="X1205" s="35">
        <v>7.15</v>
      </c>
      <c r="Y1205">
        <v>36</v>
      </c>
    </row>
    <row r="1206" spans="22:25">
      <c r="V1206" t="s">
        <v>2444</v>
      </c>
      <c r="W1206" t="s">
        <v>2445</v>
      </c>
      <c r="X1206" s="35">
        <v>7.06</v>
      </c>
      <c r="Y1206">
        <v>35</v>
      </c>
    </row>
    <row r="1207" spans="22:25">
      <c r="V1207" t="s">
        <v>2446</v>
      </c>
      <c r="W1207" t="s">
        <v>2447</v>
      </c>
      <c r="X1207" s="35">
        <v>6.95</v>
      </c>
      <c r="Y1207">
        <v>35</v>
      </c>
    </row>
    <row r="1208" spans="22:25">
      <c r="V1208">
        <v>8385</v>
      </c>
      <c r="W1208" t="s">
        <v>2448</v>
      </c>
      <c r="X1208" s="35">
        <v>6.91</v>
      </c>
      <c r="Y1208">
        <v>441</v>
      </c>
    </row>
    <row r="1209" spans="22:25">
      <c r="V1209" t="s">
        <v>2449</v>
      </c>
      <c r="W1209" t="s">
        <v>2450</v>
      </c>
      <c r="X1209" s="35">
        <v>6.85</v>
      </c>
      <c r="Y1209">
        <v>34</v>
      </c>
    </row>
    <row r="1210" spans="22:25">
      <c r="V1210" t="s">
        <v>2451</v>
      </c>
      <c r="W1210" t="s">
        <v>2452</v>
      </c>
      <c r="X1210" s="35">
        <v>6.76</v>
      </c>
      <c r="Y1210">
        <v>34</v>
      </c>
    </row>
    <row r="1211" spans="22:25">
      <c r="V1211" t="s">
        <v>2453</v>
      </c>
      <c r="W1211" t="s">
        <v>2454</v>
      </c>
      <c r="X1211" s="35">
        <v>6.73</v>
      </c>
      <c r="Y1211">
        <v>33</v>
      </c>
    </row>
    <row r="1212" spans="22:25">
      <c r="V1212" t="s">
        <v>2455</v>
      </c>
      <c r="W1212" t="s">
        <v>2456</v>
      </c>
      <c r="X1212" s="35">
        <v>6.69</v>
      </c>
      <c r="Y1212">
        <v>33</v>
      </c>
    </row>
    <row r="1213" spans="22:25">
      <c r="V1213" t="s">
        <v>2457</v>
      </c>
      <c r="W1213" t="s">
        <v>2458</v>
      </c>
      <c r="X1213" s="35">
        <v>6.63</v>
      </c>
      <c r="Y1213">
        <v>33</v>
      </c>
    </row>
    <row r="1214" spans="22:25">
      <c r="V1214" t="s">
        <v>2459</v>
      </c>
      <c r="W1214" t="s">
        <v>2460</v>
      </c>
      <c r="X1214" s="35">
        <v>6.61</v>
      </c>
      <c r="Y1214">
        <v>34</v>
      </c>
    </row>
    <row r="1215" spans="22:25">
      <c r="V1215" t="s">
        <v>2461</v>
      </c>
      <c r="W1215" t="s">
        <v>2462</v>
      </c>
      <c r="X1215" s="35">
        <v>6.6</v>
      </c>
      <c r="Y1215">
        <v>33</v>
      </c>
    </row>
    <row r="1216" spans="22:25">
      <c r="V1216" t="s">
        <v>2463</v>
      </c>
      <c r="W1216" t="s">
        <v>2464</v>
      </c>
      <c r="X1216" s="35">
        <v>6.59</v>
      </c>
      <c r="Y1216">
        <v>33</v>
      </c>
    </row>
    <row r="1217" spans="22:25">
      <c r="V1217" t="s">
        <v>2465</v>
      </c>
      <c r="W1217" t="s">
        <v>2466</v>
      </c>
      <c r="X1217" s="35">
        <v>6.56</v>
      </c>
      <c r="Y1217">
        <v>33</v>
      </c>
    </row>
    <row r="1218" spans="22:25">
      <c r="V1218" t="s">
        <v>2467</v>
      </c>
      <c r="W1218" t="s">
        <v>2468</v>
      </c>
      <c r="X1218" s="35">
        <v>6.53</v>
      </c>
      <c r="Y1218">
        <v>32</v>
      </c>
    </row>
    <row r="1219" spans="22:25">
      <c r="V1219" t="s">
        <v>2469</v>
      </c>
      <c r="W1219" t="s">
        <v>2470</v>
      </c>
      <c r="X1219" s="35">
        <v>6.49</v>
      </c>
      <c r="Y1219">
        <v>33</v>
      </c>
    </row>
    <row r="1220" spans="22:25">
      <c r="V1220" t="s">
        <v>2471</v>
      </c>
      <c r="W1220" t="s">
        <v>2472</v>
      </c>
      <c r="X1220" s="35">
        <v>6.42</v>
      </c>
      <c r="Y1220">
        <v>32</v>
      </c>
    </row>
    <row r="1221" spans="22:25">
      <c r="V1221" t="s">
        <v>2473</v>
      </c>
      <c r="W1221" t="s">
        <v>2474</v>
      </c>
      <c r="X1221" s="35">
        <v>6.39</v>
      </c>
      <c r="Y1221">
        <v>32</v>
      </c>
    </row>
    <row r="1222" spans="22:25">
      <c r="V1222" t="s">
        <v>2475</v>
      </c>
      <c r="W1222" t="s">
        <v>2476</v>
      </c>
      <c r="X1222" s="35">
        <v>6.39</v>
      </c>
      <c r="Y1222">
        <v>31</v>
      </c>
    </row>
    <row r="1223" spans="22:25">
      <c r="V1223" t="s">
        <v>2477</v>
      </c>
      <c r="W1223" t="s">
        <v>2478</v>
      </c>
      <c r="X1223" s="35">
        <v>6.37</v>
      </c>
      <c r="Y1223">
        <v>32</v>
      </c>
    </row>
    <row r="1224" spans="22:25">
      <c r="V1224" t="s">
        <v>2479</v>
      </c>
      <c r="W1224" t="s">
        <v>2480</v>
      </c>
      <c r="X1224" s="35">
        <v>6.29</v>
      </c>
      <c r="Y1224">
        <v>32</v>
      </c>
    </row>
    <row r="1225" spans="22:25">
      <c r="V1225" t="s">
        <v>2481</v>
      </c>
      <c r="W1225" t="s">
        <v>2482</v>
      </c>
      <c r="X1225" s="35">
        <v>6.06</v>
      </c>
      <c r="Y1225">
        <v>30</v>
      </c>
    </row>
    <row r="1226" spans="22:25">
      <c r="V1226" t="s">
        <v>2483</v>
      </c>
      <c r="W1226" t="s">
        <v>2484</v>
      </c>
      <c r="X1226" s="35">
        <v>6.05</v>
      </c>
      <c r="Y1226">
        <v>30</v>
      </c>
    </row>
    <row r="1227" spans="22:25">
      <c r="V1227" t="s">
        <v>2485</v>
      </c>
      <c r="W1227" t="s">
        <v>2486</v>
      </c>
      <c r="X1227" s="35">
        <v>6.02</v>
      </c>
      <c r="Y1227">
        <v>30</v>
      </c>
    </row>
    <row r="1228" spans="22:25">
      <c r="V1228" t="s">
        <v>2487</v>
      </c>
      <c r="W1228" t="s">
        <v>2488</v>
      </c>
      <c r="X1228" s="35">
        <v>5.98</v>
      </c>
      <c r="Y1228">
        <v>30</v>
      </c>
    </row>
    <row r="1229" spans="22:25">
      <c r="V1229" t="s">
        <v>2489</v>
      </c>
      <c r="W1229" t="s">
        <v>2490</v>
      </c>
      <c r="X1229" s="35">
        <v>5.92</v>
      </c>
      <c r="Y1229">
        <v>30</v>
      </c>
    </row>
    <row r="1230" spans="22:25">
      <c r="V1230" t="s">
        <v>2491</v>
      </c>
      <c r="W1230" t="s">
        <v>2492</v>
      </c>
      <c r="X1230" s="35">
        <v>5.92</v>
      </c>
      <c r="Y1230">
        <v>30</v>
      </c>
    </row>
    <row r="1231" spans="22:25">
      <c r="V1231" t="s">
        <v>2493</v>
      </c>
      <c r="W1231" t="s">
        <v>2494</v>
      </c>
      <c r="X1231" s="35">
        <v>5.9</v>
      </c>
      <c r="Y1231">
        <v>29</v>
      </c>
    </row>
    <row r="1232" spans="22:25">
      <c r="V1232" t="s">
        <v>2495</v>
      </c>
      <c r="W1232" t="s">
        <v>2496</v>
      </c>
      <c r="X1232" s="35">
        <v>5.89</v>
      </c>
      <c r="Y1232">
        <v>29</v>
      </c>
    </row>
    <row r="1233" spans="22:25">
      <c r="V1233" t="s">
        <v>2497</v>
      </c>
      <c r="W1233" t="s">
        <v>2498</v>
      </c>
      <c r="X1233" s="35">
        <v>5.88</v>
      </c>
      <c r="Y1233">
        <v>30</v>
      </c>
    </row>
    <row r="1234" spans="22:25">
      <c r="V1234" t="s">
        <v>2499</v>
      </c>
      <c r="W1234" t="s">
        <v>2500</v>
      </c>
      <c r="X1234" s="35">
        <v>5.85</v>
      </c>
      <c r="Y1234">
        <v>30</v>
      </c>
    </row>
    <row r="1235" spans="22:25">
      <c r="V1235" t="s">
        <v>2501</v>
      </c>
      <c r="W1235" t="s">
        <v>2502</v>
      </c>
      <c r="X1235" s="35">
        <v>5.61</v>
      </c>
      <c r="Y1235">
        <v>28</v>
      </c>
    </row>
    <row r="1236" spans="22:25">
      <c r="V1236">
        <v>6816</v>
      </c>
      <c r="W1236" t="s">
        <v>2503</v>
      </c>
      <c r="X1236" s="35">
        <v>5.61</v>
      </c>
      <c r="Y1236">
        <v>1</v>
      </c>
    </row>
    <row r="1237" spans="22:25">
      <c r="V1237" t="s">
        <v>2504</v>
      </c>
      <c r="W1237" t="s">
        <v>2505</v>
      </c>
      <c r="X1237" s="35">
        <v>5.56</v>
      </c>
      <c r="Y1237">
        <v>28</v>
      </c>
    </row>
    <row r="1238" spans="22:25">
      <c r="V1238" t="s">
        <v>2506</v>
      </c>
      <c r="W1238" t="s">
        <v>2507</v>
      </c>
      <c r="X1238" s="35">
        <v>5.55</v>
      </c>
      <c r="Y1238">
        <v>28</v>
      </c>
    </row>
    <row r="1239" spans="22:25">
      <c r="V1239" t="s">
        <v>2508</v>
      </c>
      <c r="W1239" t="s">
        <v>2509</v>
      </c>
      <c r="X1239" s="35">
        <v>5.52</v>
      </c>
      <c r="Y1239">
        <v>27</v>
      </c>
    </row>
    <row r="1240" spans="22:25">
      <c r="V1240" t="s">
        <v>2510</v>
      </c>
      <c r="W1240" t="s">
        <v>2511</v>
      </c>
      <c r="X1240" s="35">
        <v>5.5</v>
      </c>
      <c r="Y1240">
        <v>28</v>
      </c>
    </row>
    <row r="1241" spans="22:25">
      <c r="V1241" t="s">
        <v>2512</v>
      </c>
      <c r="W1241" t="s">
        <v>2513</v>
      </c>
      <c r="X1241" s="35">
        <v>5.46</v>
      </c>
      <c r="Y1241">
        <v>27</v>
      </c>
    </row>
    <row r="1242" spans="22:25">
      <c r="V1242" t="s">
        <v>2514</v>
      </c>
      <c r="W1242" t="s">
        <v>2515</v>
      </c>
      <c r="X1242" s="35">
        <v>5.45</v>
      </c>
      <c r="Y1242">
        <v>27</v>
      </c>
    </row>
    <row r="1243" spans="22:25">
      <c r="V1243" t="s">
        <v>2516</v>
      </c>
      <c r="W1243" t="s">
        <v>2517</v>
      </c>
      <c r="X1243" s="35">
        <v>5.41</v>
      </c>
      <c r="Y1243">
        <v>27</v>
      </c>
    </row>
    <row r="1244" spans="22:25">
      <c r="V1244" t="s">
        <v>2518</v>
      </c>
      <c r="W1244" t="s">
        <v>2519</v>
      </c>
      <c r="X1244" s="35">
        <v>5.4</v>
      </c>
      <c r="Y1244">
        <v>27</v>
      </c>
    </row>
    <row r="1245" spans="22:25">
      <c r="V1245" t="s">
        <v>2520</v>
      </c>
      <c r="W1245" t="s">
        <v>2521</v>
      </c>
      <c r="X1245" s="35">
        <v>5.35</v>
      </c>
      <c r="Y1245">
        <v>27</v>
      </c>
    </row>
    <row r="1246" spans="22:25">
      <c r="V1246" t="s">
        <v>2522</v>
      </c>
      <c r="W1246" t="s">
        <v>2523</v>
      </c>
      <c r="X1246" s="35">
        <v>5.2</v>
      </c>
      <c r="Y1246">
        <v>26</v>
      </c>
    </row>
    <row r="1247" spans="22:25">
      <c r="V1247" t="s">
        <v>2524</v>
      </c>
      <c r="W1247" t="s">
        <v>2525</v>
      </c>
      <c r="X1247" s="35">
        <v>5.18</v>
      </c>
      <c r="Y1247">
        <v>26</v>
      </c>
    </row>
    <row r="1248" spans="22:25">
      <c r="V1248" t="s">
        <v>2526</v>
      </c>
      <c r="W1248" t="s">
        <v>2527</v>
      </c>
      <c r="X1248" s="35">
        <v>5.15</v>
      </c>
      <c r="Y1248">
        <v>26</v>
      </c>
    </row>
    <row r="1249" spans="22:25">
      <c r="V1249" t="s">
        <v>2528</v>
      </c>
      <c r="W1249" t="s">
        <v>2529</v>
      </c>
      <c r="X1249" s="35">
        <v>5.09</v>
      </c>
      <c r="Y1249">
        <v>25</v>
      </c>
    </row>
    <row r="1250" spans="22:25">
      <c r="V1250" t="s">
        <v>2530</v>
      </c>
      <c r="W1250" t="s">
        <v>2531</v>
      </c>
      <c r="X1250" s="35">
        <v>5.08</v>
      </c>
      <c r="Y1250">
        <v>25</v>
      </c>
    </row>
    <row r="1251" spans="22:25">
      <c r="V1251" t="s">
        <v>2532</v>
      </c>
      <c r="W1251" t="s">
        <v>2533</v>
      </c>
      <c r="X1251" s="35">
        <v>5.01</v>
      </c>
      <c r="Y1251">
        <v>25</v>
      </c>
    </row>
    <row r="1252" spans="22:25">
      <c r="V1252" t="s">
        <v>2534</v>
      </c>
      <c r="W1252" t="s">
        <v>2535</v>
      </c>
      <c r="X1252" s="35">
        <v>5</v>
      </c>
      <c r="Y1252">
        <v>25</v>
      </c>
    </row>
    <row r="1253" spans="22:25">
      <c r="V1253" t="s">
        <v>2536</v>
      </c>
      <c r="W1253" t="s">
        <v>2537</v>
      </c>
      <c r="X1253" s="35">
        <v>4.99</v>
      </c>
      <c r="Y1253" s="7">
        <v>3950</v>
      </c>
    </row>
    <row r="1254" spans="22:25">
      <c r="V1254" t="s">
        <v>2538</v>
      </c>
      <c r="W1254" t="s">
        <v>2539</v>
      </c>
      <c r="X1254" s="35">
        <v>4.9400000000000004</v>
      </c>
      <c r="Y1254">
        <v>24</v>
      </c>
    </row>
    <row r="1255" spans="22:25">
      <c r="V1255" t="s">
        <v>2540</v>
      </c>
      <c r="W1255" t="s">
        <v>2541</v>
      </c>
      <c r="X1255" s="35">
        <v>4.8600000000000003</v>
      </c>
      <c r="Y1255">
        <v>24</v>
      </c>
    </row>
    <row r="1256" spans="22:25">
      <c r="V1256" t="s">
        <v>2542</v>
      </c>
      <c r="W1256" t="s">
        <v>2543</v>
      </c>
      <c r="X1256" s="35">
        <v>4.84</v>
      </c>
      <c r="Y1256">
        <v>24</v>
      </c>
    </row>
    <row r="1257" spans="22:25">
      <c r="V1257" t="s">
        <v>2544</v>
      </c>
      <c r="W1257" t="s">
        <v>2545</v>
      </c>
      <c r="X1257" s="35">
        <v>4.76</v>
      </c>
      <c r="Y1257">
        <v>24</v>
      </c>
    </row>
    <row r="1258" spans="22:25">
      <c r="V1258" t="s">
        <v>2546</v>
      </c>
      <c r="W1258" t="s">
        <v>2547</v>
      </c>
      <c r="X1258" s="35">
        <v>4.74</v>
      </c>
      <c r="Y1258">
        <v>24</v>
      </c>
    </row>
    <row r="1259" spans="22:25">
      <c r="V1259" t="s">
        <v>2548</v>
      </c>
      <c r="W1259" t="s">
        <v>2549</v>
      </c>
      <c r="X1259" s="35">
        <v>4.67</v>
      </c>
      <c r="Y1259">
        <v>23</v>
      </c>
    </row>
    <row r="1260" spans="22:25">
      <c r="V1260" t="s">
        <v>2550</v>
      </c>
      <c r="W1260" t="s">
        <v>2551</v>
      </c>
      <c r="X1260" s="35">
        <v>4.62</v>
      </c>
      <c r="Y1260">
        <v>23</v>
      </c>
    </row>
    <row r="1261" spans="22:25">
      <c r="V1261" t="s">
        <v>2552</v>
      </c>
      <c r="W1261" t="s">
        <v>2553</v>
      </c>
      <c r="X1261" s="35">
        <v>4.57</v>
      </c>
      <c r="Y1261">
        <v>23</v>
      </c>
    </row>
    <row r="1262" spans="22:25">
      <c r="V1262" t="s">
        <v>2554</v>
      </c>
      <c r="W1262" t="s">
        <v>2555</v>
      </c>
      <c r="X1262" s="35">
        <v>4.33</v>
      </c>
      <c r="Y1262">
        <v>21</v>
      </c>
    </row>
    <row r="1263" spans="22:25">
      <c r="V1263" t="s">
        <v>2556</v>
      </c>
      <c r="W1263" t="s">
        <v>2557</v>
      </c>
      <c r="X1263" s="35">
        <v>4.28</v>
      </c>
      <c r="Y1263">
        <v>22</v>
      </c>
    </row>
    <row r="1264" spans="22:25">
      <c r="V1264" t="s">
        <v>2558</v>
      </c>
      <c r="W1264" t="s">
        <v>2559</v>
      </c>
      <c r="X1264" s="35">
        <v>4.26</v>
      </c>
      <c r="Y1264">
        <v>21</v>
      </c>
    </row>
    <row r="1265" spans="22:25">
      <c r="V1265" t="s">
        <v>2560</v>
      </c>
      <c r="W1265" t="s">
        <v>2561</v>
      </c>
      <c r="X1265" s="35">
        <v>4.0999999999999996</v>
      </c>
      <c r="Y1265">
        <v>20</v>
      </c>
    </row>
    <row r="1266" spans="22:25">
      <c r="V1266" t="s">
        <v>2562</v>
      </c>
      <c r="W1266" t="s">
        <v>2563</v>
      </c>
      <c r="X1266" s="35">
        <v>4.0599999999999996</v>
      </c>
      <c r="Y1266">
        <v>20</v>
      </c>
    </row>
    <row r="1267" spans="22:25">
      <c r="V1267" t="s">
        <v>2564</v>
      </c>
      <c r="W1267" t="s">
        <v>2565</v>
      </c>
      <c r="X1267" s="35">
        <v>4.0199999999999996</v>
      </c>
      <c r="Y1267">
        <v>20</v>
      </c>
    </row>
    <row r="1268" spans="22:25">
      <c r="V1268" t="s">
        <v>2566</v>
      </c>
      <c r="W1268" t="s">
        <v>2567</v>
      </c>
      <c r="X1268" s="35">
        <v>4</v>
      </c>
      <c r="Y1268">
        <v>20</v>
      </c>
    </row>
    <row r="1269" spans="22:25">
      <c r="V1269" t="s">
        <v>2568</v>
      </c>
      <c r="W1269" t="s">
        <v>2569</v>
      </c>
      <c r="X1269" s="35">
        <v>3.99</v>
      </c>
      <c r="Y1269">
        <v>20</v>
      </c>
    </row>
    <row r="1270" spans="22:25">
      <c r="V1270" t="s">
        <v>2570</v>
      </c>
      <c r="W1270" t="s">
        <v>2571</v>
      </c>
      <c r="X1270" s="35">
        <v>3.95</v>
      </c>
      <c r="Y1270">
        <v>20</v>
      </c>
    </row>
    <row r="1271" spans="22:25">
      <c r="V1271" t="s">
        <v>2572</v>
      </c>
      <c r="W1271" t="s">
        <v>2573</v>
      </c>
      <c r="X1271" s="35">
        <v>3.92</v>
      </c>
      <c r="Y1271">
        <v>20</v>
      </c>
    </row>
    <row r="1272" spans="22:25">
      <c r="V1272" t="s">
        <v>2574</v>
      </c>
      <c r="W1272" t="s">
        <v>2575</v>
      </c>
      <c r="X1272" s="35">
        <v>3.84</v>
      </c>
      <c r="Y1272">
        <v>19</v>
      </c>
    </row>
    <row r="1273" spans="22:25">
      <c r="V1273" t="s">
        <v>2576</v>
      </c>
      <c r="W1273" t="s">
        <v>2577</v>
      </c>
      <c r="X1273" s="35">
        <v>3.82</v>
      </c>
      <c r="Y1273">
        <v>19</v>
      </c>
    </row>
    <row r="1274" spans="22:25">
      <c r="V1274" t="s">
        <v>2578</v>
      </c>
      <c r="W1274" t="s">
        <v>2579</v>
      </c>
      <c r="X1274" s="35">
        <v>3.81</v>
      </c>
      <c r="Y1274">
        <v>19</v>
      </c>
    </row>
    <row r="1275" spans="22:25">
      <c r="V1275" t="s">
        <v>2580</v>
      </c>
      <c r="W1275" t="s">
        <v>2581</v>
      </c>
      <c r="X1275" s="35">
        <v>3.62</v>
      </c>
      <c r="Y1275">
        <v>18</v>
      </c>
    </row>
    <row r="1276" spans="22:25">
      <c r="V1276" t="s">
        <v>2582</v>
      </c>
      <c r="W1276" t="s">
        <v>2583</v>
      </c>
      <c r="X1276" s="35">
        <v>3.59</v>
      </c>
      <c r="Y1276">
        <v>18</v>
      </c>
    </row>
    <row r="1277" spans="22:25">
      <c r="V1277" t="s">
        <v>2584</v>
      </c>
      <c r="W1277" t="s">
        <v>2585</v>
      </c>
      <c r="X1277" s="35">
        <v>3.47</v>
      </c>
      <c r="Y1277">
        <v>17</v>
      </c>
    </row>
    <row r="1278" spans="22:25">
      <c r="V1278" t="s">
        <v>2586</v>
      </c>
      <c r="W1278" t="s">
        <v>2587</v>
      </c>
      <c r="X1278" s="35">
        <v>3.35</v>
      </c>
      <c r="Y1278">
        <v>17</v>
      </c>
    </row>
    <row r="1279" spans="22:25">
      <c r="V1279" t="s">
        <v>2588</v>
      </c>
      <c r="W1279" t="s">
        <v>2589</v>
      </c>
      <c r="X1279" s="35">
        <v>3.29</v>
      </c>
      <c r="Y1279">
        <v>1</v>
      </c>
    </row>
    <row r="1280" spans="22:25">
      <c r="V1280" t="s">
        <v>2590</v>
      </c>
      <c r="W1280" t="s">
        <v>2591</v>
      </c>
      <c r="X1280" s="35">
        <v>3.25</v>
      </c>
      <c r="Y1280">
        <v>16</v>
      </c>
    </row>
    <row r="1281" spans="22:25">
      <c r="V1281" t="s">
        <v>2592</v>
      </c>
      <c r="W1281" t="s">
        <v>2593</v>
      </c>
      <c r="X1281" s="35">
        <v>3.23</v>
      </c>
      <c r="Y1281">
        <v>16</v>
      </c>
    </row>
    <row r="1282" spans="22:25">
      <c r="V1282" t="s">
        <v>2594</v>
      </c>
      <c r="W1282" t="s">
        <v>2595</v>
      </c>
      <c r="X1282" s="35">
        <v>3.12</v>
      </c>
      <c r="Y1282">
        <v>16</v>
      </c>
    </row>
    <row r="1283" spans="22:25">
      <c r="V1283" t="s">
        <v>2596</v>
      </c>
      <c r="W1283" t="s">
        <v>2597</v>
      </c>
      <c r="X1283" s="35">
        <v>3.02</v>
      </c>
      <c r="Y1283">
        <v>15</v>
      </c>
    </row>
    <row r="1284" spans="22:25">
      <c r="V1284" t="s">
        <v>2598</v>
      </c>
      <c r="W1284" t="s">
        <v>2599</v>
      </c>
      <c r="X1284" s="35">
        <v>2.98</v>
      </c>
      <c r="Y1284">
        <v>15</v>
      </c>
    </row>
    <row r="1285" spans="22:25">
      <c r="V1285">
        <v>7143</v>
      </c>
      <c r="W1285" t="s">
        <v>2600</v>
      </c>
      <c r="X1285" s="35">
        <v>2.94</v>
      </c>
      <c r="Y1285">
        <v>294</v>
      </c>
    </row>
    <row r="1286" spans="22:25">
      <c r="V1286" t="s">
        <v>2601</v>
      </c>
      <c r="W1286" t="s">
        <v>2602</v>
      </c>
      <c r="X1286" s="35">
        <v>2.87</v>
      </c>
      <c r="Y1286">
        <v>14</v>
      </c>
    </row>
    <row r="1287" spans="22:25">
      <c r="V1287" t="s">
        <v>2603</v>
      </c>
      <c r="W1287" t="s">
        <v>2604</v>
      </c>
      <c r="X1287" s="35">
        <v>2.87</v>
      </c>
      <c r="Y1287">
        <v>14</v>
      </c>
    </row>
    <row r="1288" spans="22:25">
      <c r="V1288" t="s">
        <v>2605</v>
      </c>
      <c r="W1288" t="s">
        <v>2606</v>
      </c>
      <c r="X1288" s="35">
        <v>2.82</v>
      </c>
      <c r="Y1288">
        <v>14</v>
      </c>
    </row>
    <row r="1289" spans="22:25">
      <c r="V1289" t="s">
        <v>2607</v>
      </c>
      <c r="W1289" t="s">
        <v>2608</v>
      </c>
      <c r="X1289" s="35">
        <v>2.61</v>
      </c>
      <c r="Y1289">
        <v>13</v>
      </c>
    </row>
    <row r="1290" spans="22:25">
      <c r="V1290" t="s">
        <v>2609</v>
      </c>
      <c r="W1290" t="s">
        <v>2610</v>
      </c>
      <c r="X1290" s="35">
        <v>2.6</v>
      </c>
      <c r="Y1290">
        <v>13</v>
      </c>
    </row>
    <row r="1291" spans="22:25">
      <c r="V1291" t="s">
        <v>2611</v>
      </c>
      <c r="W1291" t="s">
        <v>2612</v>
      </c>
      <c r="X1291" s="35">
        <v>2.57</v>
      </c>
      <c r="Y1291">
        <v>13</v>
      </c>
    </row>
    <row r="1292" spans="22:25">
      <c r="V1292" t="s">
        <v>2613</v>
      </c>
      <c r="W1292" t="s">
        <v>2614</v>
      </c>
      <c r="X1292" s="35">
        <v>2.5499999999999998</v>
      </c>
      <c r="Y1292">
        <v>13</v>
      </c>
    </row>
    <row r="1293" spans="22:25">
      <c r="V1293">
        <v>9579</v>
      </c>
      <c r="W1293" t="s">
        <v>2615</v>
      </c>
      <c r="X1293" s="35">
        <v>2.5299999999999998</v>
      </c>
      <c r="Y1293">
        <v>0</v>
      </c>
    </row>
    <row r="1294" spans="22:25">
      <c r="V1294" t="s">
        <v>2616</v>
      </c>
      <c r="W1294" t="s">
        <v>2617</v>
      </c>
      <c r="X1294" s="35">
        <v>2.4500000000000002</v>
      </c>
      <c r="Y1294">
        <v>12</v>
      </c>
    </row>
    <row r="1295" spans="22:25">
      <c r="V1295" t="s">
        <v>2618</v>
      </c>
      <c r="W1295" t="s">
        <v>2619</v>
      </c>
      <c r="X1295" s="35">
        <v>2.4500000000000002</v>
      </c>
      <c r="Y1295">
        <v>12</v>
      </c>
    </row>
    <row r="1296" spans="22:25">
      <c r="V1296" t="s">
        <v>2620</v>
      </c>
      <c r="W1296" t="s">
        <v>2621</v>
      </c>
      <c r="X1296" s="35">
        <v>2.41</v>
      </c>
      <c r="Y1296">
        <v>12</v>
      </c>
    </row>
    <row r="1297" spans="22:25">
      <c r="V1297" t="s">
        <v>2622</v>
      </c>
      <c r="W1297" t="s">
        <v>2623</v>
      </c>
      <c r="X1297" s="35">
        <v>2.4</v>
      </c>
      <c r="Y1297">
        <v>12</v>
      </c>
    </row>
    <row r="1298" spans="22:25">
      <c r="V1298" t="s">
        <v>2624</v>
      </c>
      <c r="W1298" t="s">
        <v>2625</v>
      </c>
      <c r="X1298" s="35">
        <v>2.37</v>
      </c>
      <c r="Y1298">
        <v>12</v>
      </c>
    </row>
    <row r="1299" spans="22:25">
      <c r="V1299" t="s">
        <v>2626</v>
      </c>
      <c r="W1299" t="s">
        <v>2627</v>
      </c>
      <c r="X1299" s="35">
        <v>2.27</v>
      </c>
      <c r="Y1299">
        <v>11</v>
      </c>
    </row>
    <row r="1300" spans="22:25">
      <c r="V1300" t="s">
        <v>2628</v>
      </c>
      <c r="W1300" t="s">
        <v>2629</v>
      </c>
      <c r="X1300" s="35">
        <v>2.25</v>
      </c>
      <c r="Y1300">
        <v>11</v>
      </c>
    </row>
    <row r="1301" spans="22:25">
      <c r="V1301" t="s">
        <v>2630</v>
      </c>
      <c r="W1301" t="s">
        <v>2631</v>
      </c>
      <c r="X1301" s="35">
        <v>2.21</v>
      </c>
      <c r="Y1301">
        <v>11</v>
      </c>
    </row>
    <row r="1302" spans="22:25">
      <c r="V1302" t="s">
        <v>2632</v>
      </c>
      <c r="W1302" t="s">
        <v>2633</v>
      </c>
      <c r="X1302" s="35">
        <v>2.19</v>
      </c>
      <c r="Y1302">
        <v>1</v>
      </c>
    </row>
    <row r="1303" spans="22:25">
      <c r="V1303" t="s">
        <v>2634</v>
      </c>
      <c r="W1303" t="s">
        <v>2635</v>
      </c>
      <c r="X1303" s="35">
        <v>2.15</v>
      </c>
      <c r="Y1303">
        <v>11</v>
      </c>
    </row>
    <row r="1304" spans="22:25">
      <c r="V1304" t="s">
        <v>2636</v>
      </c>
      <c r="W1304" t="s">
        <v>2637</v>
      </c>
      <c r="X1304" s="35">
        <v>2.08</v>
      </c>
      <c r="Y1304">
        <v>10</v>
      </c>
    </row>
    <row r="1305" spans="22:25">
      <c r="V1305" t="s">
        <v>2638</v>
      </c>
      <c r="W1305" t="s">
        <v>2639</v>
      </c>
      <c r="X1305" s="35">
        <v>1.87</v>
      </c>
      <c r="Y1305">
        <v>9</v>
      </c>
    </row>
    <row r="1306" spans="22:25">
      <c r="V1306" t="s">
        <v>2640</v>
      </c>
      <c r="W1306" t="s">
        <v>2641</v>
      </c>
      <c r="X1306" s="35">
        <v>1.76</v>
      </c>
      <c r="Y1306">
        <v>9</v>
      </c>
    </row>
    <row r="1307" spans="22:25">
      <c r="V1307" t="s">
        <v>2642</v>
      </c>
      <c r="W1307" t="s">
        <v>2643</v>
      </c>
      <c r="X1307" s="35">
        <v>1.73</v>
      </c>
      <c r="Y1307">
        <v>9</v>
      </c>
    </row>
    <row r="1308" spans="22:25">
      <c r="V1308" t="s">
        <v>2644</v>
      </c>
      <c r="W1308" t="s">
        <v>2645</v>
      </c>
      <c r="X1308" s="35">
        <v>1.64</v>
      </c>
      <c r="Y1308">
        <v>8</v>
      </c>
    </row>
    <row r="1309" spans="22:25">
      <c r="V1309" t="s">
        <v>2646</v>
      </c>
      <c r="W1309" t="s">
        <v>2647</v>
      </c>
      <c r="X1309" s="35">
        <v>1.61</v>
      </c>
      <c r="Y1309">
        <v>8</v>
      </c>
    </row>
    <row r="1310" spans="22:25">
      <c r="V1310" t="s">
        <v>2648</v>
      </c>
      <c r="W1310" t="s">
        <v>2649</v>
      </c>
      <c r="X1310" s="35">
        <v>1.58</v>
      </c>
      <c r="Y1310">
        <v>8</v>
      </c>
    </row>
    <row r="1311" spans="22:25">
      <c r="V1311" t="s">
        <v>2650</v>
      </c>
      <c r="W1311" t="s">
        <v>2651</v>
      </c>
      <c r="X1311" s="35">
        <v>1.26</v>
      </c>
      <c r="Y1311">
        <v>6</v>
      </c>
    </row>
    <row r="1312" spans="22:25">
      <c r="V1312" t="s">
        <v>2652</v>
      </c>
      <c r="W1312" t="s">
        <v>2653</v>
      </c>
      <c r="X1312" s="35">
        <v>1.21</v>
      </c>
      <c r="Y1312">
        <v>6</v>
      </c>
    </row>
    <row r="1313" spans="22:25">
      <c r="V1313" t="s">
        <v>2654</v>
      </c>
      <c r="W1313" t="s">
        <v>2655</v>
      </c>
      <c r="X1313" s="35">
        <v>1.05</v>
      </c>
      <c r="Y1313">
        <v>5</v>
      </c>
    </row>
    <row r="1314" spans="22:25">
      <c r="V1314" t="s">
        <v>2656</v>
      </c>
      <c r="W1314" t="s">
        <v>2657</v>
      </c>
      <c r="X1314" s="35">
        <v>1.05</v>
      </c>
      <c r="Y1314">
        <v>5</v>
      </c>
    </row>
    <row r="1315" spans="22:25">
      <c r="V1315" t="s">
        <v>2658</v>
      </c>
      <c r="W1315" t="s">
        <v>2659</v>
      </c>
      <c r="X1315" s="35">
        <v>1.03</v>
      </c>
      <c r="Y1315">
        <v>5</v>
      </c>
    </row>
    <row r="1316" spans="22:25">
      <c r="V1316" t="s">
        <v>2660</v>
      </c>
      <c r="W1316" t="s">
        <v>2661</v>
      </c>
      <c r="X1316" s="35">
        <v>1.03</v>
      </c>
      <c r="Y1316">
        <v>5</v>
      </c>
    </row>
    <row r="1317" spans="22:25">
      <c r="V1317" t="s">
        <v>2662</v>
      </c>
      <c r="W1317" t="s">
        <v>2663</v>
      </c>
      <c r="X1317" s="35">
        <v>1.03</v>
      </c>
      <c r="Y1317">
        <v>5</v>
      </c>
    </row>
    <row r="1318" spans="22:25">
      <c r="V1318" t="s">
        <v>2664</v>
      </c>
      <c r="W1318" t="s">
        <v>2665</v>
      </c>
      <c r="X1318" s="35">
        <v>0.84</v>
      </c>
      <c r="Y1318">
        <v>4</v>
      </c>
    </row>
    <row r="1319" spans="22:25">
      <c r="V1319" t="s">
        <v>2666</v>
      </c>
      <c r="W1319" t="s">
        <v>2667</v>
      </c>
      <c r="X1319" s="35">
        <v>0.82</v>
      </c>
      <c r="Y1319">
        <v>4</v>
      </c>
    </row>
    <row r="1320" spans="22:25">
      <c r="V1320" t="s">
        <v>2668</v>
      </c>
      <c r="W1320" t="s">
        <v>2669</v>
      </c>
      <c r="X1320" s="35">
        <v>0.82</v>
      </c>
      <c r="Y1320">
        <v>4</v>
      </c>
    </row>
    <row r="1321" spans="22:25">
      <c r="V1321" t="s">
        <v>2670</v>
      </c>
      <c r="W1321" t="s">
        <v>2671</v>
      </c>
      <c r="X1321" s="35">
        <v>0.82</v>
      </c>
      <c r="Y1321">
        <v>4</v>
      </c>
    </row>
    <row r="1322" spans="22:25">
      <c r="V1322" t="s">
        <v>2672</v>
      </c>
      <c r="W1322" t="s">
        <v>2673</v>
      </c>
      <c r="X1322" s="35">
        <v>0.8</v>
      </c>
      <c r="Y1322">
        <v>4</v>
      </c>
    </row>
    <row r="1323" spans="22:25">
      <c r="V1323" t="s">
        <v>2674</v>
      </c>
      <c r="W1323" t="s">
        <v>2675</v>
      </c>
      <c r="X1323" s="35">
        <v>0.8</v>
      </c>
      <c r="Y1323">
        <v>4</v>
      </c>
    </row>
    <row r="1324" spans="22:25">
      <c r="V1324" t="s">
        <v>2676</v>
      </c>
      <c r="W1324" t="s">
        <v>2677</v>
      </c>
      <c r="X1324" s="35">
        <v>0.63</v>
      </c>
      <c r="Y1324">
        <v>3</v>
      </c>
    </row>
    <row r="1325" spans="22:25">
      <c r="V1325" t="s">
        <v>2678</v>
      </c>
      <c r="W1325" t="s">
        <v>2679</v>
      </c>
      <c r="X1325" s="35">
        <v>0.63</v>
      </c>
      <c r="Y1325">
        <v>3</v>
      </c>
    </row>
    <row r="1326" spans="22:25">
      <c r="V1326" t="s">
        <v>2680</v>
      </c>
      <c r="W1326" t="s">
        <v>2681</v>
      </c>
      <c r="X1326" s="35">
        <v>0.61</v>
      </c>
      <c r="Y1326">
        <v>3</v>
      </c>
    </row>
    <row r="1327" spans="22:25">
      <c r="V1327" t="s">
        <v>2682</v>
      </c>
      <c r="W1327" t="s">
        <v>2683</v>
      </c>
      <c r="X1327" s="35">
        <v>0.61</v>
      </c>
      <c r="Y1327">
        <v>3</v>
      </c>
    </row>
    <row r="1328" spans="22:25">
      <c r="V1328" t="s">
        <v>2684</v>
      </c>
      <c r="W1328" t="s">
        <v>2685</v>
      </c>
      <c r="X1328" s="35">
        <v>0.6</v>
      </c>
      <c r="Y1328">
        <v>3</v>
      </c>
    </row>
    <row r="1329" spans="22:25">
      <c r="V1329" t="s">
        <v>2686</v>
      </c>
      <c r="W1329" t="s">
        <v>2687</v>
      </c>
      <c r="X1329" s="35">
        <v>0.42</v>
      </c>
      <c r="Y1329">
        <v>2</v>
      </c>
    </row>
    <row r="1330" spans="22:25">
      <c r="V1330" t="s">
        <v>2688</v>
      </c>
      <c r="W1330" t="s">
        <v>2689</v>
      </c>
      <c r="X1330" s="35">
        <v>0.38</v>
      </c>
      <c r="Y1330">
        <v>2</v>
      </c>
    </row>
    <row r="1331" spans="22:25">
      <c r="V1331" t="s">
        <v>2690</v>
      </c>
      <c r="W1331" t="s">
        <v>2691</v>
      </c>
      <c r="X1331" s="35">
        <v>0.21</v>
      </c>
      <c r="Y1331">
        <v>1</v>
      </c>
    </row>
    <row r="1332" spans="22:25">
      <c r="V1332" t="s">
        <v>2692</v>
      </c>
      <c r="W1332" t="s">
        <v>2693</v>
      </c>
      <c r="X1332" s="35">
        <v>0.21</v>
      </c>
      <c r="Y1332">
        <v>1</v>
      </c>
    </row>
    <row r="1333" spans="22:25">
      <c r="V1333" t="s">
        <v>2694</v>
      </c>
      <c r="W1333" t="s">
        <v>2695</v>
      </c>
      <c r="X1333" s="35">
        <v>0.21</v>
      </c>
      <c r="Y1333">
        <v>1</v>
      </c>
    </row>
    <row r="1334" spans="22:25">
      <c r="V1334" t="s">
        <v>2696</v>
      </c>
      <c r="W1334" t="s">
        <v>2697</v>
      </c>
      <c r="X1334" s="35">
        <v>0.21</v>
      </c>
      <c r="Y1334">
        <v>1</v>
      </c>
    </row>
    <row r="1335" spans="22:25">
      <c r="V1335" t="s">
        <v>2698</v>
      </c>
      <c r="W1335" t="s">
        <v>2699</v>
      </c>
      <c r="X1335" s="35">
        <v>0.01</v>
      </c>
      <c r="Y1335">
        <v>0</v>
      </c>
    </row>
    <row r="1336" spans="22:25">
      <c r="V1336">
        <v>10410</v>
      </c>
      <c r="W1336" t="s">
        <v>2700</v>
      </c>
      <c r="X1336" s="35">
        <v>0</v>
      </c>
      <c r="Y1336">
        <v>131</v>
      </c>
    </row>
    <row r="1337" spans="22:25">
      <c r="V1337">
        <v>4190</v>
      </c>
      <c r="W1337" t="s">
        <v>2701</v>
      </c>
      <c r="X1337" s="35">
        <v>0</v>
      </c>
      <c r="Y1337">
        <v>0</v>
      </c>
    </row>
    <row r="1338" spans="22:25">
      <c r="V1338">
        <v>5164</v>
      </c>
      <c r="W1338" t="s">
        <v>2702</v>
      </c>
      <c r="X1338" s="35">
        <v>0</v>
      </c>
      <c r="Y1338">
        <v>0</v>
      </c>
    </row>
    <row r="1339" spans="22:25">
      <c r="V1339" t="s">
        <v>2703</v>
      </c>
      <c r="W1339" t="s">
        <v>2704</v>
      </c>
      <c r="X1339" s="35">
        <v>0</v>
      </c>
      <c r="Y1339">
        <v>0</v>
      </c>
    </row>
    <row r="1340" spans="22:25">
      <c r="V1340" t="s">
        <v>2705</v>
      </c>
      <c r="W1340" t="s">
        <v>2706</v>
      </c>
      <c r="X1340" s="35">
        <v>0</v>
      </c>
      <c r="Y1340">
        <v>0</v>
      </c>
    </row>
    <row r="1341" spans="22:25">
      <c r="V1341" t="s">
        <v>2707</v>
      </c>
      <c r="W1341" t="s">
        <v>2708</v>
      </c>
      <c r="X1341" s="35">
        <v>0</v>
      </c>
      <c r="Y1341">
        <v>0</v>
      </c>
    </row>
    <row r="1342" spans="22:25">
      <c r="V1342" t="s">
        <v>2709</v>
      </c>
      <c r="W1342" t="s">
        <v>2710</v>
      </c>
      <c r="X1342" s="35">
        <v>0</v>
      </c>
      <c r="Y1342">
        <v>1</v>
      </c>
    </row>
    <row r="1343" spans="22:25">
      <c r="V1343" t="s">
        <v>2711</v>
      </c>
      <c r="W1343" t="s">
        <v>2712</v>
      </c>
      <c r="X1343" s="35">
        <v>0</v>
      </c>
      <c r="Y1343">
        <v>0</v>
      </c>
    </row>
    <row r="1344" spans="22:25">
      <c r="V1344" t="s">
        <v>2713</v>
      </c>
      <c r="W1344" t="s">
        <v>2714</v>
      </c>
      <c r="X1344" s="35">
        <v>0</v>
      </c>
      <c r="Y1344">
        <v>0</v>
      </c>
    </row>
    <row r="1345" spans="22:25">
      <c r="V1345">
        <v>6839</v>
      </c>
      <c r="W1345" t="s">
        <v>2715</v>
      </c>
      <c r="X1345" s="35">
        <v>0</v>
      </c>
      <c r="Y1345">
        <v>0</v>
      </c>
    </row>
    <row r="1346" spans="22:25">
      <c r="V1346" t="s">
        <v>2716</v>
      </c>
      <c r="W1346" t="s">
        <v>2717</v>
      </c>
      <c r="X1346" s="35">
        <v>0</v>
      </c>
      <c r="Y1346">
        <v>0</v>
      </c>
    </row>
    <row r="1347" spans="22:25">
      <c r="V1347" t="s">
        <v>2718</v>
      </c>
      <c r="W1347" t="s">
        <v>2719</v>
      </c>
      <c r="X1347" s="35">
        <v>0</v>
      </c>
      <c r="Y1347" s="7">
        <v>3791</v>
      </c>
    </row>
    <row r="1348" spans="22:25">
      <c r="V1348">
        <v>7492</v>
      </c>
      <c r="W1348" t="s">
        <v>2720</v>
      </c>
      <c r="X1348" s="35">
        <v>0</v>
      </c>
      <c r="Y1348">
        <v>0</v>
      </c>
    </row>
    <row r="1349" spans="22:25">
      <c r="V1349" t="s">
        <v>2721</v>
      </c>
      <c r="W1349" t="s">
        <v>2722</v>
      </c>
      <c r="X1349" s="35">
        <v>0</v>
      </c>
      <c r="Y1349">
        <v>-1</v>
      </c>
    </row>
    <row r="1350" spans="22:25">
      <c r="V1350" t="s">
        <v>2723</v>
      </c>
      <c r="W1350" t="s">
        <v>2724</v>
      </c>
      <c r="X1350" s="35">
        <v>0</v>
      </c>
      <c r="Y1350">
        <v>0</v>
      </c>
    </row>
    <row r="1351" spans="22:25">
      <c r="V1351" t="s">
        <v>2725</v>
      </c>
      <c r="W1351" t="s">
        <v>2726</v>
      </c>
      <c r="X1351" s="35">
        <v>0</v>
      </c>
      <c r="Y1351">
        <v>0</v>
      </c>
    </row>
    <row r="1352" spans="22:25">
      <c r="V1352">
        <v>8378</v>
      </c>
      <c r="W1352" t="s">
        <v>2727</v>
      </c>
      <c r="X1352" s="35">
        <v>0</v>
      </c>
      <c r="Y1352" s="7">
        <v>1303</v>
      </c>
    </row>
    <row r="1353" spans="22:25">
      <c r="V1353">
        <v>8380</v>
      </c>
      <c r="W1353" t="s">
        <v>2728</v>
      </c>
      <c r="X1353" s="35">
        <v>0</v>
      </c>
      <c r="Y1353" s="7">
        <v>1414</v>
      </c>
    </row>
    <row r="1354" spans="22:25">
      <c r="V1354">
        <v>8590</v>
      </c>
      <c r="W1354" t="s">
        <v>2729</v>
      </c>
      <c r="X1354" s="35">
        <v>0</v>
      </c>
      <c r="Y1354" s="7">
        <v>7740</v>
      </c>
    </row>
    <row r="1355" spans="22:25">
      <c r="V1355" t="s">
        <v>2730</v>
      </c>
      <c r="W1355" t="s">
        <v>2731</v>
      </c>
      <c r="X1355" s="35">
        <v>0</v>
      </c>
      <c r="Y1355">
        <v>0</v>
      </c>
    </row>
    <row r="1356" spans="22:25">
      <c r="V1356" t="s">
        <v>2732</v>
      </c>
      <c r="W1356" t="s">
        <v>2733</v>
      </c>
      <c r="X1356" s="35">
        <v>0</v>
      </c>
      <c r="Y1356">
        <v>0</v>
      </c>
    </row>
    <row r="1357" spans="22:25">
      <c r="V1357" t="s">
        <v>2734</v>
      </c>
      <c r="W1357" t="s">
        <v>2735</v>
      </c>
      <c r="X1357" s="35">
        <v>0</v>
      </c>
      <c r="Y1357">
        <v>0</v>
      </c>
    </row>
    <row r="1358" spans="22:25">
      <c r="V1358" t="s">
        <v>2736</v>
      </c>
      <c r="W1358" t="s">
        <v>2737</v>
      </c>
      <c r="X1358" s="35">
        <v>0</v>
      </c>
      <c r="Y1358">
        <v>0</v>
      </c>
    </row>
    <row r="1359" spans="22:25">
      <c r="V1359" t="s">
        <v>2738</v>
      </c>
      <c r="W1359" t="s">
        <v>2739</v>
      </c>
      <c r="X1359" s="35">
        <v>-6.25</v>
      </c>
      <c r="Y1359">
        <v>-1</v>
      </c>
    </row>
    <row r="1360" spans="22:25">
      <c r="V1360" t="s">
        <v>2740</v>
      </c>
      <c r="W1360" t="s">
        <v>2741</v>
      </c>
      <c r="X1360" s="35">
        <v>-6.41</v>
      </c>
      <c r="Y1360">
        <v>-1</v>
      </c>
    </row>
    <row r="1361" spans="22:25">
      <c r="V1361" t="s">
        <v>2742</v>
      </c>
      <c r="W1361" t="s">
        <v>2743</v>
      </c>
      <c r="X1361" s="35">
        <v>-6.71</v>
      </c>
      <c r="Y1361">
        <v>-1</v>
      </c>
    </row>
    <row r="1362" spans="22:25">
      <c r="V1362" t="s">
        <v>2744</v>
      </c>
      <c r="W1362" t="s">
        <v>2745</v>
      </c>
      <c r="X1362" s="35">
        <v>-6.71</v>
      </c>
      <c r="Y1362">
        <v>-1</v>
      </c>
    </row>
    <row r="1363" spans="22:25">
      <c r="V1363" t="s">
        <v>2746</v>
      </c>
      <c r="W1363" t="s">
        <v>2747</v>
      </c>
      <c r="X1363" s="35">
        <v>-6.82</v>
      </c>
      <c r="Y1363">
        <v>-1</v>
      </c>
    </row>
    <row r="1364" spans="22:25">
      <c r="V1364" t="s">
        <v>2748</v>
      </c>
      <c r="W1364" t="s">
        <v>2749</v>
      </c>
      <c r="X1364" s="35">
        <v>-6.82</v>
      </c>
      <c r="Y1364">
        <v>-1</v>
      </c>
    </row>
    <row r="1365" spans="22:25">
      <c r="V1365" t="s">
        <v>2750</v>
      </c>
      <c r="W1365" t="s">
        <v>2751</v>
      </c>
      <c r="X1365" s="35">
        <v>-33.49</v>
      </c>
      <c r="Y1365">
        <v>-5</v>
      </c>
    </row>
    <row r="1366" spans="22:25">
      <c r="V1366">
        <v>8667</v>
      </c>
      <c r="W1366" t="s">
        <v>2752</v>
      </c>
      <c r="X1366" s="35">
        <v>-52.43</v>
      </c>
      <c r="Y1366">
        <v>-1</v>
      </c>
    </row>
    <row r="1367" spans="22:25">
      <c r="V1367">
        <v>8179</v>
      </c>
      <c r="W1367" t="s">
        <v>2753</v>
      </c>
      <c r="X1367" s="35">
        <v>-73.88</v>
      </c>
      <c r="Y1367">
        <v>-1</v>
      </c>
    </row>
    <row r="1368" spans="22:25">
      <c r="V1368">
        <v>7095</v>
      </c>
      <c r="W1368" t="s">
        <v>2754</v>
      </c>
      <c r="X1368" s="35">
        <v>-100.18</v>
      </c>
      <c r="Y1368">
        <v>-1</v>
      </c>
    </row>
    <row r="1369" spans="22:25">
      <c r="V1369">
        <v>9249</v>
      </c>
      <c r="W1369" t="s">
        <v>2755</v>
      </c>
      <c r="X1369" s="35">
        <v>-134.44</v>
      </c>
      <c r="Y1369">
        <v>-2</v>
      </c>
    </row>
    <row r="1370" spans="22:25">
      <c r="V1370">
        <v>9580</v>
      </c>
      <c r="W1370" t="s">
        <v>519</v>
      </c>
      <c r="X1370" s="35">
        <v>-229.41</v>
      </c>
      <c r="Y1370">
        <v>-4</v>
      </c>
    </row>
    <row r="1371" spans="22:25">
      <c r="V1371">
        <v>7761</v>
      </c>
      <c r="W1371" t="s">
        <v>2756</v>
      </c>
      <c r="X1371" s="35">
        <v>-382.39</v>
      </c>
      <c r="Y1371">
        <v>-3</v>
      </c>
    </row>
  </sheetData>
  <conditionalFormatting sqref="F6:F20">
    <cfRule type="duplicateValues" dxfId="233" priority="1"/>
    <cfRule type="cellIs" dxfId="232" priority="2" operator="lessThan">
      <formula>0</formula>
    </cfRule>
    <cfRule type="cellIs" dxfId="231" priority="3" operator="greaterThan">
      <formula>0</formula>
    </cfRule>
  </conditionalFormatting>
  <conditionalFormatting sqref="N6:N20">
    <cfRule type="duplicateValues" dxfId="230" priority="7"/>
    <cfRule type="cellIs" dxfId="229" priority="8" operator="lessThan">
      <formula>0</formula>
    </cfRule>
    <cfRule type="cellIs" dxfId="228" priority="9" operator="greaterThan">
      <formula>0</formula>
    </cfRule>
  </conditionalFormatting>
  <conditionalFormatting sqref="N28:N68">
    <cfRule type="duplicateValues" dxfId="227" priority="4"/>
    <cfRule type="cellIs" dxfId="226" priority="5" operator="lessThan">
      <formula>0</formula>
    </cfRule>
    <cfRule type="cellIs" dxfId="225" priority="6" operator="greater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20F2-27BA-4F05-8276-AEB52710B7B5}">
  <dimension ref="B1:AA1371"/>
  <sheetViews>
    <sheetView topLeftCell="A23" workbookViewId="0">
      <selection activeCell="I60" sqref="I60"/>
    </sheetView>
  </sheetViews>
  <sheetFormatPr defaultColWidth="11" defaultRowHeight="14.45"/>
  <cols>
    <col min="2" max="2" width="11.7109375" bestFit="1" customWidth="1"/>
    <col min="3" max="3" width="41.7109375" customWidth="1"/>
    <col min="4" max="4" width="14.28515625" customWidth="1"/>
    <col min="5" max="5" width="7.7109375" style="47" customWidth="1"/>
    <col min="6" max="6" width="8.7109375" customWidth="1"/>
    <col min="10" max="10" width="11.7109375" bestFit="1" customWidth="1"/>
    <col min="11" max="11" width="45.7109375" bestFit="1" customWidth="1"/>
    <col min="12" max="12" width="14.7109375" customWidth="1"/>
    <col min="13" max="13" width="8" customWidth="1"/>
    <col min="14" max="14" width="8.28515625" customWidth="1"/>
    <col min="16" max="16" width="6.42578125" bestFit="1" customWidth="1"/>
    <col min="22" max="22" width="13.28515625" bestFit="1" customWidth="1"/>
    <col min="23" max="23" width="76.140625" bestFit="1" customWidth="1"/>
    <col min="24" max="24" width="11.5703125" style="35" customWidth="1"/>
    <col min="25" max="25" width="8.42578125" bestFit="1" customWidth="1"/>
    <col min="27" max="27" width="5" bestFit="1" customWidth="1"/>
  </cols>
  <sheetData>
    <row r="1" spans="2:25">
      <c r="V1" t="s">
        <v>423</v>
      </c>
      <c r="W1" t="s">
        <v>424</v>
      </c>
      <c r="X1" t="s">
        <v>425</v>
      </c>
      <c r="Y1" t="s">
        <v>23</v>
      </c>
    </row>
    <row r="2" spans="2:25">
      <c r="C2" t="s">
        <v>426</v>
      </c>
      <c r="K2" t="s">
        <v>427</v>
      </c>
      <c r="V2" t="s">
        <v>428</v>
      </c>
      <c r="W2" t="s">
        <v>429</v>
      </c>
      <c r="X2" s="243">
        <v>693536.63</v>
      </c>
      <c r="Y2" s="7">
        <v>207198</v>
      </c>
    </row>
    <row r="3" spans="2:25">
      <c r="V3" t="s">
        <v>430</v>
      </c>
      <c r="W3" t="s">
        <v>431</v>
      </c>
      <c r="X3" s="243">
        <v>601064.52</v>
      </c>
      <c r="Y3" s="7">
        <v>13343</v>
      </c>
    </row>
    <row r="4" spans="2:25">
      <c r="B4" t="s">
        <v>432</v>
      </c>
      <c r="C4" t="s">
        <v>424</v>
      </c>
      <c r="D4" t="s">
        <v>433</v>
      </c>
      <c r="E4" s="47" t="s">
        <v>23</v>
      </c>
      <c r="F4" t="s">
        <v>434</v>
      </c>
      <c r="J4" t="s">
        <v>432</v>
      </c>
      <c r="K4" t="s">
        <v>424</v>
      </c>
      <c r="L4" t="s">
        <v>433</v>
      </c>
      <c r="M4" s="47" t="s">
        <v>23</v>
      </c>
      <c r="N4" t="s">
        <v>434</v>
      </c>
      <c r="V4">
        <v>9959</v>
      </c>
      <c r="W4" t="s">
        <v>435</v>
      </c>
      <c r="X4" s="243">
        <v>363160.03</v>
      </c>
      <c r="Y4" s="7">
        <v>5204</v>
      </c>
    </row>
    <row r="5" spans="2:25">
      <c r="B5" s="263" t="s">
        <v>349</v>
      </c>
      <c r="C5" s="264"/>
      <c r="D5" s="265">
        <f>SUM(D6:D20)</f>
        <v>2196527.5099999998</v>
      </c>
      <c r="E5" s="269">
        <f>SUM(E6:E20)</f>
        <v>107203</v>
      </c>
      <c r="F5" s="65"/>
      <c r="J5" s="263" t="s">
        <v>349</v>
      </c>
      <c r="K5" s="264"/>
      <c r="L5" s="265">
        <f>SUM(L6:L20)</f>
        <v>1615438.7999999998</v>
      </c>
      <c r="M5" s="269">
        <f>SUM(M6:M20)</f>
        <v>154870</v>
      </c>
      <c r="N5" s="65"/>
      <c r="V5" t="s">
        <v>436</v>
      </c>
      <c r="W5" t="s">
        <v>437</v>
      </c>
      <c r="X5" s="243">
        <v>274449.52</v>
      </c>
      <c r="Y5" s="7">
        <v>7740</v>
      </c>
    </row>
    <row r="6" spans="2:25">
      <c r="B6" s="266" t="s">
        <v>430</v>
      </c>
      <c r="C6" s="70" t="s">
        <v>431</v>
      </c>
      <c r="D6" s="267">
        <v>451674.93</v>
      </c>
      <c r="E6" s="270">
        <v>9761</v>
      </c>
      <c r="F6" s="268">
        <v>-0.26845536985685375</v>
      </c>
      <c r="J6" s="266" t="s">
        <v>438</v>
      </c>
      <c r="K6" s="70" t="s">
        <v>439</v>
      </c>
      <c r="L6" s="267">
        <v>142690.4</v>
      </c>
      <c r="M6" s="270">
        <v>15330</v>
      </c>
      <c r="N6" s="268" t="s">
        <v>2761</v>
      </c>
      <c r="V6">
        <v>8322</v>
      </c>
      <c r="W6" t="s">
        <v>440</v>
      </c>
      <c r="X6" s="243">
        <v>273404.24</v>
      </c>
      <c r="Y6" s="7">
        <v>6086</v>
      </c>
    </row>
    <row r="7" spans="2:25">
      <c r="B7" s="266">
        <v>8322</v>
      </c>
      <c r="C7" s="70" t="s">
        <v>440</v>
      </c>
      <c r="D7" s="267">
        <v>320149.06</v>
      </c>
      <c r="E7" s="270">
        <v>7658</v>
      </c>
      <c r="F7" s="268">
        <v>0.25829773250082155</v>
      </c>
      <c r="J7" s="266">
        <v>4504</v>
      </c>
      <c r="K7" s="70" t="s">
        <v>441</v>
      </c>
      <c r="L7" s="267">
        <v>27635.17</v>
      </c>
      <c r="M7" s="270">
        <v>14473</v>
      </c>
      <c r="N7" s="268">
        <v>6.426943157585116E-2</v>
      </c>
      <c r="V7">
        <v>8670</v>
      </c>
      <c r="W7" t="s">
        <v>442</v>
      </c>
      <c r="X7" s="243">
        <v>163801.97</v>
      </c>
      <c r="Y7" s="7">
        <v>2883</v>
      </c>
    </row>
    <row r="8" spans="2:25">
      <c r="B8" s="266">
        <v>10767</v>
      </c>
      <c r="C8" s="70" t="s">
        <v>443</v>
      </c>
      <c r="D8" s="267">
        <v>250463.99</v>
      </c>
      <c r="E8" s="270">
        <v>3423</v>
      </c>
      <c r="F8" s="268" t="s">
        <v>2761</v>
      </c>
      <c r="J8" s="266">
        <v>10025</v>
      </c>
      <c r="K8" s="70" t="s">
        <v>444</v>
      </c>
      <c r="L8" s="267">
        <v>73123.06</v>
      </c>
      <c r="M8" s="270">
        <v>13918</v>
      </c>
      <c r="N8" s="268">
        <v>-0.19841041294707135</v>
      </c>
      <c r="V8">
        <v>7990</v>
      </c>
      <c r="W8" t="s">
        <v>445</v>
      </c>
      <c r="X8" s="243">
        <v>134628.85</v>
      </c>
      <c r="Y8" s="7">
        <v>2029</v>
      </c>
    </row>
    <row r="9" spans="2:25">
      <c r="B9" s="266" t="s">
        <v>436</v>
      </c>
      <c r="C9" s="70" t="s">
        <v>437</v>
      </c>
      <c r="D9" s="267">
        <v>146837.5</v>
      </c>
      <c r="E9" s="270">
        <v>3751</v>
      </c>
      <c r="F9" s="268">
        <v>-0.51537467700258399</v>
      </c>
      <c r="J9" s="266" t="s">
        <v>446</v>
      </c>
      <c r="K9" s="70" t="s">
        <v>447</v>
      </c>
      <c r="L9" s="267">
        <v>103523.26</v>
      </c>
      <c r="M9" s="270">
        <v>13131</v>
      </c>
      <c r="N9" s="268">
        <v>0.32049477071600968</v>
      </c>
      <c r="V9" t="s">
        <v>448</v>
      </c>
      <c r="W9" t="s">
        <v>449</v>
      </c>
      <c r="X9" s="243">
        <v>131935.5</v>
      </c>
      <c r="Y9" s="7">
        <v>14181</v>
      </c>
    </row>
    <row r="10" spans="2:25">
      <c r="B10" s="266" t="s">
        <v>438</v>
      </c>
      <c r="C10" s="70" t="s">
        <v>439</v>
      </c>
      <c r="D10" s="267">
        <v>142690.4</v>
      </c>
      <c r="E10" s="270">
        <v>15330</v>
      </c>
      <c r="F10" s="268" t="s">
        <v>2761</v>
      </c>
      <c r="J10" s="266" t="s">
        <v>450</v>
      </c>
      <c r="K10" s="70" t="s">
        <v>451</v>
      </c>
      <c r="L10" s="267">
        <v>120751.31</v>
      </c>
      <c r="M10" s="270">
        <v>11624</v>
      </c>
      <c r="N10" s="268">
        <v>21.570873786407766</v>
      </c>
      <c r="V10">
        <v>8382</v>
      </c>
      <c r="W10" t="s">
        <v>452</v>
      </c>
      <c r="X10" s="243">
        <v>102073.44</v>
      </c>
      <c r="Y10" s="7">
        <v>1136</v>
      </c>
    </row>
    <row r="11" spans="2:25">
      <c r="B11" s="266" t="s">
        <v>450</v>
      </c>
      <c r="C11" s="70" t="s">
        <v>451</v>
      </c>
      <c r="D11" s="267">
        <v>120751.31</v>
      </c>
      <c r="E11" s="270">
        <v>11624</v>
      </c>
      <c r="F11" s="268">
        <v>21.570873786407766</v>
      </c>
      <c r="J11" s="266" t="s">
        <v>453</v>
      </c>
      <c r="K11" s="70" t="s">
        <v>454</v>
      </c>
      <c r="L11" s="267">
        <v>100689.75</v>
      </c>
      <c r="M11" s="270">
        <v>10749</v>
      </c>
      <c r="N11" s="268" t="s">
        <v>2761</v>
      </c>
      <c r="V11" t="s">
        <v>455</v>
      </c>
      <c r="W11" t="s">
        <v>456</v>
      </c>
      <c r="X11" s="243">
        <v>94821.14</v>
      </c>
      <c r="Y11" s="7">
        <v>11386</v>
      </c>
    </row>
    <row r="12" spans="2:25">
      <c r="B12" s="266" t="s">
        <v>457</v>
      </c>
      <c r="C12" s="70" t="s">
        <v>458</v>
      </c>
      <c r="D12" s="267">
        <v>118110.59</v>
      </c>
      <c r="E12" s="270">
        <v>3851</v>
      </c>
      <c r="F12" s="268">
        <v>0.43053491827637447</v>
      </c>
      <c r="J12" s="266">
        <v>8379</v>
      </c>
      <c r="K12" s="70" t="s">
        <v>459</v>
      </c>
      <c r="L12" s="267">
        <v>95.78</v>
      </c>
      <c r="M12" s="270">
        <v>9763</v>
      </c>
      <c r="N12" s="268">
        <v>-0.26830547852806713</v>
      </c>
      <c r="V12">
        <v>10025</v>
      </c>
      <c r="W12" t="s">
        <v>444</v>
      </c>
      <c r="X12" s="243">
        <v>90945.61</v>
      </c>
      <c r="Y12" s="7">
        <v>17363</v>
      </c>
    </row>
    <row r="13" spans="2:25">
      <c r="B13" s="266" t="s">
        <v>446</v>
      </c>
      <c r="C13" s="70" t="s">
        <v>447</v>
      </c>
      <c r="D13" s="267">
        <v>103523.26</v>
      </c>
      <c r="E13" s="270">
        <v>13131</v>
      </c>
      <c r="F13" s="268">
        <v>0.32049477071600968</v>
      </c>
      <c r="J13" s="266" t="s">
        <v>430</v>
      </c>
      <c r="K13" s="70" t="s">
        <v>431</v>
      </c>
      <c r="L13" s="267">
        <v>451674.93</v>
      </c>
      <c r="M13" s="270">
        <v>9761</v>
      </c>
      <c r="N13" s="268">
        <v>-0.26845536985685375</v>
      </c>
      <c r="V13">
        <v>9694</v>
      </c>
      <c r="W13" t="s">
        <v>460</v>
      </c>
      <c r="X13" s="243">
        <v>90659.68</v>
      </c>
      <c r="Y13" s="7">
        <v>700</v>
      </c>
    </row>
    <row r="14" spans="2:25">
      <c r="B14" s="266" t="s">
        <v>453</v>
      </c>
      <c r="C14" s="70" t="s">
        <v>454</v>
      </c>
      <c r="D14" s="267">
        <v>100689.75</v>
      </c>
      <c r="E14" s="270">
        <v>10749</v>
      </c>
      <c r="F14" s="268" t="s">
        <v>2761</v>
      </c>
      <c r="J14" s="266">
        <v>1221</v>
      </c>
      <c r="K14" s="70" t="s">
        <v>461</v>
      </c>
      <c r="L14" s="267">
        <v>13432.97</v>
      </c>
      <c r="M14" s="270">
        <v>9018</v>
      </c>
      <c r="N14" s="268">
        <v>-0.15252325909219058</v>
      </c>
      <c r="V14" t="s">
        <v>446</v>
      </c>
      <c r="W14" t="s">
        <v>447</v>
      </c>
      <c r="X14" s="243">
        <v>86458.63</v>
      </c>
      <c r="Y14" s="7">
        <v>9944</v>
      </c>
    </row>
    <row r="15" spans="2:25">
      <c r="B15" s="266">
        <v>7990</v>
      </c>
      <c r="C15" s="70" t="s">
        <v>445</v>
      </c>
      <c r="D15" s="267">
        <v>86134.39</v>
      </c>
      <c r="E15" s="270">
        <v>1313</v>
      </c>
      <c r="F15" s="268">
        <v>-0.35288319369147364</v>
      </c>
      <c r="J15" s="266">
        <v>1051</v>
      </c>
      <c r="K15" s="70" t="s">
        <v>462</v>
      </c>
      <c r="L15" s="267">
        <v>31521.73</v>
      </c>
      <c r="M15" s="270">
        <v>8509</v>
      </c>
      <c r="N15" s="268">
        <v>3.5269221725840581E-4</v>
      </c>
      <c r="V15" t="s">
        <v>457</v>
      </c>
      <c r="W15" t="s">
        <v>458</v>
      </c>
      <c r="X15" s="244">
        <v>82634.83</v>
      </c>
      <c r="Y15" s="7">
        <v>2692</v>
      </c>
    </row>
    <row r="16" spans="2:25">
      <c r="B16" s="266">
        <v>8377</v>
      </c>
      <c r="C16" s="70" t="s">
        <v>463</v>
      </c>
      <c r="D16" s="267">
        <v>76375.69</v>
      </c>
      <c r="E16" s="270">
        <v>2642</v>
      </c>
      <c r="F16" s="268">
        <v>0.44450519409513395</v>
      </c>
      <c r="J16" s="266" t="s">
        <v>464</v>
      </c>
      <c r="K16" s="70" t="s">
        <v>465</v>
      </c>
      <c r="L16" s="267">
        <v>54339.4</v>
      </c>
      <c r="M16" s="270">
        <v>8280</v>
      </c>
      <c r="N16" s="268">
        <v>0.74022698612862547</v>
      </c>
      <c r="V16" t="s">
        <v>466</v>
      </c>
      <c r="W16" t="s">
        <v>467</v>
      </c>
      <c r="X16" s="243">
        <v>78637.34</v>
      </c>
      <c r="Y16" s="7">
        <v>8297</v>
      </c>
    </row>
    <row r="17" spans="2:27">
      <c r="B17" s="266">
        <v>10025</v>
      </c>
      <c r="C17" s="70" t="s">
        <v>444</v>
      </c>
      <c r="D17" s="267">
        <v>73123.06</v>
      </c>
      <c r="E17" s="270">
        <v>13918</v>
      </c>
      <c r="F17" s="268">
        <v>-0.19841041294707135</v>
      </c>
      <c r="J17" s="266" t="s">
        <v>468</v>
      </c>
      <c r="K17" s="70" t="s">
        <v>469</v>
      </c>
      <c r="L17" s="267">
        <v>49384.99</v>
      </c>
      <c r="M17" s="270">
        <v>8178</v>
      </c>
      <c r="N17" s="268">
        <v>-7.6662526814948631E-2</v>
      </c>
      <c r="V17">
        <v>7989</v>
      </c>
      <c r="W17" t="s">
        <v>470</v>
      </c>
      <c r="X17" s="243">
        <v>78000.759999999995</v>
      </c>
      <c r="Y17" s="7">
        <v>1554</v>
      </c>
    </row>
    <row r="18" spans="2:27">
      <c r="B18" s="266">
        <v>10558</v>
      </c>
      <c r="C18" s="70" t="s">
        <v>471</v>
      </c>
      <c r="D18" s="267">
        <v>70240.58</v>
      </c>
      <c r="E18" s="270">
        <v>7020</v>
      </c>
      <c r="F18" s="268" t="s">
        <v>2761</v>
      </c>
      <c r="J18" s="266">
        <v>8322</v>
      </c>
      <c r="K18" s="70" t="s">
        <v>440</v>
      </c>
      <c r="L18" s="267">
        <v>320149.06</v>
      </c>
      <c r="M18" s="270">
        <v>7658</v>
      </c>
      <c r="N18" s="268">
        <v>0.25829773250082155</v>
      </c>
      <c r="V18">
        <v>8589</v>
      </c>
      <c r="W18" t="s">
        <v>472</v>
      </c>
      <c r="X18" s="243">
        <v>77496.2</v>
      </c>
      <c r="Y18" s="7">
        <v>1698</v>
      </c>
    </row>
    <row r="19" spans="2:27">
      <c r="B19" s="266">
        <v>10776</v>
      </c>
      <c r="C19" s="70" t="s">
        <v>473</v>
      </c>
      <c r="D19" s="267">
        <v>69119.81</v>
      </c>
      <c r="E19" s="270">
        <v>1704</v>
      </c>
      <c r="F19" s="268" t="s">
        <v>2761</v>
      </c>
      <c r="J19" s="266" t="s">
        <v>455</v>
      </c>
      <c r="K19" s="70" t="s">
        <v>456</v>
      </c>
      <c r="L19" s="267">
        <v>60845.43</v>
      </c>
      <c r="M19" s="270">
        <v>7257</v>
      </c>
      <c r="N19" s="268">
        <v>-0.36263832777094679</v>
      </c>
      <c r="V19">
        <v>7094</v>
      </c>
      <c r="W19" t="s">
        <v>474</v>
      </c>
      <c r="X19" s="243">
        <v>74568.47</v>
      </c>
      <c r="Y19" s="7">
        <v>7520</v>
      </c>
    </row>
    <row r="20" spans="2:27">
      <c r="B20" s="266">
        <v>7989</v>
      </c>
      <c r="C20" s="70" t="s">
        <v>470</v>
      </c>
      <c r="D20" s="267">
        <v>66643.19</v>
      </c>
      <c r="E20" s="270">
        <v>1328</v>
      </c>
      <c r="F20" s="268">
        <v>-0.14543114543114544</v>
      </c>
      <c r="J20" s="266" t="s">
        <v>448</v>
      </c>
      <c r="K20" s="70" t="s">
        <v>449</v>
      </c>
      <c r="L20" s="267">
        <v>65581.56</v>
      </c>
      <c r="M20" s="270">
        <v>7221</v>
      </c>
      <c r="N20" s="268">
        <v>-0.49079754601226994</v>
      </c>
      <c r="V20">
        <v>1053</v>
      </c>
      <c r="W20" t="s">
        <v>475</v>
      </c>
      <c r="X20" s="243">
        <v>73647.240000000005</v>
      </c>
      <c r="Y20" s="7">
        <v>7202</v>
      </c>
    </row>
    <row r="21" spans="2:27">
      <c r="V21">
        <v>7198</v>
      </c>
      <c r="W21" t="s">
        <v>476</v>
      </c>
      <c r="X21" s="244">
        <v>67262.8</v>
      </c>
      <c r="Y21" s="7">
        <v>1189</v>
      </c>
    </row>
    <row r="22" spans="2:27">
      <c r="V22" t="s">
        <v>477</v>
      </c>
      <c r="W22" t="s">
        <v>478</v>
      </c>
      <c r="X22" s="243">
        <v>64277.55</v>
      </c>
      <c r="Y22" s="7">
        <v>1414</v>
      </c>
    </row>
    <row r="23" spans="2:27">
      <c r="V23">
        <v>8381</v>
      </c>
      <c r="W23" t="s">
        <v>479</v>
      </c>
      <c r="X23" s="244">
        <v>62987.16</v>
      </c>
      <c r="Y23" s="7">
        <v>902</v>
      </c>
    </row>
    <row r="24" spans="2:27">
      <c r="V24" t="s">
        <v>468</v>
      </c>
      <c r="W24" t="s">
        <v>469</v>
      </c>
      <c r="X24" s="243">
        <v>56910.18</v>
      </c>
      <c r="Y24" s="7">
        <v>8857</v>
      </c>
    </row>
    <row r="25" spans="2:27">
      <c r="V25">
        <v>8901</v>
      </c>
      <c r="W25" t="s">
        <v>480</v>
      </c>
      <c r="X25" s="243">
        <v>56750.42</v>
      </c>
      <c r="Y25" s="7">
        <v>1338</v>
      </c>
    </row>
    <row r="26" spans="2:27">
      <c r="V26">
        <v>8377</v>
      </c>
      <c r="W26" t="s">
        <v>463</v>
      </c>
      <c r="X26" s="243">
        <v>55975.43</v>
      </c>
      <c r="Y26" s="7">
        <v>1829</v>
      </c>
      <c r="AA26">
        <v>2023</v>
      </c>
    </row>
    <row r="27" spans="2:27">
      <c r="J27" s="94" t="s">
        <v>432</v>
      </c>
      <c r="K27" s="119" t="s">
        <v>424</v>
      </c>
      <c r="L27" s="62" t="s">
        <v>433</v>
      </c>
      <c r="M27" s="62" t="s">
        <v>23</v>
      </c>
      <c r="N27" s="63" t="s">
        <v>434</v>
      </c>
      <c r="V27">
        <v>9365</v>
      </c>
      <c r="W27" t="s">
        <v>481</v>
      </c>
      <c r="X27" s="243">
        <v>54997.84</v>
      </c>
      <c r="Y27" s="7">
        <v>1554</v>
      </c>
    </row>
    <row r="28" spans="2:27">
      <c r="J28" s="114" t="s">
        <v>1199</v>
      </c>
      <c r="K28" s="70" t="s">
        <v>1200</v>
      </c>
      <c r="L28" s="65">
        <v>12682.77</v>
      </c>
      <c r="M28" s="69">
        <v>1211</v>
      </c>
      <c r="N28" s="115">
        <v>1.8360655737704918</v>
      </c>
      <c r="V28" t="s">
        <v>483</v>
      </c>
      <c r="W28" t="s">
        <v>484</v>
      </c>
      <c r="X28" s="243">
        <v>52671.7</v>
      </c>
      <c r="Y28" s="7">
        <v>4212</v>
      </c>
    </row>
    <row r="29" spans="2:27">
      <c r="J29" s="114" t="s">
        <v>724</v>
      </c>
      <c r="K29" s="70" t="s">
        <v>725</v>
      </c>
      <c r="L29" s="65">
        <v>10685.94</v>
      </c>
      <c r="M29" s="69">
        <v>844</v>
      </c>
      <c r="N29" s="115">
        <v>-0.31270358306188922</v>
      </c>
      <c r="P29">
        <v>515</v>
      </c>
      <c r="V29" t="s">
        <v>486</v>
      </c>
      <c r="W29" t="s">
        <v>487</v>
      </c>
      <c r="X29" s="243">
        <v>51313.15</v>
      </c>
      <c r="Y29" s="7">
        <v>5833</v>
      </c>
    </row>
    <row r="30" spans="2:27">
      <c r="J30" s="114" t="s">
        <v>2759</v>
      </c>
      <c r="K30" s="70" t="s">
        <v>2788</v>
      </c>
      <c r="L30" s="65">
        <v>5361.36</v>
      </c>
      <c r="M30" s="69">
        <v>386</v>
      </c>
      <c r="N30" s="115" t="s">
        <v>2761</v>
      </c>
      <c r="V30" t="s">
        <v>490</v>
      </c>
      <c r="W30" t="s">
        <v>491</v>
      </c>
      <c r="X30" s="243">
        <v>50351.42</v>
      </c>
      <c r="Y30" s="7">
        <v>8038</v>
      </c>
    </row>
    <row r="31" spans="2:27">
      <c r="J31" s="114" t="s">
        <v>766</v>
      </c>
      <c r="K31" s="70" t="s">
        <v>767</v>
      </c>
      <c r="L31" s="65">
        <v>5026.41</v>
      </c>
      <c r="M31" s="69">
        <v>366</v>
      </c>
      <c r="N31" s="115">
        <v>-0.58075601374570451</v>
      </c>
      <c r="P31" s="4">
        <f>(M28-P29)/P29</f>
        <v>1.3514563106796116</v>
      </c>
      <c r="V31" t="s">
        <v>493</v>
      </c>
      <c r="W31" t="s">
        <v>494</v>
      </c>
      <c r="X31" s="244">
        <v>50278.02</v>
      </c>
      <c r="Y31" s="7">
        <v>5333</v>
      </c>
    </row>
    <row r="32" spans="2:27">
      <c r="J32" s="114" t="s">
        <v>1299</v>
      </c>
      <c r="K32" s="70" t="s">
        <v>1300</v>
      </c>
      <c r="L32" s="65">
        <v>3597.5</v>
      </c>
      <c r="M32" s="69">
        <v>341</v>
      </c>
      <c r="N32" s="115">
        <v>-6.575342465753424E-2</v>
      </c>
      <c r="V32">
        <v>8409</v>
      </c>
      <c r="W32" t="s">
        <v>496</v>
      </c>
      <c r="X32" s="243">
        <v>48991.68</v>
      </c>
      <c r="Y32" s="7">
        <v>2166</v>
      </c>
    </row>
    <row r="33" spans="10:25">
      <c r="J33" s="114" t="s">
        <v>839</v>
      </c>
      <c r="K33" s="70" t="s">
        <v>840</v>
      </c>
      <c r="L33" s="65">
        <v>4362.26</v>
      </c>
      <c r="M33" s="69">
        <v>340</v>
      </c>
      <c r="N33" s="115">
        <v>-0.55321944809461232</v>
      </c>
      <c r="V33">
        <v>9958</v>
      </c>
      <c r="W33" t="s">
        <v>499</v>
      </c>
      <c r="X33" s="243">
        <v>48937.99</v>
      </c>
      <c r="Y33" s="7">
        <v>1395</v>
      </c>
    </row>
    <row r="34" spans="10:25">
      <c r="J34" s="114" t="s">
        <v>2768</v>
      </c>
      <c r="K34" s="70" t="s">
        <v>2789</v>
      </c>
      <c r="L34" s="65">
        <v>2634.25</v>
      </c>
      <c r="M34" s="69">
        <v>301</v>
      </c>
      <c r="N34" s="115" t="s">
        <v>2761</v>
      </c>
      <c r="V34">
        <v>1052</v>
      </c>
      <c r="W34" t="s">
        <v>502</v>
      </c>
      <c r="X34" s="243">
        <v>46219.42</v>
      </c>
      <c r="Y34" s="7">
        <v>6324</v>
      </c>
    </row>
    <row r="35" spans="10:25">
      <c r="J35" s="114" t="s">
        <v>2766</v>
      </c>
      <c r="K35" s="70" t="s">
        <v>2790</v>
      </c>
      <c r="L35" s="65">
        <v>2875.48</v>
      </c>
      <c r="M35" s="69">
        <v>278</v>
      </c>
      <c r="N35" s="115" t="s">
        <v>2761</v>
      </c>
      <c r="V35" t="s">
        <v>505</v>
      </c>
      <c r="W35" t="s">
        <v>506</v>
      </c>
      <c r="X35" s="243">
        <v>45973.1</v>
      </c>
      <c r="Y35" s="7">
        <v>5636</v>
      </c>
    </row>
    <row r="36" spans="10:25">
      <c r="J36" s="114" t="s">
        <v>2772</v>
      </c>
      <c r="K36" s="70" t="s">
        <v>2791</v>
      </c>
      <c r="L36" s="65">
        <v>2012.44</v>
      </c>
      <c r="M36" s="69">
        <v>251</v>
      </c>
      <c r="N36" s="115" t="s">
        <v>2761</v>
      </c>
      <c r="V36">
        <v>1049</v>
      </c>
      <c r="W36" t="s">
        <v>509</v>
      </c>
      <c r="X36" s="243">
        <v>45796.67</v>
      </c>
      <c r="Y36" s="7">
        <v>4442</v>
      </c>
    </row>
    <row r="37" spans="10:25">
      <c r="J37" s="114" t="s">
        <v>2776</v>
      </c>
      <c r="K37" s="70" t="s">
        <v>2792</v>
      </c>
      <c r="L37" s="65">
        <v>1703.09</v>
      </c>
      <c r="M37" s="69">
        <v>202</v>
      </c>
      <c r="N37" s="115" t="s">
        <v>2761</v>
      </c>
      <c r="V37">
        <v>9242</v>
      </c>
      <c r="W37" t="s">
        <v>512</v>
      </c>
      <c r="X37" s="243">
        <v>45660.65</v>
      </c>
      <c r="Y37" s="7">
        <v>3410</v>
      </c>
    </row>
    <row r="38" spans="10:25">
      <c r="J38" s="114" t="s">
        <v>1213</v>
      </c>
      <c r="K38" s="70" t="s">
        <v>1214</v>
      </c>
      <c r="L38" s="65">
        <v>2417.85</v>
      </c>
      <c r="M38" s="69">
        <v>178</v>
      </c>
      <c r="N38" s="115">
        <v>-0.43130990415335463</v>
      </c>
      <c r="V38" t="s">
        <v>515</v>
      </c>
      <c r="W38" t="s">
        <v>516</v>
      </c>
      <c r="X38" s="243">
        <v>43081.8</v>
      </c>
      <c r="Y38" s="7">
        <v>4530</v>
      </c>
    </row>
    <row r="39" spans="10:25">
      <c r="J39" s="114" t="s">
        <v>2781</v>
      </c>
      <c r="K39" s="70" t="s">
        <v>2793</v>
      </c>
      <c r="L39" s="65">
        <v>1523.02</v>
      </c>
      <c r="M39" s="69">
        <v>177</v>
      </c>
      <c r="N39" s="115" t="s">
        <v>2761</v>
      </c>
      <c r="V39">
        <v>10206</v>
      </c>
      <c r="W39" t="s">
        <v>519</v>
      </c>
      <c r="X39" s="243">
        <v>43012.800000000003</v>
      </c>
      <c r="Y39" s="7">
        <v>790</v>
      </c>
    </row>
    <row r="40" spans="10:25">
      <c r="J40" s="114" t="s">
        <v>2779</v>
      </c>
      <c r="K40" s="70" t="s">
        <v>2794</v>
      </c>
      <c r="L40" s="65">
        <v>1809.46</v>
      </c>
      <c r="M40" s="69">
        <v>176</v>
      </c>
      <c r="N40" s="115" t="s">
        <v>2761</v>
      </c>
      <c r="V40">
        <v>6357</v>
      </c>
      <c r="W40" t="s">
        <v>522</v>
      </c>
      <c r="X40" s="243">
        <v>42943.39</v>
      </c>
      <c r="Y40" s="7">
        <v>2667</v>
      </c>
    </row>
    <row r="41" spans="10:25">
      <c r="J41" s="114" t="s">
        <v>2774</v>
      </c>
      <c r="K41" s="70" t="s">
        <v>2795</v>
      </c>
      <c r="L41" s="65">
        <v>2085.14</v>
      </c>
      <c r="M41" s="69">
        <v>162</v>
      </c>
      <c r="N41" s="115" t="s">
        <v>2761</v>
      </c>
      <c r="V41" t="s">
        <v>525</v>
      </c>
      <c r="W41" t="s">
        <v>526</v>
      </c>
      <c r="X41" s="243">
        <v>40039.51</v>
      </c>
      <c r="Y41" s="7">
        <v>1303</v>
      </c>
    </row>
    <row r="42" spans="10:25">
      <c r="J42" s="114" t="s">
        <v>2783</v>
      </c>
      <c r="K42" s="70" t="s">
        <v>2796</v>
      </c>
      <c r="L42" s="65">
        <v>1559.5</v>
      </c>
      <c r="M42" s="69">
        <v>152</v>
      </c>
      <c r="N42" s="115" t="s">
        <v>2761</v>
      </c>
      <c r="V42" t="s">
        <v>529</v>
      </c>
      <c r="W42" t="s">
        <v>530</v>
      </c>
      <c r="X42" s="243">
        <v>39536.97</v>
      </c>
      <c r="Y42" s="7">
        <v>7510</v>
      </c>
    </row>
    <row r="43" spans="10:25">
      <c r="J43" s="114" t="s">
        <v>2797</v>
      </c>
      <c r="K43" s="70" t="s">
        <v>2798</v>
      </c>
      <c r="L43" s="65">
        <v>1052.5</v>
      </c>
      <c r="M43" s="69">
        <v>150</v>
      </c>
      <c r="N43" s="115" t="s">
        <v>2761</v>
      </c>
      <c r="V43" t="s">
        <v>533</v>
      </c>
      <c r="W43" t="s">
        <v>534</v>
      </c>
      <c r="X43" s="243">
        <v>39221.040000000001</v>
      </c>
      <c r="Y43" s="7">
        <v>4313</v>
      </c>
    </row>
    <row r="44" spans="10:25">
      <c r="J44" s="114" t="s">
        <v>2799</v>
      </c>
      <c r="K44" s="70" t="s">
        <v>2800</v>
      </c>
      <c r="L44" s="65">
        <v>1002.98</v>
      </c>
      <c r="M44" s="69">
        <v>136</v>
      </c>
      <c r="N44" s="115" t="s">
        <v>2761</v>
      </c>
      <c r="V44">
        <v>9302</v>
      </c>
      <c r="W44" t="s">
        <v>537</v>
      </c>
      <c r="X44" s="243">
        <v>38824.550000000003</v>
      </c>
      <c r="Y44" s="7">
        <v>2049</v>
      </c>
    </row>
    <row r="45" spans="10:25">
      <c r="J45" s="114" t="s">
        <v>2801</v>
      </c>
      <c r="K45" s="70" t="s">
        <v>2802</v>
      </c>
      <c r="L45" s="65">
        <v>1210.32</v>
      </c>
      <c r="M45" s="69">
        <v>135</v>
      </c>
      <c r="N45" s="115" t="s">
        <v>2761</v>
      </c>
      <c r="V45">
        <v>6276</v>
      </c>
      <c r="W45" t="s">
        <v>540</v>
      </c>
      <c r="X45" s="243">
        <v>38106.53</v>
      </c>
      <c r="Y45" s="7">
        <v>636</v>
      </c>
    </row>
    <row r="46" spans="10:25">
      <c r="J46" s="114" t="s">
        <v>2803</v>
      </c>
      <c r="K46" s="70" t="s">
        <v>2804</v>
      </c>
      <c r="L46" s="65">
        <v>1174.26</v>
      </c>
      <c r="M46" s="69">
        <v>128</v>
      </c>
      <c r="N46" s="115" t="s">
        <v>2761</v>
      </c>
      <c r="V46" t="s">
        <v>543</v>
      </c>
      <c r="W46" t="s">
        <v>544</v>
      </c>
      <c r="X46" s="243">
        <v>37814.370000000003</v>
      </c>
      <c r="Y46" s="7">
        <v>4224</v>
      </c>
    </row>
    <row r="47" spans="10:25">
      <c r="J47" s="114" t="s">
        <v>1687</v>
      </c>
      <c r="K47" s="70" t="s">
        <v>1688</v>
      </c>
      <c r="L47" s="65">
        <v>1092.07</v>
      </c>
      <c r="M47" s="69">
        <v>105</v>
      </c>
      <c r="N47" s="115">
        <v>-0.46153846153846156</v>
      </c>
      <c r="V47" t="s">
        <v>547</v>
      </c>
      <c r="W47" t="s">
        <v>548</v>
      </c>
      <c r="X47" s="243">
        <v>37273.230000000003</v>
      </c>
      <c r="Y47" s="7">
        <v>4024</v>
      </c>
    </row>
    <row r="48" spans="10:25">
      <c r="J48" s="114" t="s">
        <v>1706</v>
      </c>
      <c r="K48" s="70" t="s">
        <v>1707</v>
      </c>
      <c r="L48" s="65">
        <v>1071.8399999999999</v>
      </c>
      <c r="M48" s="69">
        <v>103</v>
      </c>
      <c r="N48" s="115">
        <v>-0.4521276595744681</v>
      </c>
      <c r="V48" t="s">
        <v>551</v>
      </c>
      <c r="W48" t="s">
        <v>552</v>
      </c>
      <c r="X48" s="243">
        <v>35566.89</v>
      </c>
      <c r="Y48" s="7">
        <v>3693</v>
      </c>
    </row>
    <row r="49" spans="10:25">
      <c r="J49" s="114" t="s">
        <v>1752</v>
      </c>
      <c r="K49" s="70" t="s">
        <v>1753</v>
      </c>
      <c r="L49" s="65">
        <v>1046.08</v>
      </c>
      <c r="M49" s="69">
        <v>100</v>
      </c>
      <c r="N49" s="115">
        <v>-0.38271604938271603</v>
      </c>
      <c r="V49">
        <v>8410</v>
      </c>
      <c r="W49" t="s">
        <v>555</v>
      </c>
      <c r="X49" s="243">
        <v>35545.03</v>
      </c>
      <c r="Y49" s="7">
        <v>1579</v>
      </c>
    </row>
    <row r="50" spans="10:25">
      <c r="J50" s="114" t="s">
        <v>1585</v>
      </c>
      <c r="K50" s="70" t="s">
        <v>1586</v>
      </c>
      <c r="L50" s="65">
        <v>1300.55</v>
      </c>
      <c r="M50" s="69">
        <v>97</v>
      </c>
      <c r="N50" s="115">
        <v>-0.46994535519125685</v>
      </c>
      <c r="V50" t="s">
        <v>558</v>
      </c>
      <c r="W50" t="s">
        <v>559</v>
      </c>
      <c r="X50" s="243">
        <v>34464.230000000003</v>
      </c>
      <c r="Y50" s="7">
        <v>3721</v>
      </c>
    </row>
    <row r="51" spans="10:25">
      <c r="J51" s="114" t="s">
        <v>2805</v>
      </c>
      <c r="K51" s="70" t="s">
        <v>2806</v>
      </c>
      <c r="L51" s="65">
        <v>1090.1099999999999</v>
      </c>
      <c r="M51" s="69">
        <v>85</v>
      </c>
      <c r="N51" s="115" t="s">
        <v>2761</v>
      </c>
      <c r="V51" t="s">
        <v>562</v>
      </c>
      <c r="W51" t="s">
        <v>563</v>
      </c>
      <c r="X51" s="243">
        <v>33485.5</v>
      </c>
      <c r="Y51" s="7">
        <v>3607</v>
      </c>
    </row>
    <row r="52" spans="10:25">
      <c r="J52" s="114" t="s">
        <v>2807</v>
      </c>
      <c r="K52" s="70" t="s">
        <v>2808</v>
      </c>
      <c r="L52" s="65">
        <v>1113.93</v>
      </c>
      <c r="M52" s="69">
        <v>79</v>
      </c>
      <c r="N52" s="115" t="s">
        <v>2761</v>
      </c>
      <c r="V52" t="s">
        <v>566</v>
      </c>
      <c r="W52" t="s">
        <v>567</v>
      </c>
      <c r="X52" s="243">
        <v>32243.599999999999</v>
      </c>
      <c r="Y52" s="7">
        <v>3328</v>
      </c>
    </row>
    <row r="53" spans="10:25">
      <c r="J53" s="114" t="s">
        <v>2809</v>
      </c>
      <c r="K53" s="70" t="s">
        <v>2810</v>
      </c>
      <c r="L53" s="65">
        <v>640.83000000000004</v>
      </c>
      <c r="M53" s="69">
        <v>76</v>
      </c>
      <c r="N53" s="115" t="s">
        <v>2761</v>
      </c>
      <c r="V53">
        <v>1048</v>
      </c>
      <c r="W53" t="s">
        <v>570</v>
      </c>
      <c r="X53" s="243">
        <v>31858.69</v>
      </c>
      <c r="Y53" s="7">
        <v>4321</v>
      </c>
    </row>
    <row r="54" spans="10:25">
      <c r="J54" s="114" t="s">
        <v>1711</v>
      </c>
      <c r="K54" s="70" t="s">
        <v>1712</v>
      </c>
      <c r="L54" s="65">
        <v>971.11</v>
      </c>
      <c r="M54" s="69">
        <v>71</v>
      </c>
      <c r="N54" s="115">
        <v>-0.5</v>
      </c>
      <c r="V54">
        <v>4983</v>
      </c>
      <c r="W54" t="s">
        <v>573</v>
      </c>
      <c r="X54" s="243">
        <v>31438.400000000001</v>
      </c>
      <c r="Y54" s="7">
        <v>3882</v>
      </c>
    </row>
    <row r="55" spans="10:25">
      <c r="J55" s="114" t="s">
        <v>2811</v>
      </c>
      <c r="K55" s="70" t="s">
        <v>2812</v>
      </c>
      <c r="L55" s="65">
        <v>895.01</v>
      </c>
      <c r="M55" s="69">
        <v>71</v>
      </c>
      <c r="N55" s="115" t="s">
        <v>2761</v>
      </c>
      <c r="V55">
        <v>1051</v>
      </c>
      <c r="W55" t="s">
        <v>462</v>
      </c>
      <c r="X55" s="244">
        <v>31337.97</v>
      </c>
      <c r="Y55" s="7">
        <v>8506</v>
      </c>
    </row>
    <row r="56" spans="10:25">
      <c r="J56" s="114" t="s">
        <v>2813</v>
      </c>
      <c r="K56" s="70" t="s">
        <v>2814</v>
      </c>
      <c r="L56" s="65">
        <v>744.76</v>
      </c>
      <c r="M56" s="69">
        <v>71</v>
      </c>
      <c r="N56" s="115" t="s">
        <v>2761</v>
      </c>
      <c r="V56" t="s">
        <v>578</v>
      </c>
      <c r="W56" t="s">
        <v>579</v>
      </c>
      <c r="X56" s="243">
        <v>30758.58</v>
      </c>
      <c r="Y56" s="7">
        <v>3171</v>
      </c>
    </row>
    <row r="57" spans="10:25">
      <c r="J57" s="93" t="s">
        <v>2815</v>
      </c>
      <c r="K57" s="116" t="s">
        <v>2816</v>
      </c>
      <c r="L57" s="117">
        <v>835.22</v>
      </c>
      <c r="M57" s="118">
        <v>66</v>
      </c>
      <c r="N57" s="115" t="s">
        <v>2761</v>
      </c>
      <c r="V57" t="s">
        <v>582</v>
      </c>
      <c r="W57" t="s">
        <v>583</v>
      </c>
      <c r="X57" s="243">
        <v>30270.63</v>
      </c>
      <c r="Y57" s="7">
        <v>3141</v>
      </c>
    </row>
    <row r="58" spans="10:25">
      <c r="J58" s="114" t="s">
        <v>2817</v>
      </c>
      <c r="K58" s="70" t="s">
        <v>2818</v>
      </c>
      <c r="L58" s="65">
        <v>570.07000000000005</v>
      </c>
      <c r="M58" s="69">
        <v>64</v>
      </c>
      <c r="N58" s="115" t="s">
        <v>2761</v>
      </c>
      <c r="V58">
        <v>9693</v>
      </c>
      <c r="W58" t="s">
        <v>586</v>
      </c>
      <c r="X58" s="243">
        <v>30097.39</v>
      </c>
      <c r="Y58" s="7">
        <v>298</v>
      </c>
    </row>
    <row r="59" spans="10:25">
      <c r="J59" s="114" t="s">
        <v>1829</v>
      </c>
      <c r="K59" s="70" t="s">
        <v>1830</v>
      </c>
      <c r="L59" s="65">
        <v>847.13</v>
      </c>
      <c r="M59" s="69">
        <v>62</v>
      </c>
      <c r="N59" s="115">
        <v>-0.39805825242718446</v>
      </c>
      <c r="V59" t="s">
        <v>589</v>
      </c>
      <c r="W59" t="s">
        <v>590</v>
      </c>
      <c r="X59" s="243">
        <v>29963.42</v>
      </c>
      <c r="Y59" s="7">
        <v>3116</v>
      </c>
    </row>
    <row r="60" spans="10:25">
      <c r="J60" s="114" t="s">
        <v>2819</v>
      </c>
      <c r="K60" s="70" t="s">
        <v>2820</v>
      </c>
      <c r="L60" s="65">
        <v>561.52</v>
      </c>
      <c r="M60" s="69">
        <v>56</v>
      </c>
      <c r="N60" s="115" t="s">
        <v>2761</v>
      </c>
      <c r="V60" t="s">
        <v>593</v>
      </c>
      <c r="W60" t="s">
        <v>594</v>
      </c>
      <c r="X60" s="243">
        <v>29955.94</v>
      </c>
      <c r="Y60" s="7">
        <v>3206</v>
      </c>
    </row>
    <row r="61" spans="10:25">
      <c r="J61" s="114" t="s">
        <v>2064</v>
      </c>
      <c r="K61" s="70" t="s">
        <v>2065</v>
      </c>
      <c r="L61" s="65">
        <v>588.79</v>
      </c>
      <c r="M61" s="69">
        <v>52</v>
      </c>
      <c r="N61" s="115">
        <v>1.9607843137254902E-2</v>
      </c>
      <c r="V61">
        <v>1016</v>
      </c>
      <c r="W61" t="s">
        <v>597</v>
      </c>
      <c r="X61" s="243">
        <v>29930.58</v>
      </c>
      <c r="Y61" s="7">
        <v>6712</v>
      </c>
    </row>
    <row r="62" spans="10:25">
      <c r="J62" s="114" t="s">
        <v>2821</v>
      </c>
      <c r="K62" s="70" t="s">
        <v>2822</v>
      </c>
      <c r="L62" s="65">
        <v>664.48</v>
      </c>
      <c r="M62" s="69">
        <v>47</v>
      </c>
      <c r="N62" s="115" t="s">
        <v>2761</v>
      </c>
      <c r="V62">
        <v>5366</v>
      </c>
      <c r="W62" t="s">
        <v>600</v>
      </c>
      <c r="X62" s="243">
        <v>29683.4</v>
      </c>
      <c r="Y62" s="7">
        <v>1018</v>
      </c>
    </row>
    <row r="63" spans="10:25">
      <c r="J63" s="114" t="s">
        <v>2823</v>
      </c>
      <c r="K63" s="70" t="s">
        <v>2824</v>
      </c>
      <c r="L63" s="65">
        <v>1073.33</v>
      </c>
      <c r="M63" s="69">
        <v>43</v>
      </c>
      <c r="N63" s="115" t="s">
        <v>2761</v>
      </c>
      <c r="V63" t="s">
        <v>568</v>
      </c>
      <c r="W63" t="s">
        <v>603</v>
      </c>
      <c r="X63" s="244">
        <v>29362.61</v>
      </c>
      <c r="Y63" s="7">
        <v>3899</v>
      </c>
    </row>
    <row r="64" spans="10:25">
      <c r="J64" s="114" t="s">
        <v>2052</v>
      </c>
      <c r="K64" s="70" t="s">
        <v>2053</v>
      </c>
      <c r="L64" s="65">
        <v>532.76</v>
      </c>
      <c r="M64" s="69">
        <v>39</v>
      </c>
      <c r="N64" s="115">
        <v>-9.3023255813953487E-2</v>
      </c>
      <c r="V64">
        <v>8947</v>
      </c>
      <c r="W64" t="s">
        <v>606</v>
      </c>
      <c r="X64" s="243">
        <v>29152.51</v>
      </c>
      <c r="Y64" s="7">
        <v>1006</v>
      </c>
    </row>
    <row r="65" spans="10:25">
      <c r="J65" s="114" t="s">
        <v>2825</v>
      </c>
      <c r="K65" s="70" t="s">
        <v>2826</v>
      </c>
      <c r="L65" s="65">
        <v>539.64</v>
      </c>
      <c r="M65" s="69">
        <v>39</v>
      </c>
      <c r="N65" s="115" t="s">
        <v>2761</v>
      </c>
      <c r="V65">
        <v>7781</v>
      </c>
      <c r="W65" t="s">
        <v>609</v>
      </c>
      <c r="X65" s="243">
        <v>29145.16</v>
      </c>
      <c r="Y65" s="7">
        <v>1289</v>
      </c>
    </row>
    <row r="66" spans="10:25">
      <c r="J66" s="114" t="s">
        <v>2827</v>
      </c>
      <c r="K66" s="70" t="s">
        <v>2828</v>
      </c>
      <c r="L66" s="65">
        <v>429.75</v>
      </c>
      <c r="M66" s="69">
        <v>32</v>
      </c>
      <c r="N66" s="115" t="s">
        <v>2761</v>
      </c>
      <c r="V66" t="s">
        <v>612</v>
      </c>
      <c r="W66" t="s">
        <v>613</v>
      </c>
      <c r="X66" s="243">
        <v>28978.799999999999</v>
      </c>
      <c r="Y66" s="7">
        <v>3055</v>
      </c>
    </row>
    <row r="67" spans="10:25">
      <c r="J67" s="114" t="s">
        <v>2157</v>
      </c>
      <c r="K67" s="70" t="s">
        <v>2158</v>
      </c>
      <c r="L67" s="65">
        <v>356.05</v>
      </c>
      <c r="M67" s="69">
        <v>31</v>
      </c>
      <c r="N67" s="115">
        <v>0.24</v>
      </c>
      <c r="V67">
        <v>8669</v>
      </c>
      <c r="W67" t="s">
        <v>616</v>
      </c>
      <c r="X67" s="243">
        <v>28666.16</v>
      </c>
      <c r="Y67" s="7">
        <v>1328</v>
      </c>
    </row>
    <row r="68" spans="10:25">
      <c r="V68">
        <v>5940</v>
      </c>
      <c r="W68" t="s">
        <v>619</v>
      </c>
      <c r="X68" s="243">
        <v>28533.9</v>
      </c>
      <c r="Y68" s="7">
        <v>5516</v>
      </c>
    </row>
    <row r="69" spans="10:25">
      <c r="V69">
        <v>9254</v>
      </c>
      <c r="W69" t="s">
        <v>620</v>
      </c>
      <c r="X69" s="243">
        <v>28517.26</v>
      </c>
      <c r="Y69" s="7">
        <v>3861</v>
      </c>
    </row>
    <row r="70" spans="10:25">
      <c r="V70" t="s">
        <v>621</v>
      </c>
      <c r="W70" t="s">
        <v>622</v>
      </c>
      <c r="X70" s="243">
        <v>28182.47</v>
      </c>
      <c r="Y70" s="7">
        <v>3512</v>
      </c>
    </row>
    <row r="71" spans="10:25">
      <c r="V71">
        <v>9240</v>
      </c>
      <c r="W71" t="s">
        <v>623</v>
      </c>
      <c r="X71" s="244">
        <v>27441.279999999999</v>
      </c>
      <c r="Y71" s="7">
        <v>1209</v>
      </c>
    </row>
    <row r="72" spans="10:25">
      <c r="V72">
        <v>4458</v>
      </c>
      <c r="W72" t="s">
        <v>624</v>
      </c>
      <c r="X72" s="243">
        <v>26207.87</v>
      </c>
      <c r="Y72" s="7">
        <v>3216</v>
      </c>
    </row>
    <row r="73" spans="10:25">
      <c r="V73">
        <v>10205</v>
      </c>
      <c r="W73" t="s">
        <v>625</v>
      </c>
      <c r="X73" s="243">
        <v>25913.96</v>
      </c>
      <c r="Y73" s="7">
        <v>1051</v>
      </c>
    </row>
    <row r="74" spans="10:25">
      <c r="V74">
        <v>4504</v>
      </c>
      <c r="W74" t="s">
        <v>441</v>
      </c>
      <c r="X74" s="243">
        <v>25687.360000000001</v>
      </c>
      <c r="Y74" s="7">
        <v>13599</v>
      </c>
    </row>
    <row r="75" spans="10:25">
      <c r="V75" t="s">
        <v>626</v>
      </c>
      <c r="W75" t="s">
        <v>627</v>
      </c>
      <c r="X75" s="243">
        <v>25603.79</v>
      </c>
      <c r="Y75" s="7">
        <v>2797</v>
      </c>
    </row>
    <row r="76" spans="10:25">
      <c r="V76">
        <v>10392</v>
      </c>
      <c r="W76" t="s">
        <v>628</v>
      </c>
      <c r="X76" s="243">
        <v>25600.98</v>
      </c>
      <c r="Y76" s="7">
        <v>1221</v>
      </c>
    </row>
    <row r="77" spans="10:25">
      <c r="V77" t="s">
        <v>523</v>
      </c>
      <c r="W77" t="s">
        <v>629</v>
      </c>
      <c r="X77" s="243">
        <v>25513.91</v>
      </c>
      <c r="Y77" s="7">
        <v>4085</v>
      </c>
    </row>
    <row r="78" spans="10:25">
      <c r="V78" t="s">
        <v>464</v>
      </c>
      <c r="W78" t="s">
        <v>465</v>
      </c>
      <c r="X78" s="243">
        <v>25496.74</v>
      </c>
      <c r="Y78" s="7">
        <v>4758</v>
      </c>
    </row>
    <row r="79" spans="10:25">
      <c r="V79">
        <v>8617</v>
      </c>
      <c r="W79" t="s">
        <v>630</v>
      </c>
      <c r="X79" s="244">
        <v>25483.83</v>
      </c>
      <c r="Y79" s="7">
        <v>6995</v>
      </c>
    </row>
    <row r="80" spans="10:25">
      <c r="V80">
        <v>9062</v>
      </c>
      <c r="W80" t="s">
        <v>631</v>
      </c>
      <c r="X80" s="243">
        <v>25436.080000000002</v>
      </c>
      <c r="Y80" s="7">
        <v>4135</v>
      </c>
    </row>
    <row r="81" spans="22:25">
      <c r="V81" t="s">
        <v>632</v>
      </c>
      <c r="W81" t="s">
        <v>633</v>
      </c>
      <c r="X81" s="243">
        <v>25140.86</v>
      </c>
      <c r="Y81" s="7">
        <v>3394</v>
      </c>
    </row>
    <row r="82" spans="22:25">
      <c r="V82" t="s">
        <v>500</v>
      </c>
      <c r="W82" t="s">
        <v>634</v>
      </c>
      <c r="X82" s="243">
        <v>24832.14</v>
      </c>
      <c r="Y82" s="7">
        <v>3280</v>
      </c>
    </row>
    <row r="83" spans="22:25">
      <c r="V83">
        <v>9578</v>
      </c>
      <c r="W83" t="s">
        <v>635</v>
      </c>
      <c r="X83" s="243">
        <v>24743.4</v>
      </c>
      <c r="Y83" s="7">
        <v>1269</v>
      </c>
    </row>
    <row r="84" spans="22:25">
      <c r="V84">
        <v>9219</v>
      </c>
      <c r="W84" t="s">
        <v>636</v>
      </c>
      <c r="X84" s="244">
        <v>24698.31</v>
      </c>
      <c r="Y84" s="7">
        <v>1624</v>
      </c>
    </row>
    <row r="85" spans="22:25">
      <c r="V85">
        <v>10204</v>
      </c>
      <c r="W85" t="s">
        <v>637</v>
      </c>
      <c r="X85" s="243">
        <v>24192.84</v>
      </c>
      <c r="Y85" s="7">
        <v>1084</v>
      </c>
    </row>
    <row r="86" spans="22:25">
      <c r="V86" t="s">
        <v>538</v>
      </c>
      <c r="W86" t="s">
        <v>638</v>
      </c>
      <c r="X86" s="243">
        <v>23480.63</v>
      </c>
      <c r="Y86" s="7">
        <v>3225</v>
      </c>
    </row>
    <row r="87" spans="22:25">
      <c r="V87" t="s">
        <v>639</v>
      </c>
      <c r="W87" t="s">
        <v>640</v>
      </c>
      <c r="X87" s="243">
        <v>23444.36</v>
      </c>
      <c r="Y87" s="7">
        <v>2866</v>
      </c>
    </row>
    <row r="88" spans="22:25">
      <c r="V88" t="s">
        <v>641</v>
      </c>
      <c r="W88" t="s">
        <v>642</v>
      </c>
      <c r="X88" s="243">
        <v>23385.84</v>
      </c>
      <c r="Y88" s="7">
        <v>2813</v>
      </c>
    </row>
    <row r="89" spans="22:25">
      <c r="V89" t="s">
        <v>607</v>
      </c>
      <c r="W89" t="s">
        <v>643</v>
      </c>
      <c r="X89" s="243">
        <v>23351.24</v>
      </c>
      <c r="Y89" s="7">
        <v>3147</v>
      </c>
    </row>
    <row r="90" spans="22:25">
      <c r="V90" t="s">
        <v>644</v>
      </c>
      <c r="W90" t="s">
        <v>645</v>
      </c>
      <c r="X90" s="243">
        <v>23121.64</v>
      </c>
      <c r="Y90" s="7">
        <v>3086</v>
      </c>
    </row>
    <row r="91" spans="22:25">
      <c r="V91" t="s">
        <v>646</v>
      </c>
      <c r="W91" t="s">
        <v>647</v>
      </c>
      <c r="X91" s="243">
        <v>22828.27</v>
      </c>
      <c r="Y91" s="7">
        <v>295</v>
      </c>
    </row>
    <row r="92" spans="22:25">
      <c r="V92" t="s">
        <v>648</v>
      </c>
      <c r="W92" t="s">
        <v>649</v>
      </c>
      <c r="X92" s="243">
        <v>22737.759999999998</v>
      </c>
      <c r="Y92" s="7">
        <v>2605</v>
      </c>
    </row>
    <row r="93" spans="22:25">
      <c r="V93">
        <v>6499</v>
      </c>
      <c r="W93" t="s">
        <v>650</v>
      </c>
      <c r="X93" s="243">
        <v>22700.720000000001</v>
      </c>
      <c r="Y93" s="7">
        <v>6126</v>
      </c>
    </row>
    <row r="94" spans="22:25">
      <c r="V94" t="s">
        <v>651</v>
      </c>
      <c r="W94" t="s">
        <v>652</v>
      </c>
      <c r="X94" s="243">
        <v>22638.18</v>
      </c>
      <c r="Y94" s="7">
        <v>3068</v>
      </c>
    </row>
    <row r="95" spans="22:25">
      <c r="V95">
        <v>8902</v>
      </c>
      <c r="W95" t="s">
        <v>653</v>
      </c>
      <c r="X95" s="243">
        <v>22600.66</v>
      </c>
      <c r="Y95" s="7">
        <v>353</v>
      </c>
    </row>
    <row r="96" spans="22:25">
      <c r="V96">
        <v>1583</v>
      </c>
      <c r="W96" t="s">
        <v>654</v>
      </c>
      <c r="X96" s="243">
        <v>22571.91</v>
      </c>
      <c r="Y96" s="7">
        <v>4438</v>
      </c>
    </row>
    <row r="97" spans="22:25">
      <c r="V97">
        <v>8900</v>
      </c>
      <c r="W97" t="s">
        <v>655</v>
      </c>
      <c r="X97" s="243">
        <v>21921.68</v>
      </c>
      <c r="Y97" s="7">
        <v>862</v>
      </c>
    </row>
    <row r="98" spans="22:25">
      <c r="V98" t="s">
        <v>656</v>
      </c>
      <c r="W98" t="s">
        <v>657</v>
      </c>
      <c r="X98" s="243">
        <v>21803.25</v>
      </c>
      <c r="Y98" s="7">
        <v>2283</v>
      </c>
    </row>
    <row r="99" spans="22:25">
      <c r="V99" t="s">
        <v>553</v>
      </c>
      <c r="W99" t="s">
        <v>658</v>
      </c>
      <c r="X99" s="243">
        <v>21772.69</v>
      </c>
      <c r="Y99" s="7">
        <v>3625</v>
      </c>
    </row>
    <row r="100" spans="22:25">
      <c r="V100" t="s">
        <v>659</v>
      </c>
      <c r="W100" t="s">
        <v>660</v>
      </c>
      <c r="X100" s="243">
        <v>21653.84</v>
      </c>
      <c r="Y100" s="7">
        <v>6917</v>
      </c>
    </row>
    <row r="101" spans="22:25">
      <c r="V101" t="s">
        <v>661</v>
      </c>
      <c r="W101" t="s">
        <v>662</v>
      </c>
      <c r="X101" s="243">
        <v>21095.200000000001</v>
      </c>
      <c r="Y101" s="7">
        <v>2746</v>
      </c>
    </row>
    <row r="102" spans="22:25">
      <c r="V102">
        <v>6249</v>
      </c>
      <c r="W102" t="s">
        <v>663</v>
      </c>
      <c r="X102" s="243">
        <v>20914.54</v>
      </c>
      <c r="Y102" s="7">
        <v>558</v>
      </c>
    </row>
    <row r="103" spans="22:25">
      <c r="V103" t="s">
        <v>664</v>
      </c>
      <c r="W103" t="s">
        <v>665</v>
      </c>
      <c r="X103" s="243">
        <v>20428.27</v>
      </c>
      <c r="Y103" s="7">
        <v>2153</v>
      </c>
    </row>
    <row r="104" spans="22:25">
      <c r="V104" t="s">
        <v>535</v>
      </c>
      <c r="W104" t="s">
        <v>666</v>
      </c>
      <c r="X104" s="243">
        <v>19434.86</v>
      </c>
      <c r="Y104" s="7">
        <v>2945</v>
      </c>
    </row>
    <row r="105" spans="22:25">
      <c r="V105" t="s">
        <v>564</v>
      </c>
      <c r="W105" t="s">
        <v>667</v>
      </c>
      <c r="X105" s="243">
        <v>19231.009999999998</v>
      </c>
      <c r="Y105" s="7">
        <v>2551</v>
      </c>
    </row>
    <row r="106" spans="22:25">
      <c r="V106">
        <v>5361</v>
      </c>
      <c r="W106" t="s">
        <v>668</v>
      </c>
      <c r="X106" s="244">
        <v>19207.57</v>
      </c>
      <c r="Y106" s="7">
        <v>1459</v>
      </c>
    </row>
    <row r="107" spans="22:25">
      <c r="V107" t="s">
        <v>669</v>
      </c>
      <c r="W107" t="s">
        <v>670</v>
      </c>
      <c r="X107" s="243">
        <v>19036.21</v>
      </c>
      <c r="Y107" s="7">
        <v>1966</v>
      </c>
    </row>
    <row r="108" spans="22:25">
      <c r="V108" t="s">
        <v>671</v>
      </c>
      <c r="W108" t="s">
        <v>672</v>
      </c>
      <c r="X108" s="243">
        <v>18971.96</v>
      </c>
      <c r="Y108" s="7">
        <v>2519</v>
      </c>
    </row>
    <row r="109" spans="22:25">
      <c r="V109" t="s">
        <v>673</v>
      </c>
      <c r="W109" t="s">
        <v>674</v>
      </c>
      <c r="X109" s="244">
        <v>18960.310000000001</v>
      </c>
      <c r="Y109" s="7">
        <v>1958</v>
      </c>
    </row>
    <row r="110" spans="22:25">
      <c r="V110">
        <v>5050</v>
      </c>
      <c r="W110" t="s">
        <v>675</v>
      </c>
      <c r="X110" s="243">
        <v>18663.82</v>
      </c>
      <c r="Y110" s="7">
        <v>3690</v>
      </c>
    </row>
    <row r="111" spans="22:25">
      <c r="V111" t="s">
        <v>545</v>
      </c>
      <c r="W111" t="s">
        <v>676</v>
      </c>
      <c r="X111" s="243">
        <v>18487.73</v>
      </c>
      <c r="Y111" s="7">
        <v>2427</v>
      </c>
    </row>
    <row r="112" spans="22:25">
      <c r="V112" t="s">
        <v>677</v>
      </c>
      <c r="W112" t="s">
        <v>678</v>
      </c>
      <c r="X112" s="243">
        <v>18455.740000000002</v>
      </c>
      <c r="Y112" s="7">
        <v>2131</v>
      </c>
    </row>
    <row r="113" spans="22:25">
      <c r="V113" t="s">
        <v>571</v>
      </c>
      <c r="W113" t="s">
        <v>679</v>
      </c>
      <c r="X113" s="243">
        <v>18361.47</v>
      </c>
      <c r="Y113" s="7">
        <v>2384</v>
      </c>
    </row>
    <row r="114" spans="22:25">
      <c r="V114" t="s">
        <v>680</v>
      </c>
      <c r="W114" t="s">
        <v>681</v>
      </c>
      <c r="X114" s="244">
        <v>17996.82</v>
      </c>
      <c r="Y114" s="7">
        <v>1873</v>
      </c>
    </row>
    <row r="115" spans="22:25">
      <c r="V115">
        <v>8303</v>
      </c>
      <c r="W115" t="s">
        <v>682</v>
      </c>
      <c r="X115" s="243">
        <v>17870.87</v>
      </c>
      <c r="Y115" s="7">
        <v>972</v>
      </c>
    </row>
    <row r="116" spans="22:25">
      <c r="V116" t="s">
        <v>683</v>
      </c>
      <c r="W116" t="s">
        <v>684</v>
      </c>
      <c r="X116" s="243">
        <v>17747.5</v>
      </c>
      <c r="Y116" s="7">
        <v>2218</v>
      </c>
    </row>
    <row r="117" spans="22:25">
      <c r="V117">
        <v>7782</v>
      </c>
      <c r="W117" t="s">
        <v>685</v>
      </c>
      <c r="X117" s="243">
        <v>17623.46</v>
      </c>
      <c r="Y117" s="7">
        <v>777</v>
      </c>
    </row>
    <row r="118" spans="22:25">
      <c r="V118" t="s">
        <v>686</v>
      </c>
      <c r="W118" t="s">
        <v>687</v>
      </c>
      <c r="X118" s="243">
        <v>17458.98</v>
      </c>
      <c r="Y118" s="7">
        <v>2246</v>
      </c>
    </row>
    <row r="119" spans="22:25">
      <c r="V119" t="s">
        <v>688</v>
      </c>
      <c r="W119" t="s">
        <v>689</v>
      </c>
      <c r="X119" s="243">
        <v>17398.900000000001</v>
      </c>
      <c r="Y119" s="7">
        <v>2733</v>
      </c>
    </row>
    <row r="120" spans="22:25">
      <c r="V120" t="s">
        <v>690</v>
      </c>
      <c r="W120" t="s">
        <v>691</v>
      </c>
      <c r="X120" s="243">
        <v>17381.72</v>
      </c>
      <c r="Y120" s="7">
        <v>2100</v>
      </c>
    </row>
    <row r="121" spans="22:25">
      <c r="V121">
        <v>9906</v>
      </c>
      <c r="W121" t="s">
        <v>692</v>
      </c>
      <c r="X121" s="243">
        <v>17187.349999999999</v>
      </c>
      <c r="Y121" s="7">
        <v>3245</v>
      </c>
    </row>
    <row r="122" spans="22:25">
      <c r="V122" t="s">
        <v>693</v>
      </c>
      <c r="W122" t="s">
        <v>694</v>
      </c>
      <c r="X122" s="243">
        <v>17043.189999999999</v>
      </c>
      <c r="Y122" s="7">
        <v>2260</v>
      </c>
    </row>
    <row r="123" spans="22:25">
      <c r="V123" t="s">
        <v>695</v>
      </c>
      <c r="W123" t="s">
        <v>696</v>
      </c>
      <c r="X123" s="243">
        <v>16730.68</v>
      </c>
      <c r="Y123" s="7">
        <v>1891</v>
      </c>
    </row>
    <row r="124" spans="22:25">
      <c r="V124" t="s">
        <v>614</v>
      </c>
      <c r="W124" t="s">
        <v>697</v>
      </c>
      <c r="X124" s="243">
        <v>16456.78</v>
      </c>
      <c r="Y124" s="7">
        <v>2466</v>
      </c>
    </row>
    <row r="125" spans="22:25">
      <c r="V125" t="s">
        <v>698</v>
      </c>
      <c r="W125" t="s">
        <v>699</v>
      </c>
      <c r="X125" s="243">
        <v>16412.939999999999</v>
      </c>
      <c r="Y125" s="7">
        <v>2167</v>
      </c>
    </row>
    <row r="126" spans="22:25">
      <c r="V126" t="s">
        <v>700</v>
      </c>
      <c r="W126" t="s">
        <v>701</v>
      </c>
      <c r="X126" s="243">
        <v>15934.11</v>
      </c>
      <c r="Y126" s="7">
        <v>2115</v>
      </c>
    </row>
    <row r="127" spans="22:25">
      <c r="V127" t="s">
        <v>591</v>
      </c>
      <c r="W127" t="s">
        <v>702</v>
      </c>
      <c r="X127" s="243">
        <v>15840.84</v>
      </c>
      <c r="Y127" s="7">
        <v>3583</v>
      </c>
    </row>
    <row r="128" spans="22:25">
      <c r="V128">
        <v>1221</v>
      </c>
      <c r="W128" t="s">
        <v>461</v>
      </c>
      <c r="X128" s="243">
        <v>15645.84</v>
      </c>
      <c r="Y128" s="7">
        <v>10641</v>
      </c>
    </row>
    <row r="129" spans="22:25">
      <c r="V129">
        <v>7478</v>
      </c>
      <c r="W129" t="s">
        <v>703</v>
      </c>
      <c r="X129" s="243">
        <v>15629.87</v>
      </c>
      <c r="Y129" s="7">
        <v>700</v>
      </c>
    </row>
    <row r="130" spans="22:25">
      <c r="V130">
        <v>8949</v>
      </c>
      <c r="W130" t="s">
        <v>704</v>
      </c>
      <c r="X130" s="243">
        <v>15568.68</v>
      </c>
      <c r="Y130" s="7">
        <v>314</v>
      </c>
    </row>
    <row r="131" spans="22:25">
      <c r="V131" t="s">
        <v>705</v>
      </c>
      <c r="W131" t="s">
        <v>706</v>
      </c>
      <c r="X131" s="243">
        <v>15435.06</v>
      </c>
      <c r="Y131" s="7">
        <v>2198</v>
      </c>
    </row>
    <row r="132" spans="22:25">
      <c r="V132" t="s">
        <v>707</v>
      </c>
      <c r="W132" t="s">
        <v>708</v>
      </c>
      <c r="X132" s="243">
        <v>15293.62</v>
      </c>
      <c r="Y132" s="7">
        <v>2079</v>
      </c>
    </row>
    <row r="133" spans="22:25">
      <c r="V133" t="s">
        <v>513</v>
      </c>
      <c r="W133" t="s">
        <v>709</v>
      </c>
      <c r="X133" s="243">
        <v>15172.7</v>
      </c>
      <c r="Y133" s="7">
        <v>2159</v>
      </c>
    </row>
    <row r="134" spans="22:25">
      <c r="V134" t="s">
        <v>710</v>
      </c>
      <c r="W134" t="s">
        <v>711</v>
      </c>
      <c r="X134" s="243">
        <v>15018.53</v>
      </c>
      <c r="Y134" s="7">
        <v>330</v>
      </c>
    </row>
    <row r="135" spans="22:25">
      <c r="V135" t="s">
        <v>598</v>
      </c>
      <c r="W135" t="s">
        <v>712</v>
      </c>
      <c r="X135" s="243">
        <v>14849.92</v>
      </c>
      <c r="Y135" s="7">
        <v>2941</v>
      </c>
    </row>
    <row r="136" spans="22:25">
      <c r="V136" t="s">
        <v>713</v>
      </c>
      <c r="W136" t="s">
        <v>714</v>
      </c>
      <c r="X136" s="243">
        <v>14764.23</v>
      </c>
      <c r="Y136" s="7">
        <v>3982</v>
      </c>
    </row>
    <row r="137" spans="22:25">
      <c r="V137" t="s">
        <v>715</v>
      </c>
      <c r="W137" t="s">
        <v>716</v>
      </c>
      <c r="X137" s="243">
        <v>14699.27</v>
      </c>
      <c r="Y137" s="7">
        <v>2096</v>
      </c>
    </row>
    <row r="138" spans="22:25">
      <c r="V138">
        <v>1047</v>
      </c>
      <c r="W138" t="s">
        <v>717</v>
      </c>
      <c r="X138" s="243">
        <v>14609.21</v>
      </c>
      <c r="Y138" s="7">
        <v>8098</v>
      </c>
    </row>
    <row r="139" spans="22:25">
      <c r="V139">
        <v>1582</v>
      </c>
      <c r="W139" t="s">
        <v>718</v>
      </c>
      <c r="X139" s="243">
        <v>14585.86</v>
      </c>
      <c r="Y139" s="7">
        <v>4004</v>
      </c>
    </row>
    <row r="140" spans="22:25">
      <c r="V140" t="s">
        <v>719</v>
      </c>
      <c r="W140" t="s">
        <v>720</v>
      </c>
      <c r="X140" s="243">
        <v>14405.74</v>
      </c>
      <c r="Y140" s="7">
        <v>1674</v>
      </c>
    </row>
    <row r="141" spans="22:25">
      <c r="V141">
        <v>9258</v>
      </c>
      <c r="W141" t="s">
        <v>721</v>
      </c>
      <c r="X141" s="243">
        <v>14224.65</v>
      </c>
      <c r="Y141" s="7">
        <v>1282</v>
      </c>
    </row>
    <row r="142" spans="22:25">
      <c r="V142" t="s">
        <v>722</v>
      </c>
      <c r="W142" t="s">
        <v>723</v>
      </c>
      <c r="X142" s="243">
        <v>14120.69</v>
      </c>
      <c r="Y142" s="7">
        <v>1784</v>
      </c>
    </row>
    <row r="143" spans="22:25">
      <c r="V143" t="s">
        <v>724</v>
      </c>
      <c r="W143" t="s">
        <v>725</v>
      </c>
      <c r="X143" s="243">
        <v>14092.63</v>
      </c>
      <c r="Y143" s="7">
        <v>1228</v>
      </c>
    </row>
    <row r="144" spans="22:25">
      <c r="V144" t="s">
        <v>726</v>
      </c>
      <c r="W144" t="s">
        <v>727</v>
      </c>
      <c r="X144" s="243">
        <v>14035.3</v>
      </c>
      <c r="Y144" s="7">
        <v>1723</v>
      </c>
    </row>
    <row r="145" spans="22:25">
      <c r="V145" t="s">
        <v>584</v>
      </c>
      <c r="W145" t="s">
        <v>728</v>
      </c>
      <c r="X145" s="243">
        <v>14005.09</v>
      </c>
      <c r="Y145" s="7">
        <v>3103</v>
      </c>
    </row>
    <row r="146" spans="22:25">
      <c r="V146" t="s">
        <v>729</v>
      </c>
      <c r="W146" t="s">
        <v>730</v>
      </c>
      <c r="X146" s="243">
        <v>13843.89</v>
      </c>
      <c r="Y146" s="7">
        <v>1710</v>
      </c>
    </row>
    <row r="147" spans="22:25">
      <c r="V147" t="s">
        <v>731</v>
      </c>
      <c r="W147" t="s">
        <v>732</v>
      </c>
      <c r="X147" s="243">
        <v>13825.13</v>
      </c>
      <c r="Y147" s="7">
        <v>948</v>
      </c>
    </row>
    <row r="148" spans="22:25">
      <c r="V148" t="s">
        <v>733</v>
      </c>
      <c r="W148" t="s">
        <v>734</v>
      </c>
      <c r="X148" s="243">
        <v>13602.81</v>
      </c>
      <c r="Y148" s="7">
        <v>1657</v>
      </c>
    </row>
    <row r="149" spans="22:25">
      <c r="V149" t="s">
        <v>735</v>
      </c>
      <c r="W149" t="s">
        <v>736</v>
      </c>
      <c r="X149" s="243">
        <v>13538.12</v>
      </c>
      <c r="Y149" s="7">
        <v>1767</v>
      </c>
    </row>
    <row r="150" spans="22:25">
      <c r="V150" t="s">
        <v>737</v>
      </c>
      <c r="W150" t="s">
        <v>738</v>
      </c>
      <c r="X150" s="243">
        <v>13439.02</v>
      </c>
      <c r="Y150" s="7">
        <v>1412</v>
      </c>
    </row>
    <row r="151" spans="22:25">
      <c r="V151">
        <v>5871</v>
      </c>
      <c r="W151" t="s">
        <v>739</v>
      </c>
      <c r="X151" s="243">
        <v>13388.63</v>
      </c>
      <c r="Y151" s="7">
        <v>233</v>
      </c>
    </row>
    <row r="152" spans="22:25">
      <c r="V152" t="s">
        <v>740</v>
      </c>
      <c r="W152" t="s">
        <v>741</v>
      </c>
      <c r="X152" s="243">
        <v>13291.16</v>
      </c>
      <c r="Y152" s="7">
        <v>1700</v>
      </c>
    </row>
    <row r="153" spans="22:25">
      <c r="V153" t="s">
        <v>742</v>
      </c>
      <c r="W153" t="s">
        <v>743</v>
      </c>
      <c r="X153" s="243">
        <v>13122.55</v>
      </c>
      <c r="Y153" s="7">
        <v>1366</v>
      </c>
    </row>
    <row r="154" spans="22:25">
      <c r="V154">
        <v>9541</v>
      </c>
      <c r="W154" t="s">
        <v>744</v>
      </c>
      <c r="X154" s="243">
        <v>12953.21</v>
      </c>
      <c r="Y154" s="7">
        <v>2901</v>
      </c>
    </row>
    <row r="155" spans="22:25">
      <c r="V155" t="s">
        <v>617</v>
      </c>
      <c r="W155" t="s">
        <v>745</v>
      </c>
      <c r="X155" s="243">
        <v>12774.01</v>
      </c>
      <c r="Y155" s="7">
        <v>2018</v>
      </c>
    </row>
    <row r="156" spans="22:25">
      <c r="V156">
        <v>7090</v>
      </c>
      <c r="W156" t="s">
        <v>746</v>
      </c>
      <c r="X156" s="243">
        <v>12747.51</v>
      </c>
      <c r="Y156" s="7">
        <v>1860</v>
      </c>
    </row>
    <row r="157" spans="22:25">
      <c r="V157">
        <v>1019</v>
      </c>
      <c r="W157" t="s">
        <v>747</v>
      </c>
      <c r="X157" s="243">
        <v>12744.82</v>
      </c>
      <c r="Y157" s="7">
        <v>2864</v>
      </c>
    </row>
    <row r="158" spans="22:25">
      <c r="V158" t="s">
        <v>560</v>
      </c>
      <c r="W158" t="s">
        <v>748</v>
      </c>
      <c r="X158" s="243">
        <v>12728.75</v>
      </c>
      <c r="Y158" s="7">
        <v>3060</v>
      </c>
    </row>
    <row r="159" spans="22:25">
      <c r="V159" t="s">
        <v>749</v>
      </c>
      <c r="W159" t="s">
        <v>750</v>
      </c>
      <c r="X159" s="7">
        <v>12717.91</v>
      </c>
      <c r="Y159" s="7">
        <v>1668</v>
      </c>
    </row>
    <row r="160" spans="22:25">
      <c r="V160" t="s">
        <v>751</v>
      </c>
      <c r="W160" t="s">
        <v>752</v>
      </c>
      <c r="X160" s="243">
        <v>12670.98</v>
      </c>
      <c r="Y160" s="7">
        <v>1713</v>
      </c>
    </row>
    <row r="161" spans="22:25">
      <c r="V161" t="s">
        <v>753</v>
      </c>
      <c r="W161" t="s">
        <v>754</v>
      </c>
      <c r="X161" s="243">
        <v>12549.45</v>
      </c>
      <c r="Y161" s="7">
        <v>1306</v>
      </c>
    </row>
    <row r="162" spans="22:25">
      <c r="V162">
        <v>8948</v>
      </c>
      <c r="W162" t="s">
        <v>755</v>
      </c>
      <c r="X162" s="243">
        <v>12407.48</v>
      </c>
      <c r="Y162" s="7">
        <v>346</v>
      </c>
    </row>
    <row r="163" spans="22:25">
      <c r="V163" t="s">
        <v>756</v>
      </c>
      <c r="W163" t="s">
        <v>757</v>
      </c>
      <c r="X163" s="243">
        <v>12395.01</v>
      </c>
      <c r="Y163" s="7">
        <v>1591</v>
      </c>
    </row>
    <row r="164" spans="22:25">
      <c r="V164" t="s">
        <v>758</v>
      </c>
      <c r="W164" t="s">
        <v>759</v>
      </c>
      <c r="X164" s="243">
        <v>12384.57</v>
      </c>
      <c r="Y164" s="7">
        <v>1540</v>
      </c>
    </row>
    <row r="165" spans="22:25">
      <c r="V165">
        <v>8603</v>
      </c>
      <c r="W165" t="s">
        <v>760</v>
      </c>
      <c r="X165" s="243">
        <v>12362.25</v>
      </c>
      <c r="Y165" s="7">
        <v>3345</v>
      </c>
    </row>
    <row r="166" spans="22:25">
      <c r="V166" t="s">
        <v>761</v>
      </c>
      <c r="W166" t="s">
        <v>762</v>
      </c>
      <c r="X166" s="243">
        <v>12315.75</v>
      </c>
      <c r="Y166" s="7">
        <v>1181</v>
      </c>
    </row>
    <row r="167" spans="22:25">
      <c r="V167" t="s">
        <v>580</v>
      </c>
      <c r="W167" t="s">
        <v>763</v>
      </c>
      <c r="X167" s="243">
        <v>12192.65</v>
      </c>
      <c r="Y167" s="7">
        <v>2848</v>
      </c>
    </row>
    <row r="168" spans="22:25">
      <c r="V168">
        <v>7991</v>
      </c>
      <c r="W168" t="s">
        <v>764</v>
      </c>
      <c r="X168" s="243">
        <v>12067.25</v>
      </c>
      <c r="Y168" s="7">
        <v>892</v>
      </c>
    </row>
    <row r="169" spans="22:25">
      <c r="V169">
        <v>168</v>
      </c>
      <c r="W169" t="s">
        <v>765</v>
      </c>
      <c r="X169" s="243">
        <v>12050.89</v>
      </c>
      <c r="Y169" s="7">
        <v>8291</v>
      </c>
    </row>
    <row r="170" spans="22:25">
      <c r="V170" t="s">
        <v>766</v>
      </c>
      <c r="W170" t="s">
        <v>767</v>
      </c>
      <c r="X170" s="243">
        <v>11935.77</v>
      </c>
      <c r="Y170" s="7">
        <v>873</v>
      </c>
    </row>
    <row r="171" spans="22:25">
      <c r="V171" t="s">
        <v>768</v>
      </c>
      <c r="W171" t="s">
        <v>769</v>
      </c>
      <c r="X171" s="243">
        <v>11912.57</v>
      </c>
      <c r="Y171" s="7">
        <v>1556</v>
      </c>
    </row>
    <row r="172" spans="22:25">
      <c r="V172" t="s">
        <v>556</v>
      </c>
      <c r="W172" t="s">
        <v>770</v>
      </c>
      <c r="X172" s="243">
        <v>11908.65</v>
      </c>
      <c r="Y172" s="7">
        <v>1559</v>
      </c>
    </row>
    <row r="173" spans="22:25">
      <c r="V173">
        <v>6640</v>
      </c>
      <c r="W173" t="s">
        <v>771</v>
      </c>
      <c r="X173" s="243">
        <v>11870.18</v>
      </c>
      <c r="Y173" s="7">
        <v>649</v>
      </c>
    </row>
    <row r="174" spans="22:25">
      <c r="V174" t="s">
        <v>772</v>
      </c>
      <c r="W174" t="s">
        <v>773</v>
      </c>
      <c r="X174" s="243">
        <v>11816.89</v>
      </c>
      <c r="Y174" s="7">
        <v>1870</v>
      </c>
    </row>
    <row r="175" spans="22:25">
      <c r="V175">
        <v>166</v>
      </c>
      <c r="W175" t="s">
        <v>774</v>
      </c>
      <c r="X175" s="243">
        <v>11797.52</v>
      </c>
      <c r="Y175" s="7">
        <v>8139</v>
      </c>
    </row>
    <row r="176" spans="22:25">
      <c r="V176" t="s">
        <v>775</v>
      </c>
      <c r="W176" t="s">
        <v>776</v>
      </c>
      <c r="X176" s="243">
        <v>11562.23</v>
      </c>
      <c r="Y176" s="7">
        <v>1450</v>
      </c>
    </row>
    <row r="177" spans="22:25">
      <c r="V177" t="s">
        <v>777</v>
      </c>
      <c r="W177" t="s">
        <v>778</v>
      </c>
      <c r="X177" s="243">
        <v>11486.66</v>
      </c>
      <c r="Y177" s="7">
        <v>1201</v>
      </c>
    </row>
    <row r="178" spans="22:25">
      <c r="V178">
        <v>8592</v>
      </c>
      <c r="W178" t="s">
        <v>779</v>
      </c>
      <c r="X178" s="243">
        <v>11476.39</v>
      </c>
      <c r="Y178" s="7">
        <v>3395</v>
      </c>
    </row>
    <row r="179" spans="22:25">
      <c r="V179">
        <v>5285</v>
      </c>
      <c r="W179" t="s">
        <v>780</v>
      </c>
      <c r="X179" s="243">
        <v>11442.9</v>
      </c>
      <c r="Y179" s="7">
        <v>2224</v>
      </c>
    </row>
    <row r="180" spans="22:25">
      <c r="V180" t="s">
        <v>781</v>
      </c>
      <c r="W180" t="s">
        <v>782</v>
      </c>
      <c r="X180" s="243">
        <v>11391.38</v>
      </c>
      <c r="Y180" s="7">
        <v>1404</v>
      </c>
    </row>
    <row r="181" spans="22:25">
      <c r="V181">
        <v>8094</v>
      </c>
      <c r="W181" t="s">
        <v>783</v>
      </c>
      <c r="X181" s="244">
        <v>11363.39</v>
      </c>
      <c r="Y181" s="7">
        <v>1517</v>
      </c>
    </row>
    <row r="182" spans="22:25">
      <c r="V182" t="s">
        <v>784</v>
      </c>
      <c r="W182" t="s">
        <v>785</v>
      </c>
      <c r="X182" s="243">
        <v>11324.65</v>
      </c>
      <c r="Y182" s="7">
        <v>1397</v>
      </c>
    </row>
    <row r="183" spans="22:25">
      <c r="V183" t="s">
        <v>786</v>
      </c>
      <c r="W183" t="s">
        <v>787</v>
      </c>
      <c r="X183" s="243">
        <v>11137.14</v>
      </c>
      <c r="Y183" s="7">
        <v>1491</v>
      </c>
    </row>
    <row r="184" spans="22:25">
      <c r="V184" t="s">
        <v>788</v>
      </c>
      <c r="W184" t="s">
        <v>789</v>
      </c>
      <c r="X184" s="243">
        <v>11126.21</v>
      </c>
      <c r="Y184" s="7">
        <v>1580</v>
      </c>
    </row>
    <row r="185" spans="22:25">
      <c r="V185">
        <v>8370</v>
      </c>
      <c r="W185" t="s">
        <v>790</v>
      </c>
      <c r="X185" s="243">
        <v>10971.25</v>
      </c>
      <c r="Y185" s="7">
        <v>2490</v>
      </c>
    </row>
    <row r="186" spans="22:25">
      <c r="V186" t="s">
        <v>791</v>
      </c>
      <c r="W186" t="s">
        <v>792</v>
      </c>
      <c r="X186" s="243">
        <v>10953.44</v>
      </c>
      <c r="Y186" s="7">
        <v>1921</v>
      </c>
    </row>
    <row r="187" spans="22:25">
      <c r="V187" t="s">
        <v>793</v>
      </c>
      <c r="W187" t="s">
        <v>794</v>
      </c>
      <c r="X187" s="243">
        <v>10917.9</v>
      </c>
      <c r="Y187" s="7">
        <v>1573</v>
      </c>
    </row>
    <row r="188" spans="22:25">
      <c r="V188" t="s">
        <v>795</v>
      </c>
      <c r="W188" t="s">
        <v>796</v>
      </c>
      <c r="X188" s="243">
        <v>10829.82</v>
      </c>
      <c r="Y188" s="7">
        <v>1432</v>
      </c>
    </row>
    <row r="189" spans="22:25">
      <c r="V189" t="s">
        <v>797</v>
      </c>
      <c r="W189" t="s">
        <v>798</v>
      </c>
      <c r="X189" s="243">
        <v>10761.98</v>
      </c>
      <c r="Y189" s="7">
        <v>1462</v>
      </c>
    </row>
    <row r="190" spans="22:25">
      <c r="V190" t="s">
        <v>799</v>
      </c>
      <c r="W190" t="s">
        <v>800</v>
      </c>
      <c r="X190" s="243">
        <v>10739.78</v>
      </c>
      <c r="Y190" s="7">
        <v>1205</v>
      </c>
    </row>
    <row r="191" spans="22:25">
      <c r="V191" t="s">
        <v>801</v>
      </c>
      <c r="W191" t="s">
        <v>802</v>
      </c>
      <c r="X191" s="244">
        <v>10718.96</v>
      </c>
      <c r="Y191" s="7">
        <v>2950</v>
      </c>
    </row>
    <row r="192" spans="22:25">
      <c r="V192">
        <v>8060</v>
      </c>
      <c r="W192" t="s">
        <v>803</v>
      </c>
      <c r="X192" s="243">
        <v>10707.21</v>
      </c>
      <c r="Y192" s="7">
        <v>1456</v>
      </c>
    </row>
    <row r="193" spans="22:25">
      <c r="V193" t="s">
        <v>804</v>
      </c>
      <c r="W193" t="s">
        <v>805</v>
      </c>
      <c r="X193" s="243">
        <v>10685.81</v>
      </c>
      <c r="Y193" s="7">
        <v>1368</v>
      </c>
    </row>
    <row r="194" spans="22:25">
      <c r="V194" t="s">
        <v>806</v>
      </c>
      <c r="W194" t="s">
        <v>807</v>
      </c>
      <c r="X194" s="243">
        <v>10632.47</v>
      </c>
      <c r="Y194" s="7">
        <v>1538</v>
      </c>
    </row>
    <row r="195" spans="22:25">
      <c r="V195">
        <v>4991</v>
      </c>
      <c r="W195" t="s">
        <v>808</v>
      </c>
      <c r="X195" s="243">
        <v>10482.57</v>
      </c>
      <c r="Y195" s="7">
        <v>3128</v>
      </c>
    </row>
    <row r="196" spans="22:25">
      <c r="V196" t="s">
        <v>809</v>
      </c>
      <c r="W196" t="s">
        <v>810</v>
      </c>
      <c r="X196" s="243">
        <v>10399.57</v>
      </c>
      <c r="Y196" s="7">
        <v>1282</v>
      </c>
    </row>
    <row r="197" spans="22:25">
      <c r="V197" t="s">
        <v>811</v>
      </c>
      <c r="W197" t="s">
        <v>812</v>
      </c>
      <c r="X197" s="243">
        <v>10384.25</v>
      </c>
      <c r="Y197" s="7">
        <v>1421</v>
      </c>
    </row>
    <row r="198" spans="22:25">
      <c r="V198">
        <v>9257</v>
      </c>
      <c r="W198" t="s">
        <v>813</v>
      </c>
      <c r="X198" s="243">
        <v>10363.52</v>
      </c>
      <c r="Y198" s="7">
        <v>1077</v>
      </c>
    </row>
    <row r="199" spans="22:25">
      <c r="V199" t="s">
        <v>814</v>
      </c>
      <c r="W199" t="s">
        <v>815</v>
      </c>
      <c r="X199" s="243">
        <v>10334.719999999999</v>
      </c>
      <c r="Y199" s="7">
        <v>1415</v>
      </c>
    </row>
    <row r="200" spans="22:25">
      <c r="V200" t="s">
        <v>816</v>
      </c>
      <c r="W200" t="s">
        <v>817</v>
      </c>
      <c r="X200" s="243">
        <v>10306.5</v>
      </c>
      <c r="Y200" s="7">
        <v>1933</v>
      </c>
    </row>
    <row r="201" spans="22:25">
      <c r="V201" t="s">
        <v>818</v>
      </c>
      <c r="W201" t="s">
        <v>819</v>
      </c>
      <c r="X201" s="243">
        <v>10293.799999999999</v>
      </c>
      <c r="Y201" s="7">
        <v>6228</v>
      </c>
    </row>
    <row r="202" spans="22:25">
      <c r="V202" t="s">
        <v>820</v>
      </c>
      <c r="W202" t="s">
        <v>821</v>
      </c>
      <c r="X202" s="244">
        <v>10166.709999999999</v>
      </c>
      <c r="Y202" s="7">
        <v>1291</v>
      </c>
    </row>
    <row r="203" spans="22:25">
      <c r="V203">
        <v>4982</v>
      </c>
      <c r="W203" t="s">
        <v>822</v>
      </c>
      <c r="X203" s="243">
        <v>10066.11</v>
      </c>
      <c r="Y203" s="7">
        <v>1237</v>
      </c>
    </row>
    <row r="204" spans="22:25">
      <c r="V204" t="s">
        <v>823</v>
      </c>
      <c r="W204" t="s">
        <v>824</v>
      </c>
      <c r="X204" s="243">
        <v>10006.209999999999</v>
      </c>
      <c r="Y204" s="7">
        <v>1224</v>
      </c>
    </row>
    <row r="205" spans="22:25">
      <c r="V205" t="s">
        <v>604</v>
      </c>
      <c r="W205" t="s">
        <v>825</v>
      </c>
      <c r="X205" s="243">
        <v>9999.24</v>
      </c>
      <c r="Y205" s="7">
        <v>1770</v>
      </c>
    </row>
    <row r="206" spans="22:25">
      <c r="V206" t="s">
        <v>826</v>
      </c>
      <c r="W206" t="s">
        <v>827</v>
      </c>
      <c r="X206" s="243">
        <v>9990.57</v>
      </c>
      <c r="Y206" s="7">
        <v>1289</v>
      </c>
    </row>
    <row r="207" spans="22:25">
      <c r="V207">
        <v>9874</v>
      </c>
      <c r="W207" t="s">
        <v>828</v>
      </c>
      <c r="X207" s="243">
        <v>9933.99</v>
      </c>
      <c r="Y207" s="7">
        <v>533</v>
      </c>
    </row>
    <row r="208" spans="22:25">
      <c r="V208" t="s">
        <v>829</v>
      </c>
      <c r="W208" t="s">
        <v>830</v>
      </c>
      <c r="X208" s="244">
        <v>9834.57</v>
      </c>
      <c r="Y208" s="7">
        <v>1222</v>
      </c>
    </row>
    <row r="209" spans="22:25">
      <c r="V209" t="s">
        <v>831</v>
      </c>
      <c r="W209" t="s">
        <v>832</v>
      </c>
      <c r="X209" s="243">
        <v>9818.92</v>
      </c>
      <c r="Y209" s="7">
        <v>1178</v>
      </c>
    </row>
    <row r="210" spans="22:25">
      <c r="V210" t="s">
        <v>833</v>
      </c>
      <c r="W210" t="s">
        <v>834</v>
      </c>
      <c r="X210" s="243">
        <v>9818.58</v>
      </c>
      <c r="Y210" s="7">
        <v>1517</v>
      </c>
    </row>
    <row r="211" spans="22:25">
      <c r="V211">
        <v>6126</v>
      </c>
      <c r="W211" t="s">
        <v>835</v>
      </c>
      <c r="X211" s="243">
        <v>9802.43</v>
      </c>
      <c r="Y211" s="7">
        <v>874</v>
      </c>
    </row>
    <row r="212" spans="22:25">
      <c r="V212" t="s">
        <v>574</v>
      </c>
      <c r="W212" t="s">
        <v>836</v>
      </c>
      <c r="X212" s="243">
        <v>9800.84</v>
      </c>
      <c r="Y212" s="7">
        <v>1839</v>
      </c>
    </row>
    <row r="213" spans="22:25">
      <c r="V213" t="s">
        <v>837</v>
      </c>
      <c r="W213" t="s">
        <v>838</v>
      </c>
      <c r="X213" s="243">
        <v>9785.7800000000007</v>
      </c>
      <c r="Y213" s="7">
        <v>1277</v>
      </c>
    </row>
    <row r="214" spans="22:25">
      <c r="V214" t="s">
        <v>839</v>
      </c>
      <c r="W214" t="s">
        <v>840</v>
      </c>
      <c r="X214" s="244">
        <v>9781.0300000000007</v>
      </c>
      <c r="Y214" s="7">
        <v>761</v>
      </c>
    </row>
    <row r="215" spans="22:25">
      <c r="V215" t="s">
        <v>841</v>
      </c>
      <c r="W215" t="s">
        <v>842</v>
      </c>
      <c r="X215" s="243">
        <v>9718.4</v>
      </c>
      <c r="Y215" s="7">
        <v>1457</v>
      </c>
    </row>
    <row r="216" spans="22:25">
      <c r="V216">
        <v>9193</v>
      </c>
      <c r="W216" t="s">
        <v>843</v>
      </c>
      <c r="X216" s="243">
        <v>9468.06</v>
      </c>
      <c r="Y216" s="7">
        <v>593</v>
      </c>
    </row>
    <row r="217" spans="22:25">
      <c r="V217" t="s">
        <v>844</v>
      </c>
      <c r="W217" t="s">
        <v>845</v>
      </c>
      <c r="X217" s="244">
        <v>9407.73</v>
      </c>
      <c r="Y217" s="7">
        <v>1246</v>
      </c>
    </row>
    <row r="218" spans="22:25">
      <c r="V218" t="s">
        <v>846</v>
      </c>
      <c r="W218" t="s">
        <v>847</v>
      </c>
      <c r="X218" s="243">
        <v>9318.9599999999991</v>
      </c>
      <c r="Y218" s="7">
        <v>1204</v>
      </c>
    </row>
    <row r="219" spans="22:25">
      <c r="V219" t="s">
        <v>848</v>
      </c>
      <c r="W219" t="s">
        <v>849</v>
      </c>
      <c r="X219" s="243">
        <v>9271.6200000000008</v>
      </c>
      <c r="Y219" s="7">
        <v>1156</v>
      </c>
    </row>
    <row r="220" spans="22:25">
      <c r="V220" t="s">
        <v>850</v>
      </c>
      <c r="W220" t="s">
        <v>851</v>
      </c>
      <c r="X220" s="243">
        <v>9214.19</v>
      </c>
      <c r="Y220" s="7">
        <v>1376</v>
      </c>
    </row>
    <row r="221" spans="22:25">
      <c r="V221" t="s">
        <v>852</v>
      </c>
      <c r="W221" t="s">
        <v>853</v>
      </c>
      <c r="X221" s="243">
        <v>9141.67</v>
      </c>
      <c r="Y221" s="7">
        <v>1003</v>
      </c>
    </row>
    <row r="222" spans="22:25">
      <c r="V222" t="s">
        <v>854</v>
      </c>
      <c r="W222" t="s">
        <v>855</v>
      </c>
      <c r="X222" s="244">
        <v>9061.08</v>
      </c>
      <c r="Y222" s="7">
        <v>1182</v>
      </c>
    </row>
    <row r="223" spans="22:25">
      <c r="V223" t="s">
        <v>856</v>
      </c>
      <c r="W223" t="s">
        <v>857</v>
      </c>
      <c r="X223" s="243">
        <v>9047.74</v>
      </c>
      <c r="Y223" s="7">
        <v>1024</v>
      </c>
    </row>
    <row r="224" spans="22:25">
      <c r="V224">
        <v>9241</v>
      </c>
      <c r="W224" t="s">
        <v>858</v>
      </c>
      <c r="X224" s="243">
        <v>9047.34</v>
      </c>
      <c r="Y224" s="7">
        <v>402</v>
      </c>
    </row>
    <row r="225" spans="22:25">
      <c r="V225" t="s">
        <v>859</v>
      </c>
      <c r="W225" t="s">
        <v>860</v>
      </c>
      <c r="X225" s="243">
        <v>9020.4699999999993</v>
      </c>
      <c r="Y225" s="7">
        <v>1152</v>
      </c>
    </row>
    <row r="226" spans="22:25">
      <c r="V226" t="s">
        <v>861</v>
      </c>
      <c r="W226" t="s">
        <v>862</v>
      </c>
      <c r="X226" s="243">
        <v>9009.08</v>
      </c>
      <c r="Y226" s="7">
        <v>1545</v>
      </c>
    </row>
    <row r="227" spans="22:25">
      <c r="V227">
        <v>9535</v>
      </c>
      <c r="W227" t="s">
        <v>863</v>
      </c>
      <c r="X227" s="243">
        <v>8996.09</v>
      </c>
      <c r="Y227" s="7">
        <v>636</v>
      </c>
    </row>
    <row r="228" spans="22:25">
      <c r="V228" t="s">
        <v>864</v>
      </c>
      <c r="W228" t="s">
        <v>865</v>
      </c>
      <c r="X228" s="243">
        <v>8957.81</v>
      </c>
      <c r="Y228" s="7">
        <v>1441</v>
      </c>
    </row>
    <row r="229" spans="22:25">
      <c r="V229" t="s">
        <v>866</v>
      </c>
      <c r="W229" t="s">
        <v>867</v>
      </c>
      <c r="X229" s="243">
        <v>8946.1</v>
      </c>
      <c r="Y229" s="7">
        <v>1088</v>
      </c>
    </row>
    <row r="230" spans="22:25">
      <c r="V230" t="s">
        <v>868</v>
      </c>
      <c r="W230" t="s">
        <v>869</v>
      </c>
      <c r="X230" s="243">
        <v>8923.6299999999992</v>
      </c>
      <c r="Y230" s="7">
        <v>1655</v>
      </c>
    </row>
    <row r="231" spans="22:25">
      <c r="V231">
        <v>9256</v>
      </c>
      <c r="W231" t="s">
        <v>870</v>
      </c>
      <c r="X231" s="243">
        <v>8849.66</v>
      </c>
      <c r="Y231" s="7">
        <v>1191</v>
      </c>
    </row>
    <row r="232" spans="22:25">
      <c r="V232" t="s">
        <v>871</v>
      </c>
      <c r="W232" t="s">
        <v>872</v>
      </c>
      <c r="X232" s="243">
        <v>8818.6</v>
      </c>
      <c r="Y232" s="7">
        <v>796</v>
      </c>
    </row>
    <row r="233" spans="22:25">
      <c r="V233">
        <v>5961</v>
      </c>
      <c r="W233" t="s">
        <v>873</v>
      </c>
      <c r="X233" s="243">
        <v>8802.66</v>
      </c>
      <c r="Y233" s="7">
        <v>2475</v>
      </c>
    </row>
    <row r="234" spans="22:25">
      <c r="V234">
        <v>8593</v>
      </c>
      <c r="W234" t="s">
        <v>874</v>
      </c>
      <c r="X234" s="243">
        <v>8584.92</v>
      </c>
      <c r="Y234" s="7">
        <v>2801</v>
      </c>
    </row>
    <row r="235" spans="22:25">
      <c r="V235" t="s">
        <v>875</v>
      </c>
      <c r="W235" t="s">
        <v>876</v>
      </c>
      <c r="X235" s="243">
        <v>8440.2099999999991</v>
      </c>
      <c r="Y235" s="7">
        <v>955</v>
      </c>
    </row>
    <row r="236" spans="22:25">
      <c r="V236" t="s">
        <v>877</v>
      </c>
      <c r="W236" t="s">
        <v>878</v>
      </c>
      <c r="X236" s="244">
        <v>8420.8700000000008</v>
      </c>
      <c r="Y236" s="7">
        <v>1655</v>
      </c>
    </row>
    <row r="237" spans="22:25">
      <c r="V237" t="s">
        <v>879</v>
      </c>
      <c r="W237" t="s">
        <v>880</v>
      </c>
      <c r="X237" s="243">
        <v>8369.09</v>
      </c>
      <c r="Y237" s="7">
        <v>2841</v>
      </c>
    </row>
    <row r="238" spans="22:25">
      <c r="V238" t="s">
        <v>881</v>
      </c>
      <c r="W238" t="s">
        <v>882</v>
      </c>
      <c r="X238" s="243">
        <v>8318.0400000000009</v>
      </c>
      <c r="Y238" s="7">
        <v>1503</v>
      </c>
    </row>
    <row r="239" spans="22:25">
      <c r="V239" t="s">
        <v>883</v>
      </c>
      <c r="W239" t="s">
        <v>884</v>
      </c>
      <c r="X239" s="243">
        <v>8314.8799999999992</v>
      </c>
      <c r="Y239" s="7">
        <v>1074</v>
      </c>
    </row>
    <row r="240" spans="22:25">
      <c r="V240">
        <v>5479</v>
      </c>
      <c r="W240" t="s">
        <v>885</v>
      </c>
      <c r="X240" s="243">
        <v>8308.0300000000007</v>
      </c>
      <c r="Y240" s="7">
        <v>232</v>
      </c>
    </row>
    <row r="241" spans="22:25">
      <c r="V241" t="s">
        <v>886</v>
      </c>
      <c r="W241" t="s">
        <v>887</v>
      </c>
      <c r="X241" s="243">
        <v>8297.17</v>
      </c>
      <c r="Y241" s="7">
        <v>1195</v>
      </c>
    </row>
    <row r="242" spans="22:25">
      <c r="V242" t="s">
        <v>888</v>
      </c>
      <c r="W242" t="s">
        <v>889</v>
      </c>
      <c r="X242" s="243">
        <v>8238.44</v>
      </c>
      <c r="Y242" s="7">
        <v>566</v>
      </c>
    </row>
    <row r="243" spans="22:25">
      <c r="V243">
        <v>4507</v>
      </c>
      <c r="W243" t="s">
        <v>890</v>
      </c>
      <c r="X243" s="243">
        <v>8233.91</v>
      </c>
      <c r="Y243" s="7">
        <v>4358</v>
      </c>
    </row>
    <row r="244" spans="22:25">
      <c r="V244" t="s">
        <v>891</v>
      </c>
      <c r="W244" t="s">
        <v>892</v>
      </c>
      <c r="X244" s="243">
        <v>8210.2000000000007</v>
      </c>
      <c r="Y244" s="7">
        <v>1335</v>
      </c>
    </row>
    <row r="245" spans="22:25">
      <c r="V245" t="s">
        <v>893</v>
      </c>
      <c r="W245" t="s">
        <v>894</v>
      </c>
      <c r="X245" s="243">
        <v>8201.7199999999993</v>
      </c>
      <c r="Y245" s="7">
        <v>1060</v>
      </c>
    </row>
    <row r="246" spans="22:25">
      <c r="V246" t="s">
        <v>895</v>
      </c>
      <c r="W246" t="s">
        <v>896</v>
      </c>
      <c r="X246" s="243">
        <v>8190.27</v>
      </c>
      <c r="Y246" s="7">
        <v>1816</v>
      </c>
    </row>
    <row r="247" spans="22:25">
      <c r="V247" t="s">
        <v>897</v>
      </c>
      <c r="W247" t="s">
        <v>898</v>
      </c>
      <c r="X247" s="243">
        <v>8116.22</v>
      </c>
      <c r="Y247" s="7">
        <v>1271</v>
      </c>
    </row>
    <row r="248" spans="22:25">
      <c r="V248" t="s">
        <v>899</v>
      </c>
      <c r="W248" t="s">
        <v>900</v>
      </c>
      <c r="X248" s="243">
        <v>8098.01</v>
      </c>
      <c r="Y248" s="7">
        <v>1045</v>
      </c>
    </row>
    <row r="249" spans="22:25">
      <c r="V249" t="s">
        <v>901</v>
      </c>
      <c r="W249" t="s">
        <v>902</v>
      </c>
      <c r="X249" s="243">
        <v>8085.45</v>
      </c>
      <c r="Y249" s="7">
        <v>993</v>
      </c>
    </row>
    <row r="250" spans="22:25">
      <c r="V250" t="s">
        <v>903</v>
      </c>
      <c r="W250" t="s">
        <v>904</v>
      </c>
      <c r="X250" s="243">
        <v>8042.76</v>
      </c>
      <c r="Y250" s="7">
        <v>1159</v>
      </c>
    </row>
    <row r="251" spans="22:25">
      <c r="V251" t="s">
        <v>905</v>
      </c>
      <c r="W251" t="s">
        <v>906</v>
      </c>
      <c r="X251" s="243">
        <v>7890.93</v>
      </c>
      <c r="Y251" s="7">
        <v>1457</v>
      </c>
    </row>
    <row r="252" spans="22:25">
      <c r="V252" t="s">
        <v>907</v>
      </c>
      <c r="W252" t="s">
        <v>908</v>
      </c>
      <c r="X252" s="243">
        <v>7837.67</v>
      </c>
      <c r="Y252" s="7">
        <v>820</v>
      </c>
    </row>
    <row r="253" spans="22:25">
      <c r="V253" t="s">
        <v>909</v>
      </c>
      <c r="W253" t="s">
        <v>910</v>
      </c>
      <c r="X253" s="243">
        <v>7812.29</v>
      </c>
      <c r="Y253" s="7">
        <v>1309</v>
      </c>
    </row>
    <row r="254" spans="22:25">
      <c r="V254" t="s">
        <v>911</v>
      </c>
      <c r="W254" t="s">
        <v>912</v>
      </c>
      <c r="X254" s="243">
        <v>7745.35</v>
      </c>
      <c r="Y254" s="7">
        <v>1222</v>
      </c>
    </row>
    <row r="255" spans="22:25">
      <c r="V255" t="s">
        <v>913</v>
      </c>
      <c r="W255" t="s">
        <v>914</v>
      </c>
      <c r="X255" s="243">
        <v>7736.74</v>
      </c>
      <c r="Y255" s="7">
        <v>1195</v>
      </c>
    </row>
    <row r="256" spans="22:25">
      <c r="V256" t="s">
        <v>915</v>
      </c>
      <c r="W256" t="s">
        <v>916</v>
      </c>
      <c r="X256" s="243">
        <v>7715.07</v>
      </c>
      <c r="Y256" s="7">
        <v>1271</v>
      </c>
    </row>
    <row r="257" spans="22:25">
      <c r="V257" t="s">
        <v>917</v>
      </c>
      <c r="W257" t="s">
        <v>918</v>
      </c>
      <c r="X257" s="243">
        <v>7701.51</v>
      </c>
      <c r="Y257" s="7">
        <v>1160</v>
      </c>
    </row>
    <row r="258" spans="22:25">
      <c r="V258" t="s">
        <v>919</v>
      </c>
      <c r="W258" t="s">
        <v>920</v>
      </c>
      <c r="X258" s="243">
        <v>7701.35</v>
      </c>
      <c r="Y258" s="7">
        <v>1511</v>
      </c>
    </row>
    <row r="259" spans="22:25">
      <c r="V259" t="s">
        <v>921</v>
      </c>
      <c r="W259" t="s">
        <v>922</v>
      </c>
      <c r="X259" s="243">
        <v>7620.91</v>
      </c>
      <c r="Y259" s="7">
        <v>1210</v>
      </c>
    </row>
    <row r="260" spans="22:25">
      <c r="V260" t="s">
        <v>923</v>
      </c>
      <c r="W260" t="s">
        <v>924</v>
      </c>
      <c r="X260" s="243">
        <v>7620.61</v>
      </c>
      <c r="Y260" s="7">
        <v>947</v>
      </c>
    </row>
    <row r="261" spans="22:25">
      <c r="V261" t="s">
        <v>925</v>
      </c>
      <c r="W261" t="s">
        <v>926</v>
      </c>
      <c r="X261" s="243">
        <v>7599.16</v>
      </c>
      <c r="Y261" s="7">
        <v>941</v>
      </c>
    </row>
    <row r="262" spans="22:25">
      <c r="V262" t="s">
        <v>927</v>
      </c>
      <c r="W262" t="s">
        <v>928</v>
      </c>
      <c r="X262" s="244">
        <v>7588.55</v>
      </c>
      <c r="Y262" s="7">
        <v>967</v>
      </c>
    </row>
    <row r="263" spans="22:25">
      <c r="V263" t="s">
        <v>929</v>
      </c>
      <c r="W263" t="s">
        <v>930</v>
      </c>
      <c r="X263" s="243">
        <v>7552.21</v>
      </c>
      <c r="Y263" s="7">
        <v>785</v>
      </c>
    </row>
    <row r="264" spans="22:25">
      <c r="V264">
        <v>8018</v>
      </c>
      <c r="W264" t="s">
        <v>931</v>
      </c>
      <c r="X264" s="243">
        <v>7523.33</v>
      </c>
      <c r="Y264" s="7">
        <v>1017</v>
      </c>
    </row>
    <row r="265" spans="22:25">
      <c r="V265" t="s">
        <v>932</v>
      </c>
      <c r="W265" t="s">
        <v>933</v>
      </c>
      <c r="X265" s="243">
        <v>7522.74</v>
      </c>
      <c r="Y265" s="7">
        <v>1027</v>
      </c>
    </row>
    <row r="266" spans="22:25">
      <c r="V266" t="s">
        <v>934</v>
      </c>
      <c r="W266" t="s">
        <v>935</v>
      </c>
      <c r="X266" s="243">
        <v>7522.67</v>
      </c>
      <c r="Y266" s="7">
        <v>1474</v>
      </c>
    </row>
    <row r="267" spans="22:25">
      <c r="V267" t="s">
        <v>936</v>
      </c>
      <c r="W267" t="s">
        <v>937</v>
      </c>
      <c r="X267" s="243">
        <v>7518.5</v>
      </c>
      <c r="Y267" s="7">
        <v>1463</v>
      </c>
    </row>
    <row r="268" spans="22:25">
      <c r="V268" t="s">
        <v>938</v>
      </c>
      <c r="W268" t="s">
        <v>939</v>
      </c>
      <c r="X268" s="243">
        <v>7426.01</v>
      </c>
      <c r="Y268" s="7">
        <v>948</v>
      </c>
    </row>
    <row r="269" spans="22:25">
      <c r="V269" t="s">
        <v>940</v>
      </c>
      <c r="W269" t="s">
        <v>941</v>
      </c>
      <c r="X269" s="243">
        <v>7400.61</v>
      </c>
      <c r="Y269" s="7">
        <v>999</v>
      </c>
    </row>
    <row r="270" spans="22:25">
      <c r="V270" t="s">
        <v>942</v>
      </c>
      <c r="W270" t="s">
        <v>943</v>
      </c>
      <c r="X270" s="243">
        <v>7373.4</v>
      </c>
      <c r="Y270" s="7">
        <v>1246</v>
      </c>
    </row>
    <row r="271" spans="22:25">
      <c r="V271" t="s">
        <v>944</v>
      </c>
      <c r="W271" t="s">
        <v>945</v>
      </c>
      <c r="X271" s="244">
        <v>7367.32</v>
      </c>
      <c r="Y271" s="7">
        <v>1011</v>
      </c>
    </row>
    <row r="272" spans="22:25">
      <c r="V272" t="s">
        <v>946</v>
      </c>
      <c r="W272" t="s">
        <v>947</v>
      </c>
      <c r="X272" s="244">
        <v>7357.35</v>
      </c>
      <c r="Y272" s="7">
        <v>1392</v>
      </c>
    </row>
    <row r="273" spans="22:25">
      <c r="V273" t="s">
        <v>948</v>
      </c>
      <c r="W273" t="s">
        <v>949</v>
      </c>
      <c r="X273" s="243">
        <v>7342.44</v>
      </c>
      <c r="Y273" s="7">
        <v>1088</v>
      </c>
    </row>
    <row r="274" spans="22:25">
      <c r="V274" t="s">
        <v>950</v>
      </c>
      <c r="W274" t="s">
        <v>951</v>
      </c>
      <c r="X274" s="243">
        <v>7318.6</v>
      </c>
      <c r="Y274" s="7">
        <v>848</v>
      </c>
    </row>
    <row r="275" spans="22:25">
      <c r="V275">
        <v>6175</v>
      </c>
      <c r="W275" t="s">
        <v>952</v>
      </c>
      <c r="X275" s="243">
        <v>7198.89</v>
      </c>
      <c r="Y275" s="7">
        <v>726</v>
      </c>
    </row>
    <row r="276" spans="22:25">
      <c r="V276" t="s">
        <v>953</v>
      </c>
      <c r="W276" t="s">
        <v>954</v>
      </c>
      <c r="X276" s="243">
        <v>7196.28</v>
      </c>
      <c r="Y276" s="7">
        <v>739</v>
      </c>
    </row>
    <row r="277" spans="22:25">
      <c r="V277" t="s">
        <v>955</v>
      </c>
      <c r="W277" t="s">
        <v>956</v>
      </c>
      <c r="X277" s="243">
        <v>7193.1</v>
      </c>
      <c r="Y277" s="7">
        <v>1371</v>
      </c>
    </row>
    <row r="278" spans="22:25">
      <c r="V278" t="s">
        <v>957</v>
      </c>
      <c r="W278" t="s">
        <v>958</v>
      </c>
      <c r="X278" s="243">
        <v>7145.34</v>
      </c>
      <c r="Y278" s="7">
        <v>950</v>
      </c>
    </row>
    <row r="279" spans="22:25">
      <c r="V279" t="s">
        <v>959</v>
      </c>
      <c r="W279" t="s">
        <v>960</v>
      </c>
      <c r="X279" s="243">
        <v>7054.26</v>
      </c>
      <c r="Y279" s="7">
        <v>710</v>
      </c>
    </row>
    <row r="280" spans="22:25">
      <c r="V280" t="s">
        <v>961</v>
      </c>
      <c r="W280" t="s">
        <v>962</v>
      </c>
      <c r="X280" s="243">
        <v>7022.87</v>
      </c>
      <c r="Y280" s="7">
        <v>919</v>
      </c>
    </row>
    <row r="281" spans="22:25">
      <c r="V281" t="s">
        <v>963</v>
      </c>
      <c r="W281" t="s">
        <v>964</v>
      </c>
      <c r="X281" s="243">
        <v>6996.35</v>
      </c>
      <c r="Y281" s="7">
        <v>946</v>
      </c>
    </row>
    <row r="282" spans="22:25">
      <c r="V282" t="s">
        <v>965</v>
      </c>
      <c r="W282" t="s">
        <v>966</v>
      </c>
      <c r="X282" s="243">
        <v>6979.39</v>
      </c>
      <c r="Y282" s="7">
        <v>950</v>
      </c>
    </row>
    <row r="283" spans="22:25">
      <c r="V283" t="s">
        <v>967</v>
      </c>
      <c r="W283" t="s">
        <v>968</v>
      </c>
      <c r="X283" s="243">
        <v>6912.14</v>
      </c>
      <c r="Y283" s="7">
        <v>885</v>
      </c>
    </row>
    <row r="284" spans="22:25">
      <c r="V284">
        <v>5870</v>
      </c>
      <c r="W284" t="s">
        <v>969</v>
      </c>
      <c r="X284" s="243">
        <v>6909.95</v>
      </c>
      <c r="Y284" s="7">
        <v>121</v>
      </c>
    </row>
    <row r="285" spans="22:25">
      <c r="V285" t="s">
        <v>970</v>
      </c>
      <c r="W285" t="s">
        <v>971</v>
      </c>
      <c r="X285" s="243">
        <v>6902.68</v>
      </c>
      <c r="Y285" s="7">
        <v>876</v>
      </c>
    </row>
    <row r="286" spans="22:25">
      <c r="V286" t="s">
        <v>972</v>
      </c>
      <c r="W286" t="s">
        <v>973</v>
      </c>
      <c r="X286" s="243">
        <v>6901.85</v>
      </c>
      <c r="Y286" s="7">
        <v>788</v>
      </c>
    </row>
    <row r="287" spans="22:25">
      <c r="V287">
        <v>1586</v>
      </c>
      <c r="W287" t="s">
        <v>974</v>
      </c>
      <c r="X287" s="243">
        <v>6867.8</v>
      </c>
      <c r="Y287" s="7">
        <v>4719</v>
      </c>
    </row>
    <row r="288" spans="22:25">
      <c r="V288" t="s">
        <v>975</v>
      </c>
      <c r="W288" t="s">
        <v>976</v>
      </c>
      <c r="X288" s="244">
        <v>6859.99</v>
      </c>
      <c r="Y288" s="7">
        <v>1001</v>
      </c>
    </row>
    <row r="289" spans="22:25">
      <c r="V289" t="s">
        <v>977</v>
      </c>
      <c r="W289" t="s">
        <v>978</v>
      </c>
      <c r="X289" s="243">
        <v>6798.48</v>
      </c>
      <c r="Y289" s="7">
        <v>997</v>
      </c>
    </row>
    <row r="290" spans="22:25">
      <c r="V290" t="s">
        <v>979</v>
      </c>
      <c r="W290" t="s">
        <v>980</v>
      </c>
      <c r="X290" s="243">
        <v>6794.31</v>
      </c>
      <c r="Y290" s="7">
        <v>997</v>
      </c>
    </row>
    <row r="291" spans="22:25">
      <c r="V291" t="s">
        <v>981</v>
      </c>
      <c r="W291" t="s">
        <v>982</v>
      </c>
      <c r="X291" s="243">
        <v>6759.31</v>
      </c>
      <c r="Y291" s="7">
        <v>1267</v>
      </c>
    </row>
    <row r="292" spans="22:25">
      <c r="V292" t="s">
        <v>983</v>
      </c>
      <c r="W292" t="s">
        <v>984</v>
      </c>
      <c r="X292" s="243">
        <v>6738.44</v>
      </c>
      <c r="Y292" s="7">
        <v>1009</v>
      </c>
    </row>
    <row r="293" spans="22:25">
      <c r="V293" t="s">
        <v>985</v>
      </c>
      <c r="W293" t="s">
        <v>986</v>
      </c>
      <c r="X293" s="243">
        <v>6735.59</v>
      </c>
      <c r="Y293" s="7">
        <v>922</v>
      </c>
    </row>
    <row r="294" spans="22:25">
      <c r="V294" t="s">
        <v>987</v>
      </c>
      <c r="W294" t="s">
        <v>988</v>
      </c>
      <c r="X294" s="243">
        <v>6679.27</v>
      </c>
      <c r="Y294" s="7">
        <v>867</v>
      </c>
    </row>
    <row r="295" spans="22:25">
      <c r="V295">
        <v>9808</v>
      </c>
      <c r="W295" t="s">
        <v>989</v>
      </c>
      <c r="X295" s="244">
        <v>6675.59</v>
      </c>
      <c r="Y295" s="7">
        <v>1278</v>
      </c>
    </row>
    <row r="296" spans="22:25">
      <c r="V296" t="s">
        <v>990</v>
      </c>
      <c r="W296" t="s">
        <v>991</v>
      </c>
      <c r="X296" s="243">
        <v>6672.43</v>
      </c>
      <c r="Y296" s="7">
        <v>631</v>
      </c>
    </row>
    <row r="297" spans="22:25">
      <c r="V297" t="s">
        <v>992</v>
      </c>
      <c r="W297" t="s">
        <v>993</v>
      </c>
      <c r="X297" s="243">
        <v>6672.05</v>
      </c>
      <c r="Y297" s="7">
        <v>1074</v>
      </c>
    </row>
    <row r="298" spans="22:25">
      <c r="V298" t="s">
        <v>994</v>
      </c>
      <c r="W298" t="s">
        <v>995</v>
      </c>
      <c r="X298" s="243">
        <v>6657.29</v>
      </c>
      <c r="Y298" s="7">
        <v>776</v>
      </c>
    </row>
    <row r="299" spans="22:25">
      <c r="V299" t="s">
        <v>996</v>
      </c>
      <c r="W299" t="s">
        <v>997</v>
      </c>
      <c r="X299" s="244">
        <v>6642.99</v>
      </c>
      <c r="Y299" s="7">
        <v>1013</v>
      </c>
    </row>
    <row r="300" spans="22:25">
      <c r="V300" t="s">
        <v>998</v>
      </c>
      <c r="W300" t="s">
        <v>999</v>
      </c>
      <c r="X300" s="243">
        <v>6619.13</v>
      </c>
      <c r="Y300" s="7">
        <v>948</v>
      </c>
    </row>
    <row r="301" spans="22:25">
      <c r="V301" t="s">
        <v>1000</v>
      </c>
      <c r="W301" t="s">
        <v>1001</v>
      </c>
      <c r="X301" s="244">
        <v>6586.97</v>
      </c>
      <c r="Y301" s="7">
        <v>689</v>
      </c>
    </row>
    <row r="302" spans="22:25">
      <c r="V302" t="s">
        <v>1002</v>
      </c>
      <c r="W302" t="s">
        <v>1003</v>
      </c>
      <c r="X302" s="243">
        <v>6583.73</v>
      </c>
      <c r="Y302" s="7">
        <v>984</v>
      </c>
    </row>
    <row r="303" spans="22:25">
      <c r="V303">
        <v>8658</v>
      </c>
      <c r="W303" t="s">
        <v>1004</v>
      </c>
      <c r="X303" s="243">
        <v>6582.51</v>
      </c>
      <c r="Y303" s="7">
        <v>302</v>
      </c>
    </row>
    <row r="304" spans="22:25">
      <c r="V304" t="s">
        <v>1005</v>
      </c>
      <c r="W304" t="s">
        <v>1006</v>
      </c>
      <c r="X304" s="243">
        <v>6559.94</v>
      </c>
      <c r="Y304" s="7">
        <v>838</v>
      </c>
    </row>
    <row r="305" spans="22:25">
      <c r="V305" t="s">
        <v>1007</v>
      </c>
      <c r="W305" t="s">
        <v>1008</v>
      </c>
      <c r="X305" s="243">
        <v>6531.76</v>
      </c>
      <c r="Y305" s="7">
        <v>957</v>
      </c>
    </row>
    <row r="306" spans="22:25">
      <c r="V306" t="s">
        <v>1009</v>
      </c>
      <c r="W306" t="s">
        <v>1010</v>
      </c>
      <c r="X306" s="244">
        <v>6487.26</v>
      </c>
      <c r="Y306" s="7">
        <v>941</v>
      </c>
    </row>
    <row r="307" spans="22:25">
      <c r="V307">
        <v>5667</v>
      </c>
      <c r="W307" t="s">
        <v>1011</v>
      </c>
      <c r="X307" s="243">
        <v>6455.41</v>
      </c>
      <c r="Y307" s="7">
        <v>2458</v>
      </c>
    </row>
    <row r="308" spans="22:25">
      <c r="V308">
        <v>10064</v>
      </c>
      <c r="W308" t="s">
        <v>1012</v>
      </c>
      <c r="X308" s="243">
        <v>6421.26</v>
      </c>
      <c r="Y308" s="7">
        <v>531</v>
      </c>
    </row>
    <row r="309" spans="22:25">
      <c r="V309" t="s">
        <v>1013</v>
      </c>
      <c r="W309" t="s">
        <v>1014</v>
      </c>
      <c r="X309" s="243">
        <v>6416.25</v>
      </c>
      <c r="Y309" s="7">
        <v>822</v>
      </c>
    </row>
    <row r="310" spans="22:25">
      <c r="V310">
        <v>3855</v>
      </c>
      <c r="W310" t="s">
        <v>1015</v>
      </c>
      <c r="X310" s="243">
        <v>6392.3</v>
      </c>
      <c r="Y310" s="7">
        <v>577</v>
      </c>
    </row>
    <row r="311" spans="22:25">
      <c r="V311" t="s">
        <v>1016</v>
      </c>
      <c r="W311" t="s">
        <v>1017</v>
      </c>
      <c r="X311" s="243">
        <v>6366.91</v>
      </c>
      <c r="Y311" s="7">
        <v>841</v>
      </c>
    </row>
    <row r="312" spans="22:25">
      <c r="V312" t="s">
        <v>1018</v>
      </c>
      <c r="W312" t="s">
        <v>1019</v>
      </c>
      <c r="X312" s="243">
        <v>6352.22</v>
      </c>
      <c r="Y312" s="7">
        <v>939</v>
      </c>
    </row>
    <row r="313" spans="22:25">
      <c r="V313" t="s">
        <v>1020</v>
      </c>
      <c r="W313" t="s">
        <v>1021</v>
      </c>
      <c r="X313" s="243">
        <v>6334.01</v>
      </c>
      <c r="Y313" s="7">
        <v>1657</v>
      </c>
    </row>
    <row r="314" spans="22:25">
      <c r="V314" t="s">
        <v>1022</v>
      </c>
      <c r="W314" t="s">
        <v>1023</v>
      </c>
      <c r="X314" s="243">
        <v>6314.93</v>
      </c>
      <c r="Y314" s="7">
        <v>650</v>
      </c>
    </row>
    <row r="315" spans="22:25">
      <c r="V315" t="s">
        <v>1024</v>
      </c>
      <c r="W315" t="s">
        <v>1025</v>
      </c>
      <c r="X315" s="243">
        <v>6314.61</v>
      </c>
      <c r="Y315" s="7">
        <v>1268</v>
      </c>
    </row>
    <row r="316" spans="22:25">
      <c r="V316" t="s">
        <v>1026</v>
      </c>
      <c r="W316" t="s">
        <v>1027</v>
      </c>
      <c r="X316" s="243">
        <v>6309.94</v>
      </c>
      <c r="Y316" s="7">
        <v>992</v>
      </c>
    </row>
    <row r="317" spans="22:25">
      <c r="V317" t="s">
        <v>1028</v>
      </c>
      <c r="W317" t="s">
        <v>1029</v>
      </c>
      <c r="X317" s="243">
        <v>6281.64</v>
      </c>
      <c r="Y317" s="7">
        <v>653</v>
      </c>
    </row>
    <row r="318" spans="22:25">
      <c r="V318" t="s">
        <v>1030</v>
      </c>
      <c r="W318" t="s">
        <v>1031</v>
      </c>
      <c r="X318" s="243">
        <v>6242.43</v>
      </c>
      <c r="Y318" s="7">
        <v>848</v>
      </c>
    </row>
    <row r="319" spans="22:25">
      <c r="V319" t="s">
        <v>1032</v>
      </c>
      <c r="W319" t="s">
        <v>1033</v>
      </c>
      <c r="X319" s="243">
        <v>6205.23</v>
      </c>
      <c r="Y319" s="7">
        <v>805</v>
      </c>
    </row>
    <row r="320" spans="22:25">
      <c r="V320" t="s">
        <v>1034</v>
      </c>
      <c r="W320" t="s">
        <v>1035</v>
      </c>
      <c r="X320" s="244">
        <v>6193.36</v>
      </c>
      <c r="Y320" s="7">
        <v>809</v>
      </c>
    </row>
    <row r="321" spans="22:25">
      <c r="V321" t="s">
        <v>1036</v>
      </c>
      <c r="W321" t="s">
        <v>1037</v>
      </c>
      <c r="X321" s="243">
        <v>6115.49</v>
      </c>
      <c r="Y321" s="7">
        <v>877</v>
      </c>
    </row>
    <row r="322" spans="22:25">
      <c r="V322" t="s">
        <v>1038</v>
      </c>
      <c r="W322" t="s">
        <v>1039</v>
      </c>
      <c r="X322" s="243">
        <v>6091.89</v>
      </c>
      <c r="Y322" s="7">
        <v>792</v>
      </c>
    </row>
    <row r="323" spans="22:25">
      <c r="V323" t="s">
        <v>1040</v>
      </c>
      <c r="W323" t="s">
        <v>1041</v>
      </c>
      <c r="X323" s="244">
        <v>6089.22</v>
      </c>
      <c r="Y323" s="7">
        <v>740</v>
      </c>
    </row>
    <row r="324" spans="22:25">
      <c r="V324" t="s">
        <v>1042</v>
      </c>
      <c r="W324" t="s">
        <v>1043</v>
      </c>
      <c r="X324" s="243">
        <v>6052.41</v>
      </c>
      <c r="Y324" s="7">
        <v>842</v>
      </c>
    </row>
    <row r="325" spans="22:25">
      <c r="V325">
        <v>9192</v>
      </c>
      <c r="W325" t="s">
        <v>1044</v>
      </c>
      <c r="X325" s="243">
        <v>6006.51</v>
      </c>
      <c r="Y325" s="7">
        <v>377</v>
      </c>
    </row>
    <row r="326" spans="22:25">
      <c r="V326" t="s">
        <v>1045</v>
      </c>
      <c r="W326" t="s">
        <v>1046</v>
      </c>
      <c r="X326" s="243">
        <v>5923.27</v>
      </c>
      <c r="Y326" s="7">
        <v>618</v>
      </c>
    </row>
    <row r="327" spans="22:25">
      <c r="V327" t="s">
        <v>1047</v>
      </c>
      <c r="W327" t="s">
        <v>1048</v>
      </c>
      <c r="X327" s="243">
        <v>5917.06</v>
      </c>
      <c r="Y327" s="7">
        <v>1283</v>
      </c>
    </row>
    <row r="328" spans="22:25">
      <c r="V328" t="s">
        <v>1049</v>
      </c>
      <c r="W328" t="s">
        <v>1050</v>
      </c>
      <c r="X328" s="243">
        <v>5913.64</v>
      </c>
      <c r="Y328" s="7">
        <v>823</v>
      </c>
    </row>
    <row r="329" spans="22:25">
      <c r="V329" t="s">
        <v>1051</v>
      </c>
      <c r="W329" t="s">
        <v>1052</v>
      </c>
      <c r="X329" s="243">
        <v>5774.12</v>
      </c>
      <c r="Y329" s="7">
        <v>749</v>
      </c>
    </row>
    <row r="330" spans="22:25">
      <c r="V330" t="s">
        <v>1053</v>
      </c>
      <c r="W330" t="s">
        <v>1054</v>
      </c>
      <c r="X330" s="243">
        <v>5741.65</v>
      </c>
      <c r="Y330" s="7">
        <v>1154</v>
      </c>
    </row>
    <row r="331" spans="22:25">
      <c r="V331" t="s">
        <v>1055</v>
      </c>
      <c r="W331" t="s">
        <v>1056</v>
      </c>
      <c r="X331" s="243">
        <v>5677.96</v>
      </c>
      <c r="Y331" s="7">
        <v>609</v>
      </c>
    </row>
    <row r="332" spans="22:25">
      <c r="V332" t="s">
        <v>1057</v>
      </c>
      <c r="W332" t="s">
        <v>1058</v>
      </c>
      <c r="X332" s="243">
        <v>5661.66</v>
      </c>
      <c r="Y332" s="7">
        <v>586</v>
      </c>
    </row>
    <row r="333" spans="22:25">
      <c r="V333" t="s">
        <v>1059</v>
      </c>
      <c r="W333" t="s">
        <v>1060</v>
      </c>
      <c r="X333" s="244">
        <v>5646.15</v>
      </c>
      <c r="Y333" s="7">
        <v>971</v>
      </c>
    </row>
    <row r="334" spans="22:25">
      <c r="V334" t="s">
        <v>1061</v>
      </c>
      <c r="W334" t="s">
        <v>1062</v>
      </c>
      <c r="X334" s="243">
        <v>5633.72</v>
      </c>
      <c r="Y334" s="7">
        <v>797</v>
      </c>
    </row>
    <row r="335" spans="22:25">
      <c r="V335">
        <v>9803</v>
      </c>
      <c r="W335" t="s">
        <v>1063</v>
      </c>
      <c r="X335" s="243">
        <v>5622.22</v>
      </c>
      <c r="Y335" s="7">
        <v>2716</v>
      </c>
    </row>
    <row r="336" spans="22:25">
      <c r="V336">
        <v>7788</v>
      </c>
      <c r="W336" t="s">
        <v>1064</v>
      </c>
      <c r="X336" s="243">
        <v>5609.45</v>
      </c>
      <c r="Y336" s="7">
        <v>1395</v>
      </c>
    </row>
    <row r="337" spans="22:25">
      <c r="V337" t="s">
        <v>1065</v>
      </c>
      <c r="W337" t="s">
        <v>1066</v>
      </c>
      <c r="X337" s="243">
        <v>5605.79</v>
      </c>
      <c r="Y337" s="7">
        <v>833</v>
      </c>
    </row>
    <row r="338" spans="22:25">
      <c r="V338" t="s">
        <v>1067</v>
      </c>
      <c r="W338" t="s">
        <v>1068</v>
      </c>
      <c r="X338" s="243">
        <v>5573.73</v>
      </c>
      <c r="Y338" s="7">
        <v>679</v>
      </c>
    </row>
    <row r="339" spans="22:25">
      <c r="V339" t="s">
        <v>1069</v>
      </c>
      <c r="W339" t="s">
        <v>1070</v>
      </c>
      <c r="X339" s="243">
        <v>5556.28</v>
      </c>
      <c r="Y339" s="7">
        <v>577</v>
      </c>
    </row>
    <row r="340" spans="22:25">
      <c r="V340">
        <v>9697</v>
      </c>
      <c r="W340" t="s">
        <v>1071</v>
      </c>
      <c r="X340" s="243">
        <v>5536.28</v>
      </c>
      <c r="Y340" s="7">
        <v>1069</v>
      </c>
    </row>
    <row r="341" spans="22:25">
      <c r="V341" t="s">
        <v>1072</v>
      </c>
      <c r="W341" t="s">
        <v>1073</v>
      </c>
      <c r="X341" s="243">
        <v>5527</v>
      </c>
      <c r="Y341" s="7">
        <v>941</v>
      </c>
    </row>
    <row r="342" spans="22:25">
      <c r="V342">
        <v>9765</v>
      </c>
      <c r="W342" t="s">
        <v>1074</v>
      </c>
      <c r="X342" s="244">
        <v>5515.68</v>
      </c>
      <c r="Y342" s="7">
        <v>949</v>
      </c>
    </row>
    <row r="343" spans="22:25">
      <c r="V343" t="s">
        <v>1075</v>
      </c>
      <c r="W343" t="s">
        <v>1076</v>
      </c>
      <c r="X343" s="243">
        <v>5510.83</v>
      </c>
      <c r="Y343" s="7">
        <v>711</v>
      </c>
    </row>
    <row r="344" spans="22:25">
      <c r="V344" t="s">
        <v>1077</v>
      </c>
      <c r="W344" t="s">
        <v>1078</v>
      </c>
      <c r="X344" s="243">
        <v>5504.83</v>
      </c>
      <c r="Y344" s="7">
        <v>885</v>
      </c>
    </row>
    <row r="345" spans="22:25">
      <c r="V345" t="s">
        <v>1079</v>
      </c>
      <c r="W345" t="s">
        <v>1080</v>
      </c>
      <c r="X345" s="243">
        <v>5501.89</v>
      </c>
      <c r="Y345" s="7">
        <v>739</v>
      </c>
    </row>
    <row r="346" spans="22:25">
      <c r="V346" t="s">
        <v>1081</v>
      </c>
      <c r="W346" t="s">
        <v>1082</v>
      </c>
      <c r="X346" s="243">
        <v>5490.93</v>
      </c>
      <c r="Y346" s="7">
        <v>848</v>
      </c>
    </row>
    <row r="347" spans="22:25">
      <c r="V347" t="s">
        <v>1083</v>
      </c>
      <c r="W347" t="s">
        <v>1084</v>
      </c>
      <c r="X347" s="243">
        <v>5450.3</v>
      </c>
      <c r="Y347" s="7">
        <v>719</v>
      </c>
    </row>
    <row r="348" spans="22:25">
      <c r="V348" t="s">
        <v>1085</v>
      </c>
      <c r="W348" t="s">
        <v>1086</v>
      </c>
      <c r="X348" s="243">
        <v>5448.59</v>
      </c>
      <c r="Y348" s="7">
        <v>713</v>
      </c>
    </row>
    <row r="349" spans="22:25">
      <c r="V349" t="s">
        <v>1087</v>
      </c>
      <c r="W349" t="s">
        <v>1088</v>
      </c>
      <c r="X349" s="243">
        <v>5433.69</v>
      </c>
      <c r="Y349" s="7">
        <v>962</v>
      </c>
    </row>
    <row r="350" spans="22:25">
      <c r="V350" t="s">
        <v>1089</v>
      </c>
      <c r="W350" t="s">
        <v>1090</v>
      </c>
      <c r="X350" s="244">
        <v>5413.32</v>
      </c>
      <c r="Y350" s="7">
        <v>560</v>
      </c>
    </row>
    <row r="351" spans="22:25">
      <c r="V351" t="s">
        <v>1091</v>
      </c>
      <c r="W351" t="s">
        <v>1092</v>
      </c>
      <c r="X351" s="243">
        <v>5396.09</v>
      </c>
      <c r="Y351" s="7">
        <v>686</v>
      </c>
    </row>
    <row r="352" spans="22:25">
      <c r="V352" t="s">
        <v>1093</v>
      </c>
      <c r="W352" t="s">
        <v>1094</v>
      </c>
      <c r="X352" s="243">
        <v>5394.85</v>
      </c>
      <c r="Y352" s="7">
        <v>789</v>
      </c>
    </row>
    <row r="353" spans="22:25">
      <c r="V353">
        <v>4981</v>
      </c>
      <c r="W353" t="s">
        <v>1095</v>
      </c>
      <c r="X353" s="243">
        <v>5394.48</v>
      </c>
      <c r="Y353" s="7">
        <v>665</v>
      </c>
    </row>
    <row r="354" spans="22:25">
      <c r="V354" t="s">
        <v>1096</v>
      </c>
      <c r="W354" t="s">
        <v>1097</v>
      </c>
      <c r="X354" s="243">
        <v>5383.83</v>
      </c>
      <c r="Y354" s="7">
        <v>698</v>
      </c>
    </row>
    <row r="355" spans="22:25">
      <c r="V355" t="s">
        <v>1098</v>
      </c>
      <c r="W355" t="s">
        <v>1099</v>
      </c>
      <c r="X355" s="243">
        <v>5365.63</v>
      </c>
      <c r="Y355" s="7">
        <v>894</v>
      </c>
    </row>
    <row r="356" spans="22:25">
      <c r="V356" t="s">
        <v>1100</v>
      </c>
      <c r="W356" t="s">
        <v>1101</v>
      </c>
      <c r="X356" s="243">
        <v>5362.46</v>
      </c>
      <c r="Y356" s="7">
        <v>1320</v>
      </c>
    </row>
    <row r="357" spans="22:25">
      <c r="V357">
        <v>6103</v>
      </c>
      <c r="W357" t="s">
        <v>1102</v>
      </c>
      <c r="X357" s="243">
        <v>5354.12</v>
      </c>
      <c r="Y357" s="7">
        <v>795</v>
      </c>
    </row>
    <row r="358" spans="22:25">
      <c r="V358" t="s">
        <v>1103</v>
      </c>
      <c r="W358" t="s">
        <v>1104</v>
      </c>
      <c r="X358" s="243">
        <v>5339.59</v>
      </c>
      <c r="Y358" s="7">
        <v>723</v>
      </c>
    </row>
    <row r="359" spans="22:25">
      <c r="V359" t="s">
        <v>1105</v>
      </c>
      <c r="W359" t="s">
        <v>1106</v>
      </c>
      <c r="X359" s="243">
        <v>5322.28</v>
      </c>
      <c r="Y359" s="7">
        <v>722</v>
      </c>
    </row>
    <row r="360" spans="22:25">
      <c r="V360" t="s">
        <v>1107</v>
      </c>
      <c r="W360" t="s">
        <v>1108</v>
      </c>
      <c r="X360" s="243">
        <v>5296.86</v>
      </c>
      <c r="Y360" s="7">
        <v>545</v>
      </c>
    </row>
    <row r="361" spans="22:25">
      <c r="V361" t="s">
        <v>1109</v>
      </c>
      <c r="W361" t="s">
        <v>1110</v>
      </c>
      <c r="X361" s="243">
        <v>5292.59</v>
      </c>
      <c r="Y361" s="7">
        <v>691</v>
      </c>
    </row>
    <row r="362" spans="22:25">
      <c r="V362" t="s">
        <v>1111</v>
      </c>
      <c r="W362" t="s">
        <v>1112</v>
      </c>
      <c r="X362" s="243">
        <v>5248.81</v>
      </c>
      <c r="Y362" s="7">
        <v>639</v>
      </c>
    </row>
    <row r="363" spans="22:25">
      <c r="V363" t="s">
        <v>1113</v>
      </c>
      <c r="W363" t="s">
        <v>1114</v>
      </c>
      <c r="X363" s="243">
        <v>5230.6099999999997</v>
      </c>
      <c r="Y363" s="7">
        <v>1597</v>
      </c>
    </row>
    <row r="364" spans="22:25">
      <c r="V364" t="s">
        <v>1115</v>
      </c>
      <c r="W364" t="s">
        <v>1116</v>
      </c>
      <c r="X364" s="243">
        <v>5191.58</v>
      </c>
      <c r="Y364" s="7">
        <v>857</v>
      </c>
    </row>
    <row r="365" spans="22:25">
      <c r="V365" t="s">
        <v>1117</v>
      </c>
      <c r="W365" t="s">
        <v>1118</v>
      </c>
      <c r="X365" s="243">
        <v>5185.1099999999997</v>
      </c>
      <c r="Y365" s="7">
        <v>537</v>
      </c>
    </row>
    <row r="366" spans="22:25">
      <c r="V366" t="s">
        <v>1119</v>
      </c>
      <c r="W366" t="s">
        <v>1120</v>
      </c>
      <c r="X366" s="243">
        <v>5183.3100000000004</v>
      </c>
      <c r="Y366" s="7">
        <v>691</v>
      </c>
    </row>
    <row r="367" spans="22:25">
      <c r="V367" t="s">
        <v>1121</v>
      </c>
      <c r="W367" t="s">
        <v>1122</v>
      </c>
      <c r="X367" s="243">
        <v>5175.96</v>
      </c>
      <c r="Y367" s="7">
        <v>759</v>
      </c>
    </row>
    <row r="368" spans="22:25">
      <c r="V368" t="s">
        <v>1123</v>
      </c>
      <c r="W368" t="s">
        <v>1124</v>
      </c>
      <c r="X368" s="243">
        <v>5169.57</v>
      </c>
      <c r="Y368" s="7">
        <v>897</v>
      </c>
    </row>
    <row r="369" spans="22:25">
      <c r="V369" t="s">
        <v>1125</v>
      </c>
      <c r="W369" t="s">
        <v>1126</v>
      </c>
      <c r="X369" s="243">
        <v>5161.0600000000004</v>
      </c>
      <c r="Y369" s="7">
        <v>1085</v>
      </c>
    </row>
    <row r="370" spans="22:25">
      <c r="V370" t="s">
        <v>1127</v>
      </c>
      <c r="W370" t="s">
        <v>1128</v>
      </c>
      <c r="X370" s="243">
        <v>5157.54</v>
      </c>
      <c r="Y370" s="7">
        <v>879</v>
      </c>
    </row>
    <row r="371" spans="22:25">
      <c r="V371" t="s">
        <v>1129</v>
      </c>
      <c r="W371" t="s">
        <v>1130</v>
      </c>
      <c r="X371" s="243">
        <v>5145.08</v>
      </c>
      <c r="Y371" s="7">
        <v>847</v>
      </c>
    </row>
    <row r="372" spans="22:25">
      <c r="V372">
        <v>9243</v>
      </c>
      <c r="W372" t="s">
        <v>1131</v>
      </c>
      <c r="X372" s="243">
        <v>5131.92</v>
      </c>
      <c r="Y372" s="7">
        <v>87</v>
      </c>
    </row>
    <row r="373" spans="22:25">
      <c r="V373" t="s">
        <v>1132</v>
      </c>
      <c r="W373" t="s">
        <v>1133</v>
      </c>
      <c r="X373" s="243">
        <v>5120.79</v>
      </c>
      <c r="Y373" s="7">
        <v>703</v>
      </c>
    </row>
    <row r="374" spans="22:25">
      <c r="V374" t="s">
        <v>1134</v>
      </c>
      <c r="W374" t="s">
        <v>1135</v>
      </c>
      <c r="X374" s="243">
        <v>5086.5</v>
      </c>
      <c r="Y374" s="7">
        <v>869</v>
      </c>
    </row>
    <row r="375" spans="22:25">
      <c r="V375" t="s">
        <v>1136</v>
      </c>
      <c r="W375" t="s">
        <v>1137</v>
      </c>
      <c r="X375" s="243">
        <v>5054.3999999999996</v>
      </c>
      <c r="Y375" s="7">
        <v>795</v>
      </c>
    </row>
    <row r="376" spans="22:25">
      <c r="V376" t="s">
        <v>1138</v>
      </c>
      <c r="W376" t="s">
        <v>1139</v>
      </c>
      <c r="X376" s="243">
        <v>5038.41</v>
      </c>
      <c r="Y376" s="7">
        <v>671</v>
      </c>
    </row>
    <row r="377" spans="22:25">
      <c r="V377" t="s">
        <v>1140</v>
      </c>
      <c r="W377" t="s">
        <v>1141</v>
      </c>
      <c r="X377" s="243">
        <v>5029.09</v>
      </c>
      <c r="Y377" s="7">
        <v>630</v>
      </c>
    </row>
    <row r="378" spans="22:25">
      <c r="V378" t="s">
        <v>1142</v>
      </c>
      <c r="W378" t="s">
        <v>1143</v>
      </c>
      <c r="X378" s="243">
        <v>5006.55</v>
      </c>
      <c r="Y378" s="7">
        <v>696</v>
      </c>
    </row>
    <row r="379" spans="22:25">
      <c r="V379" t="s">
        <v>1144</v>
      </c>
      <c r="W379" t="s">
        <v>1145</v>
      </c>
      <c r="X379" s="244">
        <v>4976.41</v>
      </c>
      <c r="Y379" s="7">
        <v>767</v>
      </c>
    </row>
    <row r="380" spans="22:25">
      <c r="V380" t="s">
        <v>1146</v>
      </c>
      <c r="W380" t="s">
        <v>1147</v>
      </c>
      <c r="X380" s="243">
        <v>4971.21</v>
      </c>
      <c r="Y380" s="7">
        <v>1037</v>
      </c>
    </row>
    <row r="381" spans="22:25">
      <c r="V381" t="s">
        <v>1148</v>
      </c>
      <c r="W381" t="s">
        <v>1149</v>
      </c>
      <c r="X381" s="243">
        <v>4935.7700000000004</v>
      </c>
      <c r="Y381" s="7">
        <v>1523</v>
      </c>
    </row>
    <row r="382" spans="22:25">
      <c r="V382" t="s">
        <v>1150</v>
      </c>
      <c r="W382" t="s">
        <v>1151</v>
      </c>
      <c r="X382" s="243">
        <v>4932.1899999999996</v>
      </c>
      <c r="Y382" s="7">
        <v>795</v>
      </c>
    </row>
    <row r="383" spans="22:25">
      <c r="V383" t="s">
        <v>1152</v>
      </c>
      <c r="W383" t="s">
        <v>1153</v>
      </c>
      <c r="X383" s="243">
        <v>4909.51</v>
      </c>
      <c r="Y383" s="7">
        <v>746</v>
      </c>
    </row>
    <row r="384" spans="22:25">
      <c r="V384">
        <v>10063</v>
      </c>
      <c r="W384" t="s">
        <v>1154</v>
      </c>
      <c r="X384" s="243">
        <v>4896.16</v>
      </c>
      <c r="Y384" s="7">
        <v>408</v>
      </c>
    </row>
    <row r="385" spans="22:25">
      <c r="V385">
        <v>5302</v>
      </c>
      <c r="W385" t="s">
        <v>1155</v>
      </c>
      <c r="X385" s="243">
        <v>4855.6400000000003</v>
      </c>
      <c r="Y385" s="7">
        <v>6144</v>
      </c>
    </row>
    <row r="386" spans="22:25">
      <c r="V386">
        <v>9581</v>
      </c>
      <c r="W386" t="s">
        <v>1156</v>
      </c>
      <c r="X386" s="243">
        <v>4840.16</v>
      </c>
      <c r="Y386" s="7">
        <v>78</v>
      </c>
    </row>
    <row r="387" spans="22:25">
      <c r="V387" t="s">
        <v>1157</v>
      </c>
      <c r="W387" t="s">
        <v>1158</v>
      </c>
      <c r="X387" s="243">
        <v>4822.87</v>
      </c>
      <c r="Y387" s="7">
        <v>586</v>
      </c>
    </row>
    <row r="388" spans="22:25">
      <c r="V388" t="s">
        <v>1159</v>
      </c>
      <c r="W388" t="s">
        <v>1160</v>
      </c>
      <c r="X388" s="244">
        <v>4820.8599999999997</v>
      </c>
      <c r="Y388" s="7">
        <v>548</v>
      </c>
    </row>
    <row r="389" spans="22:25">
      <c r="V389">
        <v>4506</v>
      </c>
      <c r="W389" t="s">
        <v>1161</v>
      </c>
      <c r="X389" s="243">
        <v>4814.87</v>
      </c>
      <c r="Y389" s="7">
        <v>2567</v>
      </c>
    </row>
    <row r="390" spans="22:25">
      <c r="V390" t="s">
        <v>1162</v>
      </c>
      <c r="W390" t="s">
        <v>1163</v>
      </c>
      <c r="X390" s="243">
        <v>4799.72</v>
      </c>
      <c r="Y390" s="7">
        <v>680</v>
      </c>
    </row>
    <row r="391" spans="22:25">
      <c r="V391" t="s">
        <v>1164</v>
      </c>
      <c r="W391" t="s">
        <v>1165</v>
      </c>
      <c r="X391" s="243">
        <v>4785.57</v>
      </c>
      <c r="Y391" s="7">
        <v>855</v>
      </c>
    </row>
    <row r="392" spans="22:25">
      <c r="V392" t="s">
        <v>1166</v>
      </c>
      <c r="W392" t="s">
        <v>1167</v>
      </c>
      <c r="X392" s="243">
        <v>4760.3599999999997</v>
      </c>
      <c r="Y392" s="7">
        <v>670</v>
      </c>
    </row>
    <row r="393" spans="22:25">
      <c r="V393" t="s">
        <v>1168</v>
      </c>
      <c r="W393" t="s">
        <v>1169</v>
      </c>
      <c r="X393" s="243">
        <v>4753.1000000000004</v>
      </c>
      <c r="Y393" s="7">
        <v>777</v>
      </c>
    </row>
    <row r="394" spans="22:25">
      <c r="V394" t="s">
        <v>1170</v>
      </c>
      <c r="W394" t="s">
        <v>1171</v>
      </c>
      <c r="X394" s="243">
        <v>4727.25</v>
      </c>
      <c r="Y394" s="7">
        <v>660</v>
      </c>
    </row>
    <row r="395" spans="22:25">
      <c r="V395">
        <v>10452</v>
      </c>
      <c r="W395" t="s">
        <v>1172</v>
      </c>
      <c r="X395" s="243">
        <v>4701.9399999999996</v>
      </c>
      <c r="Y395" s="7">
        <v>355</v>
      </c>
    </row>
    <row r="396" spans="22:25">
      <c r="V396" t="s">
        <v>1173</v>
      </c>
      <c r="W396" t="s">
        <v>1174</v>
      </c>
      <c r="X396" s="243">
        <v>4699.71</v>
      </c>
      <c r="Y396" s="7">
        <v>611</v>
      </c>
    </row>
    <row r="397" spans="22:25">
      <c r="V397" t="s">
        <v>1175</v>
      </c>
      <c r="W397" t="s">
        <v>1176</v>
      </c>
      <c r="X397" s="243">
        <v>4677.05</v>
      </c>
      <c r="Y397" s="7">
        <v>754</v>
      </c>
    </row>
    <row r="398" spans="22:25">
      <c r="V398" t="s">
        <v>1177</v>
      </c>
      <c r="W398" t="s">
        <v>1178</v>
      </c>
      <c r="X398" s="243">
        <v>4673.1099999999997</v>
      </c>
      <c r="Y398" s="7">
        <v>605</v>
      </c>
    </row>
    <row r="399" spans="22:25">
      <c r="V399" t="s">
        <v>1179</v>
      </c>
      <c r="W399" t="s">
        <v>1180</v>
      </c>
      <c r="X399" s="244">
        <v>4666.42</v>
      </c>
      <c r="Y399" s="7">
        <v>694</v>
      </c>
    </row>
    <row r="400" spans="22:25">
      <c r="V400">
        <v>8824</v>
      </c>
      <c r="W400" t="s">
        <v>1181</v>
      </c>
      <c r="X400" s="243">
        <v>4665.79</v>
      </c>
      <c r="Y400" s="7">
        <v>3456</v>
      </c>
    </row>
    <row r="401" spans="22:25">
      <c r="V401" t="s">
        <v>1182</v>
      </c>
      <c r="W401" t="s">
        <v>1183</v>
      </c>
      <c r="X401" s="243">
        <v>4659.57</v>
      </c>
      <c r="Y401" s="7">
        <v>618</v>
      </c>
    </row>
    <row r="402" spans="22:25">
      <c r="V402" t="s">
        <v>1184</v>
      </c>
      <c r="W402" t="s">
        <v>1185</v>
      </c>
      <c r="X402" s="243">
        <v>4626.76</v>
      </c>
      <c r="Y402" s="7">
        <v>1074</v>
      </c>
    </row>
    <row r="403" spans="22:25">
      <c r="V403" t="s">
        <v>1186</v>
      </c>
      <c r="W403" t="s">
        <v>1187</v>
      </c>
      <c r="X403" s="243">
        <v>4597.04</v>
      </c>
      <c r="Y403" s="7">
        <v>653</v>
      </c>
    </row>
    <row r="404" spans="22:25">
      <c r="V404" t="s">
        <v>1188</v>
      </c>
      <c r="W404" t="s">
        <v>1189</v>
      </c>
      <c r="X404" s="243">
        <v>4582.47</v>
      </c>
      <c r="Y404" s="7">
        <v>739</v>
      </c>
    </row>
    <row r="405" spans="22:25">
      <c r="V405" t="s">
        <v>1190</v>
      </c>
      <c r="W405" t="s">
        <v>1191</v>
      </c>
      <c r="X405" s="243">
        <v>4558.68</v>
      </c>
      <c r="Y405" s="7">
        <v>312</v>
      </c>
    </row>
    <row r="406" spans="22:25">
      <c r="V406" t="s">
        <v>1192</v>
      </c>
      <c r="W406" t="s">
        <v>1193</v>
      </c>
      <c r="X406" s="243">
        <v>4505.3500000000004</v>
      </c>
      <c r="Y406" s="7">
        <v>726</v>
      </c>
    </row>
    <row r="407" spans="22:25">
      <c r="V407" t="s">
        <v>1194</v>
      </c>
      <c r="W407" t="s">
        <v>1195</v>
      </c>
      <c r="X407" s="243">
        <v>4473.04</v>
      </c>
      <c r="Y407" s="7">
        <v>603</v>
      </c>
    </row>
    <row r="408" spans="22:25">
      <c r="V408" t="s">
        <v>1196</v>
      </c>
      <c r="W408" t="s">
        <v>1197</v>
      </c>
      <c r="X408" s="243">
        <v>4464.2</v>
      </c>
      <c r="Y408" s="7">
        <v>579</v>
      </c>
    </row>
    <row r="409" spans="22:25">
      <c r="V409">
        <v>9807</v>
      </c>
      <c r="W409" t="s">
        <v>1198</v>
      </c>
      <c r="X409" s="243">
        <v>4442.7299999999996</v>
      </c>
      <c r="Y409" s="7">
        <v>860</v>
      </c>
    </row>
    <row r="410" spans="22:25">
      <c r="V410" t="s">
        <v>1199</v>
      </c>
      <c r="W410" t="s">
        <v>1200</v>
      </c>
      <c r="X410" s="243">
        <v>4435.47</v>
      </c>
      <c r="Y410" s="7">
        <v>427</v>
      </c>
    </row>
    <row r="411" spans="22:25">
      <c r="V411" t="s">
        <v>1201</v>
      </c>
      <c r="W411" t="s">
        <v>1202</v>
      </c>
      <c r="X411" s="243">
        <v>4433.33</v>
      </c>
      <c r="Y411" s="7">
        <v>1201</v>
      </c>
    </row>
    <row r="412" spans="22:25">
      <c r="V412" t="s">
        <v>1203</v>
      </c>
      <c r="W412" t="s">
        <v>1204</v>
      </c>
      <c r="X412" s="7">
        <v>4399.6499999999996</v>
      </c>
      <c r="Y412" s="7">
        <v>709</v>
      </c>
    </row>
    <row r="413" spans="22:25">
      <c r="V413">
        <v>10026</v>
      </c>
      <c r="W413" t="s">
        <v>1205</v>
      </c>
      <c r="X413" s="243">
        <v>4384.22</v>
      </c>
      <c r="Y413" s="7">
        <v>116</v>
      </c>
    </row>
    <row r="414" spans="22:25">
      <c r="V414" t="s">
        <v>1206</v>
      </c>
      <c r="W414" t="s">
        <v>1207</v>
      </c>
      <c r="X414" s="243">
        <v>4361.58</v>
      </c>
      <c r="Y414" s="7">
        <v>603</v>
      </c>
    </row>
    <row r="415" spans="22:25">
      <c r="V415">
        <v>9325</v>
      </c>
      <c r="W415" t="s">
        <v>1208</v>
      </c>
      <c r="X415" s="243">
        <v>4339.3100000000004</v>
      </c>
      <c r="Y415" s="7">
        <v>982</v>
      </c>
    </row>
    <row r="416" spans="22:25">
      <c r="V416" t="s">
        <v>1209</v>
      </c>
      <c r="W416" t="s">
        <v>1210</v>
      </c>
      <c r="X416" s="243">
        <v>4322.9799999999996</v>
      </c>
      <c r="Y416" s="7">
        <v>1139</v>
      </c>
    </row>
    <row r="417" spans="22:25">
      <c r="V417" t="s">
        <v>1211</v>
      </c>
      <c r="W417" t="s">
        <v>1212</v>
      </c>
      <c r="X417" s="244">
        <v>4316.05</v>
      </c>
      <c r="Y417" s="7">
        <v>801</v>
      </c>
    </row>
    <row r="418" spans="22:25">
      <c r="V418" t="s">
        <v>1213</v>
      </c>
      <c r="W418" t="s">
        <v>1214</v>
      </c>
      <c r="X418" s="243">
        <v>4301.8900000000003</v>
      </c>
      <c r="Y418" s="7">
        <v>313</v>
      </c>
    </row>
    <row r="419" spans="22:25">
      <c r="V419">
        <v>9802</v>
      </c>
      <c r="W419" t="s">
        <v>1215</v>
      </c>
      <c r="X419" s="243">
        <v>4296.26</v>
      </c>
      <c r="Y419" s="7">
        <v>863</v>
      </c>
    </row>
    <row r="420" spans="22:25">
      <c r="V420" t="s">
        <v>1216</v>
      </c>
      <c r="W420" t="s">
        <v>1217</v>
      </c>
      <c r="X420" s="243">
        <v>4289.3999999999996</v>
      </c>
      <c r="Y420" s="7">
        <v>744</v>
      </c>
    </row>
    <row r="421" spans="22:25">
      <c r="V421">
        <v>10427</v>
      </c>
      <c r="W421" t="s">
        <v>1218</v>
      </c>
      <c r="X421" s="244">
        <v>4288.66</v>
      </c>
      <c r="Y421" s="7">
        <v>131</v>
      </c>
    </row>
    <row r="422" spans="22:25">
      <c r="V422" t="s">
        <v>1219</v>
      </c>
      <c r="W422" t="s">
        <v>1220</v>
      </c>
      <c r="X422" s="243">
        <v>4277.09</v>
      </c>
      <c r="Y422" s="7">
        <v>725</v>
      </c>
    </row>
    <row r="423" spans="22:25">
      <c r="V423" t="s">
        <v>1221</v>
      </c>
      <c r="W423" t="s">
        <v>1222</v>
      </c>
      <c r="X423" s="243">
        <v>4257.2299999999996</v>
      </c>
      <c r="Y423" s="7">
        <v>429</v>
      </c>
    </row>
    <row r="424" spans="22:25">
      <c r="V424" t="s">
        <v>1223</v>
      </c>
      <c r="W424" t="s">
        <v>1224</v>
      </c>
      <c r="X424" s="244">
        <v>4235.84</v>
      </c>
      <c r="Y424" s="7">
        <v>402</v>
      </c>
    </row>
    <row r="425" spans="22:25">
      <c r="V425" t="s">
        <v>1225</v>
      </c>
      <c r="W425" t="s">
        <v>1226</v>
      </c>
      <c r="X425" s="243">
        <v>4227.92</v>
      </c>
      <c r="Y425" s="7">
        <v>662</v>
      </c>
    </row>
    <row r="426" spans="22:25">
      <c r="V426" t="s">
        <v>1227</v>
      </c>
      <c r="W426" t="s">
        <v>1228</v>
      </c>
      <c r="X426" s="243">
        <v>4224.97</v>
      </c>
      <c r="Y426" s="7">
        <v>611</v>
      </c>
    </row>
    <row r="427" spans="22:25">
      <c r="V427" t="s">
        <v>1229</v>
      </c>
      <c r="W427" t="s">
        <v>1230</v>
      </c>
      <c r="X427" s="243">
        <v>4204.9399999999996</v>
      </c>
      <c r="Y427" s="7">
        <v>917</v>
      </c>
    </row>
    <row r="428" spans="22:25">
      <c r="V428" t="s">
        <v>1231</v>
      </c>
      <c r="W428" t="s">
        <v>1232</v>
      </c>
      <c r="X428" s="243">
        <v>4197.3999999999996</v>
      </c>
      <c r="Y428" s="7">
        <v>537</v>
      </c>
    </row>
    <row r="429" spans="22:25">
      <c r="V429" t="s">
        <v>1233</v>
      </c>
      <c r="W429" t="s">
        <v>1234</v>
      </c>
      <c r="X429" s="7">
        <v>4185.3599999999997</v>
      </c>
      <c r="Y429" s="7">
        <v>618</v>
      </c>
    </row>
    <row r="430" spans="22:25">
      <c r="V430" t="s">
        <v>1235</v>
      </c>
      <c r="W430" t="s">
        <v>1236</v>
      </c>
      <c r="X430" s="243">
        <v>4185.34</v>
      </c>
      <c r="Y430" s="7">
        <v>733</v>
      </c>
    </row>
    <row r="431" spans="22:25">
      <c r="V431" t="s">
        <v>1237</v>
      </c>
      <c r="W431" t="s">
        <v>1238</v>
      </c>
      <c r="X431" s="243">
        <v>4181.8</v>
      </c>
      <c r="Y431" s="7">
        <v>1154</v>
      </c>
    </row>
    <row r="432" spans="22:25">
      <c r="V432" t="s">
        <v>1239</v>
      </c>
      <c r="W432" t="s">
        <v>1240</v>
      </c>
      <c r="X432" s="243">
        <v>4174.1899999999996</v>
      </c>
      <c r="Y432" s="7">
        <v>966</v>
      </c>
    </row>
    <row r="433" spans="22:25">
      <c r="V433" t="s">
        <v>1241</v>
      </c>
      <c r="W433" t="s">
        <v>1242</v>
      </c>
      <c r="X433" s="243">
        <v>4168.26</v>
      </c>
      <c r="Y433" s="7">
        <v>572</v>
      </c>
    </row>
    <row r="434" spans="22:25">
      <c r="V434">
        <v>9908</v>
      </c>
      <c r="W434" t="s">
        <v>1243</v>
      </c>
      <c r="X434" s="243">
        <v>4163.5200000000004</v>
      </c>
      <c r="Y434" s="7">
        <v>778</v>
      </c>
    </row>
    <row r="435" spans="22:25">
      <c r="V435" t="s">
        <v>1244</v>
      </c>
      <c r="W435" t="s">
        <v>1245</v>
      </c>
      <c r="X435" s="243">
        <v>4148.6899999999996</v>
      </c>
      <c r="Y435" s="7">
        <v>639</v>
      </c>
    </row>
    <row r="436" spans="22:25">
      <c r="V436" t="s">
        <v>1246</v>
      </c>
      <c r="W436" t="s">
        <v>1247</v>
      </c>
      <c r="X436" s="243">
        <v>4144.1899999999996</v>
      </c>
      <c r="Y436" s="7">
        <v>623</v>
      </c>
    </row>
    <row r="437" spans="22:25">
      <c r="V437" t="s">
        <v>1248</v>
      </c>
      <c r="W437" t="s">
        <v>1249</v>
      </c>
      <c r="X437" s="243">
        <v>4139.6000000000004</v>
      </c>
      <c r="Y437" s="7">
        <v>717</v>
      </c>
    </row>
    <row r="438" spans="22:25">
      <c r="V438" t="s">
        <v>1250</v>
      </c>
      <c r="W438" t="s">
        <v>1251</v>
      </c>
      <c r="X438" s="243">
        <v>4134.8100000000004</v>
      </c>
      <c r="Y438" s="7">
        <v>691</v>
      </c>
    </row>
    <row r="439" spans="22:25">
      <c r="V439" t="s">
        <v>1252</v>
      </c>
      <c r="W439" t="s">
        <v>1253</v>
      </c>
      <c r="X439" s="243">
        <v>4115.5200000000004</v>
      </c>
      <c r="Y439" s="7">
        <v>519</v>
      </c>
    </row>
    <row r="440" spans="22:25">
      <c r="V440" t="s">
        <v>1254</v>
      </c>
      <c r="W440" t="s">
        <v>1255</v>
      </c>
      <c r="X440" s="244">
        <v>4092.28</v>
      </c>
      <c r="Y440" s="7">
        <v>436</v>
      </c>
    </row>
    <row r="441" spans="22:25">
      <c r="V441" t="s">
        <v>1256</v>
      </c>
      <c r="W441" t="s">
        <v>1257</v>
      </c>
      <c r="X441" s="243">
        <v>4076.26</v>
      </c>
      <c r="Y441" s="7">
        <v>571</v>
      </c>
    </row>
    <row r="442" spans="22:25">
      <c r="V442" t="s">
        <v>1258</v>
      </c>
      <c r="W442" t="s">
        <v>1259</v>
      </c>
      <c r="X442" s="243">
        <v>4068.77</v>
      </c>
      <c r="Y442" s="7">
        <v>546</v>
      </c>
    </row>
    <row r="443" spans="22:25">
      <c r="V443" t="s">
        <v>1260</v>
      </c>
      <c r="W443" t="s">
        <v>1261</v>
      </c>
      <c r="X443" s="243">
        <v>4065.49</v>
      </c>
      <c r="Y443" s="7">
        <v>587</v>
      </c>
    </row>
    <row r="444" spans="22:25">
      <c r="V444" t="s">
        <v>1262</v>
      </c>
      <c r="W444" t="s">
        <v>1263</v>
      </c>
      <c r="X444" s="243">
        <v>4059.91</v>
      </c>
      <c r="Y444" s="7">
        <v>629</v>
      </c>
    </row>
    <row r="445" spans="22:25">
      <c r="V445" t="s">
        <v>1264</v>
      </c>
      <c r="W445" t="s">
        <v>1265</v>
      </c>
      <c r="X445" s="243">
        <v>4053.42</v>
      </c>
      <c r="Y445" s="7">
        <v>655</v>
      </c>
    </row>
    <row r="446" spans="22:25">
      <c r="V446">
        <v>8059</v>
      </c>
      <c r="W446" t="s">
        <v>1266</v>
      </c>
      <c r="X446" s="243">
        <v>4050.9</v>
      </c>
      <c r="Y446" s="7">
        <v>682</v>
      </c>
    </row>
    <row r="447" spans="22:25">
      <c r="V447">
        <v>5804</v>
      </c>
      <c r="W447" t="s">
        <v>1267</v>
      </c>
      <c r="X447" s="243">
        <v>4038.37</v>
      </c>
      <c r="Y447" s="7">
        <v>112</v>
      </c>
    </row>
    <row r="448" spans="22:25">
      <c r="V448" t="s">
        <v>1268</v>
      </c>
      <c r="W448" t="s">
        <v>1269</v>
      </c>
      <c r="X448" s="243">
        <v>4020.82</v>
      </c>
      <c r="Y448" s="7">
        <v>640</v>
      </c>
    </row>
    <row r="449" spans="22:25">
      <c r="V449" t="s">
        <v>1270</v>
      </c>
      <c r="W449" t="s">
        <v>1271</v>
      </c>
      <c r="X449" s="7">
        <v>3942.87</v>
      </c>
      <c r="Y449" s="7">
        <v>632</v>
      </c>
    </row>
    <row r="450" spans="22:25">
      <c r="V450" t="s">
        <v>1272</v>
      </c>
      <c r="W450" t="s">
        <v>1273</v>
      </c>
      <c r="X450" s="243">
        <v>3937.78</v>
      </c>
      <c r="Y450" s="7">
        <v>638</v>
      </c>
    </row>
    <row r="451" spans="22:25">
      <c r="V451" t="s">
        <v>1274</v>
      </c>
      <c r="W451" t="s">
        <v>1275</v>
      </c>
      <c r="X451" s="243">
        <v>3932.86</v>
      </c>
      <c r="Y451" s="7">
        <v>557</v>
      </c>
    </row>
    <row r="452" spans="22:25">
      <c r="V452" t="s">
        <v>1276</v>
      </c>
      <c r="W452" t="s">
        <v>1277</v>
      </c>
      <c r="X452" s="243">
        <v>3923.84</v>
      </c>
      <c r="Y452" s="7">
        <v>536</v>
      </c>
    </row>
    <row r="453" spans="22:25">
      <c r="V453" t="s">
        <v>1278</v>
      </c>
      <c r="W453" t="s">
        <v>1279</v>
      </c>
      <c r="X453" s="243">
        <v>3920.58</v>
      </c>
      <c r="Y453" s="7">
        <v>511</v>
      </c>
    </row>
    <row r="454" spans="22:25">
      <c r="V454" t="s">
        <v>1280</v>
      </c>
      <c r="W454" t="s">
        <v>1281</v>
      </c>
      <c r="X454" s="243">
        <v>3914.4</v>
      </c>
      <c r="Y454" s="7">
        <v>668</v>
      </c>
    </row>
    <row r="455" spans="22:25">
      <c r="V455" t="s">
        <v>1282</v>
      </c>
      <c r="W455" t="s">
        <v>1283</v>
      </c>
      <c r="X455" s="243">
        <v>3904.33</v>
      </c>
      <c r="Y455" s="7">
        <v>682</v>
      </c>
    </row>
    <row r="456" spans="22:25">
      <c r="V456" t="s">
        <v>1284</v>
      </c>
      <c r="W456" t="s">
        <v>1285</v>
      </c>
      <c r="X456" s="243">
        <v>3900.11</v>
      </c>
      <c r="Y456" s="7">
        <v>621</v>
      </c>
    </row>
    <row r="457" spans="22:25">
      <c r="V457" t="s">
        <v>1286</v>
      </c>
      <c r="W457" t="s">
        <v>1287</v>
      </c>
      <c r="X457" s="243">
        <v>3891.85</v>
      </c>
      <c r="Y457" s="7">
        <v>786</v>
      </c>
    </row>
    <row r="458" spans="22:25">
      <c r="V458">
        <v>9666</v>
      </c>
      <c r="W458" t="s">
        <v>1288</v>
      </c>
      <c r="X458" s="243">
        <v>3891.59</v>
      </c>
      <c r="Y458" s="7">
        <v>740</v>
      </c>
    </row>
    <row r="459" spans="22:25">
      <c r="V459">
        <v>9667</v>
      </c>
      <c r="W459" t="s">
        <v>1289</v>
      </c>
      <c r="X459" s="243">
        <v>3890.95</v>
      </c>
      <c r="Y459" s="7">
        <v>749</v>
      </c>
    </row>
    <row r="460" spans="22:25">
      <c r="V460" t="s">
        <v>1290</v>
      </c>
      <c r="W460" t="s">
        <v>1291</v>
      </c>
      <c r="X460" s="243">
        <v>3875.81</v>
      </c>
      <c r="Y460" s="7">
        <v>422</v>
      </c>
    </row>
    <row r="461" spans="22:25">
      <c r="V461" t="s">
        <v>1292</v>
      </c>
      <c r="W461" t="s">
        <v>1293</v>
      </c>
      <c r="X461" s="243">
        <v>3865.28</v>
      </c>
      <c r="Y461" s="7">
        <v>488</v>
      </c>
    </row>
    <row r="462" spans="22:25">
      <c r="V462" t="s">
        <v>1294</v>
      </c>
      <c r="W462" t="s">
        <v>1295</v>
      </c>
      <c r="X462" s="244">
        <v>3849.34</v>
      </c>
      <c r="Y462" s="7">
        <v>607</v>
      </c>
    </row>
    <row r="463" spans="22:25">
      <c r="V463">
        <v>5150</v>
      </c>
      <c r="W463" t="s">
        <v>1296</v>
      </c>
      <c r="X463" s="243">
        <v>3848.55</v>
      </c>
      <c r="Y463" s="7">
        <v>1422</v>
      </c>
    </row>
    <row r="464" spans="22:25">
      <c r="V464" t="s">
        <v>1297</v>
      </c>
      <c r="W464" t="s">
        <v>1298</v>
      </c>
      <c r="X464" s="243">
        <v>3833.26</v>
      </c>
      <c r="Y464" s="7">
        <v>726</v>
      </c>
    </row>
    <row r="465" spans="22:25">
      <c r="V465" t="s">
        <v>1299</v>
      </c>
      <c r="W465" t="s">
        <v>1300</v>
      </c>
      <c r="X465" s="243">
        <v>3826.16</v>
      </c>
      <c r="Y465" s="7">
        <v>365</v>
      </c>
    </row>
    <row r="466" spans="22:25">
      <c r="V466" t="s">
        <v>1301</v>
      </c>
      <c r="W466" t="s">
        <v>1302</v>
      </c>
      <c r="X466" s="243">
        <v>3819.18</v>
      </c>
      <c r="Y466" s="7">
        <v>534</v>
      </c>
    </row>
    <row r="467" spans="22:25">
      <c r="V467" t="s">
        <v>1303</v>
      </c>
      <c r="W467" t="s">
        <v>1304</v>
      </c>
      <c r="X467" s="243">
        <v>3813.04</v>
      </c>
      <c r="Y467" s="7">
        <v>1371</v>
      </c>
    </row>
    <row r="468" spans="22:25">
      <c r="V468" t="s">
        <v>1305</v>
      </c>
      <c r="W468" t="s">
        <v>1306</v>
      </c>
      <c r="X468" s="243">
        <v>3808.63</v>
      </c>
      <c r="Y468" s="7">
        <v>482</v>
      </c>
    </row>
    <row r="469" spans="22:25">
      <c r="V469" t="s">
        <v>1307</v>
      </c>
      <c r="W469" t="s">
        <v>1308</v>
      </c>
      <c r="X469" s="243">
        <v>3789.97</v>
      </c>
      <c r="Y469" s="7">
        <v>519</v>
      </c>
    </row>
    <row r="470" spans="22:25">
      <c r="V470" t="s">
        <v>1309</v>
      </c>
      <c r="W470" t="s">
        <v>1310</v>
      </c>
      <c r="X470" s="243">
        <v>3776.51</v>
      </c>
      <c r="Y470" s="7">
        <v>770</v>
      </c>
    </row>
    <row r="471" spans="22:25">
      <c r="V471" t="s">
        <v>1311</v>
      </c>
      <c r="W471" t="s">
        <v>1312</v>
      </c>
      <c r="X471" s="244">
        <v>3772.87</v>
      </c>
      <c r="Y471" s="7">
        <v>859</v>
      </c>
    </row>
    <row r="472" spans="22:25">
      <c r="V472">
        <v>5974</v>
      </c>
      <c r="W472" t="s">
        <v>1313</v>
      </c>
      <c r="X472" s="243">
        <v>3769.35</v>
      </c>
      <c r="Y472" s="7">
        <v>210</v>
      </c>
    </row>
    <row r="473" spans="22:25">
      <c r="V473" t="s">
        <v>1314</v>
      </c>
      <c r="W473" t="s">
        <v>1315</v>
      </c>
      <c r="X473" s="243">
        <v>3768.53</v>
      </c>
      <c r="Y473" s="7">
        <v>595</v>
      </c>
    </row>
    <row r="474" spans="22:25">
      <c r="V474" t="s">
        <v>1316</v>
      </c>
      <c r="W474" t="s">
        <v>1317</v>
      </c>
      <c r="X474" s="243">
        <v>3760.87</v>
      </c>
      <c r="Y474" s="7">
        <v>379</v>
      </c>
    </row>
    <row r="475" spans="22:25">
      <c r="V475" t="s">
        <v>1318</v>
      </c>
      <c r="W475" t="s">
        <v>1319</v>
      </c>
      <c r="X475" s="243">
        <v>3753.04</v>
      </c>
      <c r="Y475" s="7">
        <v>487</v>
      </c>
    </row>
    <row r="476" spans="22:25">
      <c r="V476">
        <v>6472</v>
      </c>
      <c r="W476" t="s">
        <v>1320</v>
      </c>
      <c r="X476" s="244">
        <v>3721.45</v>
      </c>
      <c r="Y476" s="7">
        <v>2392</v>
      </c>
    </row>
    <row r="477" spans="22:25">
      <c r="V477">
        <v>7445</v>
      </c>
      <c r="W477" t="s">
        <v>1321</v>
      </c>
      <c r="X477" s="243">
        <v>3707.05</v>
      </c>
      <c r="Y477" s="7">
        <v>318</v>
      </c>
    </row>
    <row r="478" spans="22:25">
      <c r="V478">
        <v>1020</v>
      </c>
      <c r="W478" t="s">
        <v>1322</v>
      </c>
      <c r="X478" s="243">
        <v>3702.31</v>
      </c>
      <c r="Y478" s="7">
        <v>826</v>
      </c>
    </row>
    <row r="479" spans="22:25">
      <c r="V479" t="s">
        <v>1323</v>
      </c>
      <c r="W479" t="s">
        <v>1324</v>
      </c>
      <c r="X479" s="243">
        <v>3700.95</v>
      </c>
      <c r="Y479" s="7">
        <v>1129</v>
      </c>
    </row>
    <row r="480" spans="22:25">
      <c r="V480" t="s">
        <v>1325</v>
      </c>
      <c r="W480" t="s">
        <v>1326</v>
      </c>
      <c r="X480" s="243">
        <v>3651.59</v>
      </c>
      <c r="Y480" s="7">
        <v>557</v>
      </c>
    </row>
    <row r="481" spans="22:25">
      <c r="V481" t="s">
        <v>1327</v>
      </c>
      <c r="W481" t="s">
        <v>1328</v>
      </c>
      <c r="X481" s="243">
        <v>3649.69</v>
      </c>
      <c r="Y481" s="7">
        <v>468</v>
      </c>
    </row>
    <row r="482" spans="22:25">
      <c r="V482" t="s">
        <v>1329</v>
      </c>
      <c r="W482" t="s">
        <v>1330</v>
      </c>
      <c r="X482" s="243">
        <v>3649.15</v>
      </c>
      <c r="Y482" s="7">
        <v>632</v>
      </c>
    </row>
    <row r="483" spans="22:25">
      <c r="V483" t="s">
        <v>1331</v>
      </c>
      <c r="W483" t="s">
        <v>1332</v>
      </c>
      <c r="X483" s="243">
        <v>3630.69</v>
      </c>
      <c r="Y483" s="7">
        <v>652</v>
      </c>
    </row>
    <row r="484" spans="22:25">
      <c r="V484" t="s">
        <v>1333</v>
      </c>
      <c r="W484" t="s">
        <v>1334</v>
      </c>
      <c r="X484" s="243">
        <v>3618.77</v>
      </c>
      <c r="Y484" s="7">
        <v>557</v>
      </c>
    </row>
    <row r="485" spans="22:25">
      <c r="V485">
        <v>8591</v>
      </c>
      <c r="W485" t="s">
        <v>1335</v>
      </c>
      <c r="X485" s="243">
        <v>3589.66</v>
      </c>
      <c r="Y485" s="7">
        <v>1164</v>
      </c>
    </row>
    <row r="486" spans="22:25">
      <c r="V486" t="s">
        <v>1336</v>
      </c>
      <c r="W486" t="s">
        <v>1337</v>
      </c>
      <c r="X486" s="243">
        <v>3587.11</v>
      </c>
      <c r="Y486" s="7">
        <v>416</v>
      </c>
    </row>
    <row r="487" spans="22:25">
      <c r="V487" t="s">
        <v>1338</v>
      </c>
      <c r="W487" t="s">
        <v>1339</v>
      </c>
      <c r="X487" s="243">
        <v>3579.16</v>
      </c>
      <c r="Y487" s="7">
        <v>569</v>
      </c>
    </row>
    <row r="488" spans="22:25">
      <c r="V488" t="s">
        <v>1340</v>
      </c>
      <c r="W488" t="s">
        <v>1341</v>
      </c>
      <c r="X488" s="243">
        <v>3577.13</v>
      </c>
      <c r="Y488" s="7">
        <v>437</v>
      </c>
    </row>
    <row r="489" spans="22:25">
      <c r="V489" t="s">
        <v>1342</v>
      </c>
      <c r="W489" t="s">
        <v>1343</v>
      </c>
      <c r="X489" s="244">
        <v>3569.31</v>
      </c>
      <c r="Y489" s="7">
        <v>869</v>
      </c>
    </row>
    <row r="490" spans="22:25">
      <c r="V490" t="s">
        <v>1344</v>
      </c>
      <c r="W490" t="s">
        <v>1345</v>
      </c>
      <c r="X490" s="244">
        <v>3566.1</v>
      </c>
      <c r="Y490" s="7">
        <v>459</v>
      </c>
    </row>
    <row r="491" spans="22:25">
      <c r="V491">
        <v>3869</v>
      </c>
      <c r="W491" t="s">
        <v>1346</v>
      </c>
      <c r="X491" s="243">
        <v>3560.48</v>
      </c>
      <c r="Y491" s="7">
        <v>399</v>
      </c>
    </row>
    <row r="492" spans="22:25">
      <c r="V492" t="s">
        <v>1347</v>
      </c>
      <c r="W492" t="s">
        <v>1348</v>
      </c>
      <c r="X492" s="243">
        <v>3548.39</v>
      </c>
      <c r="Y492" s="7">
        <v>684</v>
      </c>
    </row>
    <row r="493" spans="22:25">
      <c r="V493" t="s">
        <v>1349</v>
      </c>
      <c r="W493" t="s">
        <v>1350</v>
      </c>
      <c r="X493" s="243">
        <v>3545.75</v>
      </c>
      <c r="Y493" s="7">
        <v>534</v>
      </c>
    </row>
    <row r="494" spans="22:25">
      <c r="V494" t="s">
        <v>1351</v>
      </c>
      <c r="W494" t="s">
        <v>1352</v>
      </c>
      <c r="X494" s="243">
        <v>3545.33</v>
      </c>
      <c r="Y494" s="7">
        <v>522</v>
      </c>
    </row>
    <row r="495" spans="22:25">
      <c r="V495" t="s">
        <v>1353</v>
      </c>
      <c r="W495" t="s">
        <v>1354</v>
      </c>
      <c r="X495" s="243">
        <v>3541.47</v>
      </c>
      <c r="Y495" s="7">
        <v>451</v>
      </c>
    </row>
    <row r="496" spans="22:25">
      <c r="V496" t="s">
        <v>1355</v>
      </c>
      <c r="W496" t="s">
        <v>1356</v>
      </c>
      <c r="X496" s="243">
        <v>3509.54</v>
      </c>
      <c r="Y496" s="7">
        <v>459</v>
      </c>
    </row>
    <row r="497" spans="22:25">
      <c r="V497" t="s">
        <v>1357</v>
      </c>
      <c r="W497" t="s">
        <v>1358</v>
      </c>
      <c r="X497" s="243">
        <v>3507.35</v>
      </c>
      <c r="Y497" s="7">
        <v>534</v>
      </c>
    </row>
    <row r="498" spans="22:25">
      <c r="V498">
        <v>8817</v>
      </c>
      <c r="W498" t="s">
        <v>1359</v>
      </c>
      <c r="X498" s="243">
        <v>3494.56</v>
      </c>
      <c r="Y498" s="7">
        <v>945</v>
      </c>
    </row>
    <row r="499" spans="22:25">
      <c r="V499" t="s">
        <v>1360</v>
      </c>
      <c r="W499" t="s">
        <v>1361</v>
      </c>
      <c r="X499" s="243">
        <v>3480.79</v>
      </c>
      <c r="Y499" s="7">
        <v>609</v>
      </c>
    </row>
    <row r="500" spans="22:25">
      <c r="V500" t="s">
        <v>1362</v>
      </c>
      <c r="W500" t="s">
        <v>1363</v>
      </c>
      <c r="X500" s="244">
        <v>3472.52</v>
      </c>
      <c r="Y500" s="7">
        <v>510</v>
      </c>
    </row>
    <row r="501" spans="22:25">
      <c r="V501" t="s">
        <v>1364</v>
      </c>
      <c r="W501" t="s">
        <v>1365</v>
      </c>
      <c r="X501" s="243">
        <v>3457.72</v>
      </c>
      <c r="Y501" s="7">
        <v>1040</v>
      </c>
    </row>
    <row r="502" spans="22:25">
      <c r="V502" t="s">
        <v>1366</v>
      </c>
      <c r="W502" t="s">
        <v>1367</v>
      </c>
      <c r="X502" s="243">
        <v>3453.29</v>
      </c>
      <c r="Y502" s="7">
        <v>462</v>
      </c>
    </row>
    <row r="503" spans="22:25">
      <c r="V503" t="s">
        <v>1368</v>
      </c>
      <c r="W503" t="s">
        <v>1369</v>
      </c>
      <c r="X503" s="243">
        <v>3450.9</v>
      </c>
      <c r="Y503" s="7">
        <v>654</v>
      </c>
    </row>
    <row r="504" spans="22:25">
      <c r="V504" t="s">
        <v>1370</v>
      </c>
      <c r="W504" t="s">
        <v>1371</v>
      </c>
      <c r="X504" s="243">
        <v>3418.44</v>
      </c>
      <c r="Y504" s="7">
        <v>468</v>
      </c>
    </row>
    <row r="505" spans="22:25">
      <c r="V505" t="s">
        <v>1372</v>
      </c>
      <c r="W505" t="s">
        <v>1373</v>
      </c>
      <c r="X505" s="243">
        <v>3417.5</v>
      </c>
      <c r="Y505" s="7">
        <v>542</v>
      </c>
    </row>
    <row r="506" spans="22:25">
      <c r="V506" t="s">
        <v>1374</v>
      </c>
      <c r="W506" t="s">
        <v>1375</v>
      </c>
      <c r="X506" s="243">
        <v>3417.07</v>
      </c>
      <c r="Y506" s="7">
        <v>531</v>
      </c>
    </row>
    <row r="507" spans="22:25">
      <c r="V507" t="s">
        <v>1376</v>
      </c>
      <c r="W507" t="s">
        <v>1377</v>
      </c>
      <c r="X507" s="243">
        <v>3407.81</v>
      </c>
      <c r="Y507" s="7">
        <v>430</v>
      </c>
    </row>
    <row r="508" spans="22:25">
      <c r="V508" t="s">
        <v>1378</v>
      </c>
      <c r="W508" t="s">
        <v>1379</v>
      </c>
      <c r="X508" s="243">
        <v>3404.99</v>
      </c>
      <c r="Y508" s="7">
        <v>547</v>
      </c>
    </row>
    <row r="509" spans="22:25">
      <c r="V509" t="s">
        <v>1380</v>
      </c>
      <c r="W509" t="s">
        <v>1381</v>
      </c>
      <c r="X509" s="243">
        <v>3383.41</v>
      </c>
      <c r="Y509" s="7">
        <v>555</v>
      </c>
    </row>
    <row r="510" spans="22:25">
      <c r="V510" t="s">
        <v>1382</v>
      </c>
      <c r="W510" t="s">
        <v>1383</v>
      </c>
      <c r="X510" s="243">
        <v>3382.17</v>
      </c>
      <c r="Y510" s="7">
        <v>556</v>
      </c>
    </row>
    <row r="511" spans="22:25">
      <c r="V511" t="s">
        <v>1384</v>
      </c>
      <c r="W511" t="s">
        <v>1385</v>
      </c>
      <c r="X511" s="244">
        <v>3381.59</v>
      </c>
      <c r="Y511" s="7">
        <v>552</v>
      </c>
    </row>
    <row r="512" spans="22:25">
      <c r="V512" t="s">
        <v>1386</v>
      </c>
      <c r="W512" t="s">
        <v>1387</v>
      </c>
      <c r="X512" s="243">
        <v>3355.74</v>
      </c>
      <c r="Y512" s="7">
        <v>717</v>
      </c>
    </row>
    <row r="513" spans="22:25">
      <c r="V513">
        <v>8594</v>
      </c>
      <c r="W513" t="s">
        <v>1388</v>
      </c>
      <c r="X513" s="243">
        <v>3346.71</v>
      </c>
      <c r="Y513" s="7">
        <v>884</v>
      </c>
    </row>
    <row r="514" spans="22:25">
      <c r="V514" t="s">
        <v>1389</v>
      </c>
      <c r="W514" t="s">
        <v>1390</v>
      </c>
      <c r="X514" s="243">
        <v>3329.58</v>
      </c>
      <c r="Y514" s="7">
        <v>711</v>
      </c>
    </row>
    <row r="515" spans="22:25">
      <c r="V515" t="s">
        <v>1391</v>
      </c>
      <c r="W515" t="s">
        <v>1392</v>
      </c>
      <c r="X515" s="243">
        <v>3326.95</v>
      </c>
      <c r="Y515" s="7">
        <v>1126</v>
      </c>
    </row>
    <row r="516" spans="22:25">
      <c r="V516" t="s">
        <v>1393</v>
      </c>
      <c r="W516" t="s">
        <v>1394</v>
      </c>
      <c r="X516" s="243">
        <v>3323.24</v>
      </c>
      <c r="Y516" s="7">
        <v>472</v>
      </c>
    </row>
    <row r="517" spans="22:25">
      <c r="V517" t="s">
        <v>1395</v>
      </c>
      <c r="W517" t="s">
        <v>1396</v>
      </c>
      <c r="X517" s="243">
        <v>3292.16</v>
      </c>
      <c r="Y517" s="7">
        <v>1135</v>
      </c>
    </row>
    <row r="518" spans="22:25">
      <c r="V518" t="s">
        <v>1397</v>
      </c>
      <c r="W518" t="s">
        <v>1398</v>
      </c>
      <c r="X518" s="243">
        <v>3287.25</v>
      </c>
      <c r="Y518" s="7">
        <v>462</v>
      </c>
    </row>
    <row r="519" spans="22:25">
      <c r="V519" t="s">
        <v>1399</v>
      </c>
      <c r="W519" t="s">
        <v>1400</v>
      </c>
      <c r="X519" s="243">
        <v>3285.97</v>
      </c>
      <c r="Y519" s="7">
        <v>399</v>
      </c>
    </row>
    <row r="520" spans="22:25">
      <c r="V520" t="s">
        <v>1401</v>
      </c>
      <c r="W520" t="s">
        <v>1402</v>
      </c>
      <c r="X520" s="243">
        <v>3258.61</v>
      </c>
      <c r="Y520" s="7">
        <v>537</v>
      </c>
    </row>
    <row r="521" spans="22:25">
      <c r="V521" t="s">
        <v>1403</v>
      </c>
      <c r="W521" t="s">
        <v>1404</v>
      </c>
      <c r="X521" s="243">
        <v>3248.65</v>
      </c>
      <c r="Y521" s="7">
        <v>700</v>
      </c>
    </row>
    <row r="522" spans="22:25">
      <c r="V522" t="s">
        <v>1405</v>
      </c>
      <c r="W522" t="s">
        <v>1406</v>
      </c>
      <c r="X522" s="243">
        <v>3235.42</v>
      </c>
      <c r="Y522" s="7">
        <v>616</v>
      </c>
    </row>
    <row r="523" spans="22:25">
      <c r="V523" t="s">
        <v>1407</v>
      </c>
      <c r="W523" t="s">
        <v>1408</v>
      </c>
      <c r="X523" s="243">
        <v>3233.1</v>
      </c>
      <c r="Y523" s="7">
        <v>570</v>
      </c>
    </row>
    <row r="524" spans="22:25">
      <c r="V524" t="s">
        <v>1409</v>
      </c>
      <c r="W524" t="s">
        <v>1410</v>
      </c>
      <c r="X524" s="243">
        <v>3214.51</v>
      </c>
      <c r="Y524" s="7">
        <v>512</v>
      </c>
    </row>
    <row r="525" spans="22:25">
      <c r="V525" t="s">
        <v>1411</v>
      </c>
      <c r="W525" t="s">
        <v>1412</v>
      </c>
      <c r="X525" s="243">
        <v>3208.66</v>
      </c>
      <c r="Y525" s="7">
        <v>422</v>
      </c>
    </row>
    <row r="526" spans="22:25">
      <c r="V526" t="s">
        <v>1413</v>
      </c>
      <c r="W526" t="s">
        <v>1414</v>
      </c>
      <c r="X526" s="243">
        <v>3201.65</v>
      </c>
      <c r="Y526" s="7">
        <v>516</v>
      </c>
    </row>
    <row r="527" spans="22:25">
      <c r="V527" t="s">
        <v>1415</v>
      </c>
      <c r="W527" t="s">
        <v>1416</v>
      </c>
      <c r="X527" s="243">
        <v>3199.43</v>
      </c>
      <c r="Y527" s="7">
        <v>535</v>
      </c>
    </row>
    <row r="528" spans="22:25">
      <c r="V528" t="s">
        <v>1417</v>
      </c>
      <c r="W528" t="s">
        <v>1418</v>
      </c>
      <c r="X528" s="243">
        <v>3181.95</v>
      </c>
      <c r="Y528" s="7">
        <v>664</v>
      </c>
    </row>
    <row r="529" spans="22:25">
      <c r="V529" t="s">
        <v>1419</v>
      </c>
      <c r="W529" t="s">
        <v>1420</v>
      </c>
      <c r="X529" s="243">
        <v>3179.84</v>
      </c>
      <c r="Y529" s="7">
        <v>769</v>
      </c>
    </row>
    <row r="530" spans="22:25">
      <c r="V530" t="s">
        <v>1421</v>
      </c>
      <c r="W530" t="s">
        <v>1422</v>
      </c>
      <c r="X530" s="243">
        <v>3175.15</v>
      </c>
      <c r="Y530" s="7">
        <v>581</v>
      </c>
    </row>
    <row r="531" spans="22:25">
      <c r="V531" t="s">
        <v>1423</v>
      </c>
      <c r="W531" t="s">
        <v>1424</v>
      </c>
      <c r="X531" s="243">
        <v>3164.29</v>
      </c>
      <c r="Y531" s="7">
        <v>304</v>
      </c>
    </row>
    <row r="532" spans="22:25">
      <c r="V532">
        <v>6101</v>
      </c>
      <c r="W532" t="s">
        <v>1425</v>
      </c>
      <c r="X532" s="243">
        <v>3162.8</v>
      </c>
      <c r="Y532" s="7">
        <v>470</v>
      </c>
    </row>
    <row r="533" spans="22:25">
      <c r="V533" t="s">
        <v>1426</v>
      </c>
      <c r="W533" t="s">
        <v>1427</v>
      </c>
      <c r="X533" s="243">
        <v>3145.12</v>
      </c>
      <c r="Y533" s="7">
        <v>482</v>
      </c>
    </row>
    <row r="534" spans="22:25">
      <c r="V534" t="s">
        <v>1428</v>
      </c>
      <c r="W534" t="s">
        <v>1429</v>
      </c>
      <c r="X534" s="243">
        <v>3141.5</v>
      </c>
      <c r="Y534" s="7">
        <v>400</v>
      </c>
    </row>
    <row r="535" spans="22:25">
      <c r="V535" t="s">
        <v>1430</v>
      </c>
      <c r="W535" t="s">
        <v>1431</v>
      </c>
      <c r="X535" s="243">
        <v>3135.87</v>
      </c>
      <c r="Y535" s="7">
        <v>394</v>
      </c>
    </row>
    <row r="536" spans="22:25">
      <c r="V536" t="s">
        <v>1432</v>
      </c>
      <c r="W536" t="s">
        <v>1433</v>
      </c>
      <c r="X536" s="243">
        <v>3132.87</v>
      </c>
      <c r="Y536" s="7">
        <v>403</v>
      </c>
    </row>
    <row r="537" spans="22:25">
      <c r="V537">
        <v>9420</v>
      </c>
      <c r="W537" t="s">
        <v>1434</v>
      </c>
      <c r="X537" s="243">
        <v>3124.55</v>
      </c>
      <c r="Y537" s="7">
        <v>689</v>
      </c>
    </row>
    <row r="538" spans="22:25">
      <c r="V538" t="s">
        <v>1435</v>
      </c>
      <c r="W538" t="s">
        <v>1436</v>
      </c>
      <c r="X538" s="243">
        <v>3099.01</v>
      </c>
      <c r="Y538" s="7">
        <v>528</v>
      </c>
    </row>
    <row r="539" spans="22:25">
      <c r="V539">
        <v>8595</v>
      </c>
      <c r="W539" t="s">
        <v>1437</v>
      </c>
      <c r="X539" s="243">
        <v>3090.37</v>
      </c>
      <c r="Y539" s="7">
        <v>910</v>
      </c>
    </row>
    <row r="540" spans="22:25">
      <c r="V540" t="s">
        <v>1438</v>
      </c>
      <c r="W540" t="s">
        <v>1439</v>
      </c>
      <c r="X540" s="243">
        <v>3085.8</v>
      </c>
      <c r="Y540" s="7">
        <v>395</v>
      </c>
    </row>
    <row r="541" spans="22:25">
      <c r="V541" t="s">
        <v>1440</v>
      </c>
      <c r="W541" t="s">
        <v>1441</v>
      </c>
      <c r="X541" s="243">
        <v>3071.98</v>
      </c>
      <c r="Y541" s="7">
        <v>569</v>
      </c>
    </row>
    <row r="542" spans="22:25">
      <c r="V542" t="s">
        <v>1442</v>
      </c>
      <c r="W542" t="s">
        <v>1443</v>
      </c>
      <c r="X542" s="243">
        <v>3054.5</v>
      </c>
      <c r="Y542" s="7">
        <v>398</v>
      </c>
    </row>
    <row r="543" spans="22:25">
      <c r="V543">
        <v>10399</v>
      </c>
      <c r="W543" t="s">
        <v>1444</v>
      </c>
      <c r="X543" s="243">
        <v>3047.76</v>
      </c>
      <c r="Y543" s="7">
        <v>118</v>
      </c>
    </row>
    <row r="544" spans="22:25">
      <c r="V544" t="s">
        <v>1445</v>
      </c>
      <c r="W544" t="s">
        <v>1446</v>
      </c>
      <c r="X544" s="243">
        <v>3039.88</v>
      </c>
      <c r="Y544" s="7">
        <v>387</v>
      </c>
    </row>
    <row r="545" spans="22:25">
      <c r="V545" t="s">
        <v>1447</v>
      </c>
      <c r="W545" t="s">
        <v>1448</v>
      </c>
      <c r="X545" s="7">
        <v>3031.15</v>
      </c>
      <c r="Y545" s="7">
        <v>484</v>
      </c>
    </row>
    <row r="546" spans="22:25">
      <c r="V546" t="s">
        <v>1449</v>
      </c>
      <c r="W546" t="s">
        <v>1450</v>
      </c>
      <c r="X546" s="243">
        <v>3022.63</v>
      </c>
      <c r="Y546" s="7">
        <v>396</v>
      </c>
    </row>
    <row r="547" spans="22:25">
      <c r="V547">
        <v>9907</v>
      </c>
      <c r="W547" t="s">
        <v>1451</v>
      </c>
      <c r="X547" s="244">
        <v>3022.35</v>
      </c>
      <c r="Y547" s="7">
        <v>609</v>
      </c>
    </row>
    <row r="548" spans="22:25">
      <c r="V548" t="s">
        <v>1452</v>
      </c>
      <c r="W548" t="s">
        <v>1453</v>
      </c>
      <c r="X548" s="243">
        <v>3017.53</v>
      </c>
      <c r="Y548" s="7">
        <v>413</v>
      </c>
    </row>
    <row r="549" spans="22:25">
      <c r="V549">
        <v>9418</v>
      </c>
      <c r="W549" t="s">
        <v>1454</v>
      </c>
      <c r="X549" s="243">
        <v>3016.73</v>
      </c>
      <c r="Y549" s="7">
        <v>578</v>
      </c>
    </row>
    <row r="550" spans="22:25">
      <c r="V550" t="s">
        <v>1455</v>
      </c>
      <c r="W550" t="s">
        <v>1456</v>
      </c>
      <c r="X550" s="243">
        <v>3007.67</v>
      </c>
      <c r="Y550" s="7">
        <v>465</v>
      </c>
    </row>
    <row r="551" spans="22:25">
      <c r="V551" t="s">
        <v>1457</v>
      </c>
      <c r="W551" t="s">
        <v>1458</v>
      </c>
      <c r="X551" s="243">
        <v>3006.22</v>
      </c>
      <c r="Y551" s="7">
        <v>365</v>
      </c>
    </row>
    <row r="552" spans="22:25">
      <c r="V552" t="s">
        <v>1459</v>
      </c>
      <c r="W552" t="s">
        <v>1460</v>
      </c>
      <c r="X552" s="243">
        <v>2988.3</v>
      </c>
      <c r="Y552" s="7">
        <v>483</v>
      </c>
    </row>
    <row r="553" spans="22:25">
      <c r="V553" t="s">
        <v>1461</v>
      </c>
      <c r="W553" t="s">
        <v>1462</v>
      </c>
      <c r="X553" s="243">
        <v>2987.6</v>
      </c>
      <c r="Y553" s="7">
        <v>440</v>
      </c>
    </row>
    <row r="554" spans="22:25">
      <c r="V554" t="s">
        <v>1463</v>
      </c>
      <c r="W554" t="s">
        <v>1464</v>
      </c>
      <c r="X554" s="243">
        <v>2976.58</v>
      </c>
      <c r="Y554" s="7">
        <v>456</v>
      </c>
    </row>
    <row r="555" spans="22:25">
      <c r="V555" t="s">
        <v>1465</v>
      </c>
      <c r="W555" t="s">
        <v>1466</v>
      </c>
      <c r="X555" s="243">
        <v>2975.63</v>
      </c>
      <c r="Y555" s="7">
        <v>380</v>
      </c>
    </row>
    <row r="556" spans="22:25">
      <c r="V556" t="s">
        <v>1467</v>
      </c>
      <c r="W556" t="s">
        <v>1468</v>
      </c>
      <c r="X556" s="243">
        <v>2974.01</v>
      </c>
      <c r="Y556" s="7">
        <v>381</v>
      </c>
    </row>
    <row r="557" spans="22:25">
      <c r="V557" t="s">
        <v>1469</v>
      </c>
      <c r="W557" t="s">
        <v>1470</v>
      </c>
      <c r="X557" s="243">
        <v>2973.54</v>
      </c>
      <c r="Y557" s="7">
        <v>449</v>
      </c>
    </row>
    <row r="558" spans="22:25">
      <c r="V558" t="s">
        <v>1471</v>
      </c>
      <c r="W558" t="s">
        <v>1472</v>
      </c>
      <c r="X558" s="243">
        <v>2971.07</v>
      </c>
      <c r="Y558" s="7">
        <v>427</v>
      </c>
    </row>
    <row r="559" spans="22:25">
      <c r="V559">
        <v>5146</v>
      </c>
      <c r="W559" t="s">
        <v>1473</v>
      </c>
      <c r="X559" s="243">
        <v>2968.26</v>
      </c>
      <c r="Y559" s="7">
        <v>1101</v>
      </c>
    </row>
    <row r="560" spans="22:25">
      <c r="V560" t="s">
        <v>1474</v>
      </c>
      <c r="W560" t="s">
        <v>1475</v>
      </c>
      <c r="X560" s="243">
        <v>2967.87</v>
      </c>
      <c r="Y560" s="7">
        <v>487</v>
      </c>
    </row>
    <row r="561" spans="22:25">
      <c r="V561" t="s">
        <v>1476</v>
      </c>
      <c r="W561" t="s">
        <v>1477</v>
      </c>
      <c r="X561" s="243">
        <v>2967.48</v>
      </c>
      <c r="Y561" s="7">
        <v>514</v>
      </c>
    </row>
    <row r="562" spans="22:25">
      <c r="V562">
        <v>8270</v>
      </c>
      <c r="W562" t="s">
        <v>1478</v>
      </c>
      <c r="X562" s="243">
        <v>2950.86</v>
      </c>
      <c r="Y562" s="7">
        <v>669</v>
      </c>
    </row>
    <row r="563" spans="22:25">
      <c r="V563" t="s">
        <v>1479</v>
      </c>
      <c r="W563" t="s">
        <v>1480</v>
      </c>
      <c r="X563" s="244">
        <v>2949.27</v>
      </c>
      <c r="Y563" s="7">
        <v>382</v>
      </c>
    </row>
    <row r="564" spans="22:25">
      <c r="V564">
        <v>7452</v>
      </c>
      <c r="W564" t="s">
        <v>1481</v>
      </c>
      <c r="X564" s="243">
        <v>2945.94</v>
      </c>
      <c r="Y564" s="7">
        <v>251</v>
      </c>
    </row>
    <row r="565" spans="22:25">
      <c r="V565" t="s">
        <v>1482</v>
      </c>
      <c r="W565" t="s">
        <v>1483</v>
      </c>
      <c r="X565" s="243">
        <v>2945.38</v>
      </c>
      <c r="Y565" s="7">
        <v>580</v>
      </c>
    </row>
    <row r="566" spans="22:25">
      <c r="V566" t="s">
        <v>1484</v>
      </c>
      <c r="W566" t="s">
        <v>1485</v>
      </c>
      <c r="X566" s="243">
        <v>2935.59</v>
      </c>
      <c r="Y566" s="7">
        <v>488</v>
      </c>
    </row>
    <row r="567" spans="22:25">
      <c r="V567" t="s">
        <v>1486</v>
      </c>
      <c r="W567" t="s">
        <v>1487</v>
      </c>
      <c r="X567" s="243">
        <v>2934.17</v>
      </c>
      <c r="Y567" s="7">
        <v>416</v>
      </c>
    </row>
    <row r="568" spans="22:25">
      <c r="V568" t="s">
        <v>1488</v>
      </c>
      <c r="W568" t="s">
        <v>1489</v>
      </c>
      <c r="X568" s="243">
        <v>2932.76</v>
      </c>
      <c r="Y568" s="7">
        <v>316</v>
      </c>
    </row>
    <row r="569" spans="22:25">
      <c r="V569">
        <v>1678</v>
      </c>
      <c r="W569" t="s">
        <v>1490</v>
      </c>
      <c r="X569" s="243">
        <v>2917.28</v>
      </c>
      <c r="Y569" s="7">
        <v>89</v>
      </c>
    </row>
    <row r="570" spans="22:25">
      <c r="V570">
        <v>7664</v>
      </c>
      <c r="W570" t="s">
        <v>1491</v>
      </c>
      <c r="X570" s="243">
        <v>2907.87</v>
      </c>
      <c r="Y570" s="7">
        <v>1315</v>
      </c>
    </row>
    <row r="571" spans="22:25">
      <c r="V571">
        <v>10459</v>
      </c>
      <c r="W571" t="s">
        <v>1492</v>
      </c>
      <c r="X571" s="244">
        <v>2895.93</v>
      </c>
      <c r="Y571" s="7">
        <v>219</v>
      </c>
    </row>
    <row r="572" spans="22:25">
      <c r="V572">
        <v>4777</v>
      </c>
      <c r="W572" t="s">
        <v>1493</v>
      </c>
      <c r="X572" s="243">
        <v>2888.89</v>
      </c>
      <c r="Y572" s="7">
        <v>2206</v>
      </c>
    </row>
    <row r="573" spans="22:25">
      <c r="V573">
        <v>9718</v>
      </c>
      <c r="W573" t="s">
        <v>1494</v>
      </c>
      <c r="X573" s="243">
        <v>2878.31</v>
      </c>
      <c r="Y573" s="7">
        <v>219</v>
      </c>
    </row>
    <row r="574" spans="22:25">
      <c r="V574" t="s">
        <v>1495</v>
      </c>
      <c r="W574" t="s">
        <v>1496</v>
      </c>
      <c r="X574" s="243">
        <v>2878.26</v>
      </c>
      <c r="Y574" s="7">
        <v>460</v>
      </c>
    </row>
    <row r="575" spans="22:25">
      <c r="V575" t="s">
        <v>1497</v>
      </c>
      <c r="W575" t="s">
        <v>1498</v>
      </c>
      <c r="X575" s="243">
        <v>2874.5</v>
      </c>
      <c r="Y575" s="7">
        <v>475</v>
      </c>
    </row>
    <row r="576" spans="22:25">
      <c r="V576">
        <v>7805</v>
      </c>
      <c r="W576" t="s">
        <v>1499</v>
      </c>
      <c r="X576" s="243">
        <v>2868.16</v>
      </c>
      <c r="Y576" s="7">
        <v>987</v>
      </c>
    </row>
    <row r="577" spans="22:25">
      <c r="V577">
        <v>10024</v>
      </c>
      <c r="W577" t="s">
        <v>1500</v>
      </c>
      <c r="X577" s="243">
        <v>2860.49</v>
      </c>
      <c r="Y577" s="7">
        <v>550</v>
      </c>
    </row>
    <row r="578" spans="22:25">
      <c r="V578" t="s">
        <v>1501</v>
      </c>
      <c r="W578" t="s">
        <v>1502</v>
      </c>
      <c r="X578" s="243">
        <v>2854.96</v>
      </c>
      <c r="Y578" s="7">
        <v>497</v>
      </c>
    </row>
    <row r="579" spans="22:25">
      <c r="V579" t="s">
        <v>1503</v>
      </c>
      <c r="W579" t="s">
        <v>1504</v>
      </c>
      <c r="X579" s="243">
        <v>2840.82</v>
      </c>
      <c r="Y579" s="7">
        <v>447</v>
      </c>
    </row>
    <row r="580" spans="22:25">
      <c r="V580" t="s">
        <v>1505</v>
      </c>
      <c r="W580" t="s">
        <v>1506</v>
      </c>
      <c r="X580" s="243">
        <v>2838.8</v>
      </c>
      <c r="Y580" s="7">
        <v>395</v>
      </c>
    </row>
    <row r="581" spans="22:25">
      <c r="V581" t="s">
        <v>1507</v>
      </c>
      <c r="W581" t="s">
        <v>1508</v>
      </c>
      <c r="X581" s="243">
        <v>2818.39</v>
      </c>
      <c r="Y581" s="7">
        <v>429</v>
      </c>
    </row>
    <row r="582" spans="22:25">
      <c r="V582" t="s">
        <v>1509</v>
      </c>
      <c r="W582" t="s">
        <v>1510</v>
      </c>
      <c r="X582" s="243">
        <v>2815.48</v>
      </c>
      <c r="Y582" s="7">
        <v>632</v>
      </c>
    </row>
    <row r="583" spans="22:25">
      <c r="V583" t="s">
        <v>1511</v>
      </c>
      <c r="W583" t="s">
        <v>1512</v>
      </c>
      <c r="X583" s="243">
        <v>2802.91</v>
      </c>
      <c r="Y583" s="7">
        <v>288</v>
      </c>
    </row>
    <row r="584" spans="22:25">
      <c r="V584" t="s">
        <v>1513</v>
      </c>
      <c r="W584" t="s">
        <v>1514</v>
      </c>
      <c r="X584" s="243">
        <v>2802.14</v>
      </c>
      <c r="Y584" s="7">
        <v>434</v>
      </c>
    </row>
    <row r="585" spans="22:25">
      <c r="V585" t="s">
        <v>1515</v>
      </c>
      <c r="W585" t="s">
        <v>1516</v>
      </c>
      <c r="X585" s="243">
        <v>2791.02</v>
      </c>
      <c r="Y585" s="7">
        <v>464</v>
      </c>
    </row>
    <row r="586" spans="22:25">
      <c r="V586" t="s">
        <v>1517</v>
      </c>
      <c r="W586" t="s">
        <v>1518</v>
      </c>
      <c r="X586" s="244">
        <v>2780.93</v>
      </c>
      <c r="Y586" s="7">
        <v>364</v>
      </c>
    </row>
    <row r="587" spans="22:25">
      <c r="V587">
        <v>9440</v>
      </c>
      <c r="W587" t="s">
        <v>1519</v>
      </c>
      <c r="X587" s="243">
        <v>2780.14</v>
      </c>
      <c r="Y587" s="7">
        <v>618</v>
      </c>
    </row>
    <row r="588" spans="22:25">
      <c r="V588">
        <v>7450</v>
      </c>
      <c r="W588" t="s">
        <v>1520</v>
      </c>
      <c r="X588" s="243">
        <v>2772.06</v>
      </c>
      <c r="Y588" s="7">
        <v>129</v>
      </c>
    </row>
    <row r="589" spans="22:25">
      <c r="V589" t="s">
        <v>1521</v>
      </c>
      <c r="W589" t="s">
        <v>1522</v>
      </c>
      <c r="X589" s="243">
        <v>2762.21</v>
      </c>
      <c r="Y589" s="7">
        <v>386</v>
      </c>
    </row>
    <row r="590" spans="22:25">
      <c r="V590" t="s">
        <v>1523</v>
      </c>
      <c r="W590" t="s">
        <v>1524</v>
      </c>
      <c r="X590" s="243">
        <v>2743.25</v>
      </c>
      <c r="Y590" s="7">
        <v>347</v>
      </c>
    </row>
    <row r="591" spans="22:25">
      <c r="V591" t="s">
        <v>1525</v>
      </c>
      <c r="W591" t="s">
        <v>1526</v>
      </c>
      <c r="X591" s="243">
        <v>2734.26</v>
      </c>
      <c r="Y591" s="7">
        <v>463</v>
      </c>
    </row>
    <row r="592" spans="22:25">
      <c r="V592" t="s">
        <v>1527</v>
      </c>
      <c r="W592" t="s">
        <v>1528</v>
      </c>
      <c r="X592" s="243">
        <v>2726.95</v>
      </c>
      <c r="Y592" s="7">
        <v>703</v>
      </c>
    </row>
    <row r="593" spans="22:25">
      <c r="V593" t="s">
        <v>1529</v>
      </c>
      <c r="W593" t="s">
        <v>1530</v>
      </c>
      <c r="X593" s="243">
        <v>2724.8</v>
      </c>
      <c r="Y593" s="7">
        <v>348</v>
      </c>
    </row>
    <row r="594" spans="22:25">
      <c r="V594">
        <v>1320</v>
      </c>
      <c r="W594" t="s">
        <v>1531</v>
      </c>
      <c r="X594" s="244">
        <v>2719.91</v>
      </c>
      <c r="Y594" s="7">
        <v>305</v>
      </c>
    </row>
    <row r="595" spans="22:25">
      <c r="V595" t="s">
        <v>1532</v>
      </c>
      <c r="W595" t="s">
        <v>1533</v>
      </c>
      <c r="X595" s="243">
        <v>2706.07</v>
      </c>
      <c r="Y595" s="7">
        <v>249</v>
      </c>
    </row>
    <row r="596" spans="22:25">
      <c r="V596" t="s">
        <v>1534</v>
      </c>
      <c r="W596" t="s">
        <v>1535</v>
      </c>
      <c r="X596" s="243">
        <v>2704.66</v>
      </c>
      <c r="Y596" s="7">
        <v>182</v>
      </c>
    </row>
    <row r="597" spans="22:25">
      <c r="V597" t="s">
        <v>1536</v>
      </c>
      <c r="W597" t="s">
        <v>1537</v>
      </c>
      <c r="X597" s="243">
        <v>2699.7</v>
      </c>
      <c r="Y597" s="7">
        <v>540</v>
      </c>
    </row>
    <row r="598" spans="22:25">
      <c r="V598" t="s">
        <v>1538</v>
      </c>
      <c r="W598" t="s">
        <v>1539</v>
      </c>
      <c r="X598" s="7">
        <v>2697.98</v>
      </c>
      <c r="Y598" s="7">
        <v>341</v>
      </c>
    </row>
    <row r="599" spans="22:25">
      <c r="V599" t="s">
        <v>1540</v>
      </c>
      <c r="W599" t="s">
        <v>1541</v>
      </c>
      <c r="X599" s="7">
        <v>2691.33</v>
      </c>
      <c r="Y599" s="7">
        <v>642</v>
      </c>
    </row>
    <row r="600" spans="22:25">
      <c r="V600">
        <v>7226</v>
      </c>
      <c r="W600" t="s">
        <v>1542</v>
      </c>
      <c r="X600" s="7">
        <v>2687.71</v>
      </c>
      <c r="Y600" s="7">
        <v>535</v>
      </c>
    </row>
    <row r="601" spans="22:25">
      <c r="V601" t="s">
        <v>1543</v>
      </c>
      <c r="W601" t="s">
        <v>1544</v>
      </c>
      <c r="X601" s="7">
        <v>2684.96</v>
      </c>
      <c r="Y601" s="7">
        <v>353</v>
      </c>
    </row>
    <row r="602" spans="22:25">
      <c r="V602" t="s">
        <v>1545</v>
      </c>
      <c r="W602" t="s">
        <v>1546</v>
      </c>
      <c r="X602" s="7">
        <v>2682.14</v>
      </c>
      <c r="Y602" s="7">
        <v>1146</v>
      </c>
    </row>
    <row r="603" spans="22:25">
      <c r="V603" t="s">
        <v>1547</v>
      </c>
      <c r="W603" t="s">
        <v>1548</v>
      </c>
      <c r="X603" s="7">
        <v>2674.93</v>
      </c>
      <c r="Y603" s="7">
        <v>308</v>
      </c>
    </row>
    <row r="604" spans="22:25">
      <c r="V604" t="s">
        <v>1549</v>
      </c>
      <c r="W604" t="s">
        <v>1550</v>
      </c>
      <c r="X604" s="7">
        <v>2673.43</v>
      </c>
      <c r="Y604" s="7">
        <v>361</v>
      </c>
    </row>
    <row r="605" spans="22:25">
      <c r="V605" t="s">
        <v>1551</v>
      </c>
      <c r="W605" t="s">
        <v>1552</v>
      </c>
      <c r="X605" s="7">
        <v>2657.33</v>
      </c>
      <c r="Y605" s="7">
        <v>651</v>
      </c>
    </row>
    <row r="606" spans="22:25">
      <c r="V606" t="s">
        <v>1553</v>
      </c>
      <c r="W606" t="s">
        <v>1554</v>
      </c>
      <c r="X606" s="7">
        <v>2649.59</v>
      </c>
      <c r="Y606" s="7">
        <v>350</v>
      </c>
    </row>
    <row r="607" spans="22:25">
      <c r="V607" t="s">
        <v>1555</v>
      </c>
      <c r="W607" t="s">
        <v>1556</v>
      </c>
      <c r="X607" s="7">
        <v>2642.47</v>
      </c>
      <c r="Y607" s="7">
        <v>361</v>
      </c>
    </row>
    <row r="608" spans="22:25">
      <c r="V608" t="s">
        <v>1557</v>
      </c>
      <c r="W608" t="s">
        <v>1558</v>
      </c>
      <c r="X608" s="7">
        <v>2631.21</v>
      </c>
      <c r="Y608" s="7">
        <v>429</v>
      </c>
    </row>
    <row r="609" spans="22:25">
      <c r="V609" t="s">
        <v>1559</v>
      </c>
      <c r="W609" t="s">
        <v>1560</v>
      </c>
      <c r="X609" s="243">
        <v>2620.5</v>
      </c>
      <c r="Y609" s="7">
        <v>390</v>
      </c>
    </row>
    <row r="610" spans="22:25">
      <c r="V610" t="s">
        <v>1561</v>
      </c>
      <c r="W610" t="s">
        <v>1562</v>
      </c>
      <c r="X610" s="243">
        <v>2609.6</v>
      </c>
      <c r="Y610" s="7">
        <v>272</v>
      </c>
    </row>
    <row r="611" spans="22:25">
      <c r="V611" t="s">
        <v>1563</v>
      </c>
      <c r="W611" t="s">
        <v>1564</v>
      </c>
      <c r="X611" s="243">
        <v>2605.91</v>
      </c>
      <c r="Y611" s="7">
        <v>458</v>
      </c>
    </row>
    <row r="612" spans="22:25">
      <c r="V612">
        <v>10455</v>
      </c>
      <c r="W612" t="s">
        <v>1565</v>
      </c>
      <c r="X612" s="243">
        <v>2605.46</v>
      </c>
      <c r="Y612" s="7">
        <v>199</v>
      </c>
    </row>
    <row r="613" spans="22:25">
      <c r="V613" t="s">
        <v>1566</v>
      </c>
      <c r="W613" t="s">
        <v>1567</v>
      </c>
      <c r="X613" s="243">
        <v>2601.15</v>
      </c>
      <c r="Y613" s="7">
        <v>354</v>
      </c>
    </row>
    <row r="614" spans="22:25">
      <c r="V614" t="s">
        <v>1568</v>
      </c>
      <c r="W614" t="s">
        <v>1569</v>
      </c>
      <c r="X614" s="243">
        <v>2598.9699999999998</v>
      </c>
      <c r="Y614" s="7">
        <v>775</v>
      </c>
    </row>
    <row r="615" spans="22:25">
      <c r="V615" t="s">
        <v>1570</v>
      </c>
      <c r="W615" t="s">
        <v>1571</v>
      </c>
      <c r="X615" s="35">
        <v>2588.52</v>
      </c>
      <c r="Y615">
        <v>334</v>
      </c>
    </row>
    <row r="616" spans="22:25">
      <c r="V616" t="s">
        <v>1572</v>
      </c>
      <c r="W616" t="s">
        <v>1573</v>
      </c>
      <c r="X616" s="35">
        <v>2585.54</v>
      </c>
      <c r="Y616">
        <v>243</v>
      </c>
    </row>
    <row r="617" spans="22:25">
      <c r="V617">
        <v>7763</v>
      </c>
      <c r="W617" t="s">
        <v>1574</v>
      </c>
      <c r="X617" s="35">
        <v>2570.0500000000002</v>
      </c>
      <c r="Y617">
        <v>704</v>
      </c>
    </row>
    <row r="618" spans="22:25">
      <c r="V618" t="s">
        <v>450</v>
      </c>
      <c r="W618" t="s">
        <v>451</v>
      </c>
      <c r="X618" s="35">
        <v>2569.91</v>
      </c>
      <c r="Y618">
        <v>515</v>
      </c>
    </row>
    <row r="619" spans="22:25">
      <c r="V619" t="s">
        <v>1575</v>
      </c>
      <c r="W619" t="s">
        <v>1576</v>
      </c>
      <c r="X619" s="35">
        <v>2569.61</v>
      </c>
      <c r="Y619">
        <v>506</v>
      </c>
    </row>
    <row r="620" spans="22:25">
      <c r="V620" t="s">
        <v>1577</v>
      </c>
      <c r="W620" t="s">
        <v>1578</v>
      </c>
      <c r="X620" s="35">
        <v>2569.27</v>
      </c>
      <c r="Y620">
        <v>492</v>
      </c>
    </row>
    <row r="621" spans="22:25">
      <c r="V621">
        <v>7454</v>
      </c>
      <c r="W621" t="s">
        <v>1579</v>
      </c>
      <c r="X621" s="35">
        <v>2566.6999999999998</v>
      </c>
      <c r="Y621">
        <v>192</v>
      </c>
    </row>
    <row r="622" spans="22:25">
      <c r="V622" t="s">
        <v>1580</v>
      </c>
      <c r="W622" t="s">
        <v>1581</v>
      </c>
      <c r="X622" s="35">
        <v>2554.38</v>
      </c>
      <c r="Y622">
        <v>377</v>
      </c>
    </row>
    <row r="623" spans="22:25">
      <c r="V623">
        <v>3868</v>
      </c>
      <c r="W623" t="s">
        <v>1582</v>
      </c>
      <c r="X623" s="35">
        <v>2527.65</v>
      </c>
      <c r="Y623">
        <v>566</v>
      </c>
    </row>
    <row r="624" spans="22:25">
      <c r="V624" t="s">
        <v>1583</v>
      </c>
      <c r="W624" t="s">
        <v>1584</v>
      </c>
      <c r="X624" s="35">
        <v>2521.91</v>
      </c>
      <c r="Y624">
        <v>356</v>
      </c>
    </row>
    <row r="625" spans="22:25">
      <c r="V625" t="s">
        <v>1585</v>
      </c>
      <c r="W625" t="s">
        <v>1586</v>
      </c>
      <c r="X625" s="35">
        <v>2518.21</v>
      </c>
      <c r="Y625">
        <v>183</v>
      </c>
    </row>
    <row r="626" spans="22:25">
      <c r="V626">
        <v>8372</v>
      </c>
      <c r="W626" t="s">
        <v>1587</v>
      </c>
      <c r="X626" s="35">
        <v>2503.81</v>
      </c>
      <c r="Y626">
        <v>607</v>
      </c>
    </row>
    <row r="627" spans="22:25">
      <c r="V627">
        <v>10453</v>
      </c>
      <c r="W627" t="s">
        <v>1588</v>
      </c>
      <c r="X627" s="35">
        <v>2490.41</v>
      </c>
      <c r="Y627">
        <v>188</v>
      </c>
    </row>
    <row r="628" spans="22:25">
      <c r="V628" t="s">
        <v>1589</v>
      </c>
      <c r="W628" t="s">
        <v>1590</v>
      </c>
      <c r="X628" s="35">
        <v>2485.5</v>
      </c>
      <c r="Y628">
        <v>393</v>
      </c>
    </row>
    <row r="629" spans="22:25">
      <c r="V629" t="s">
        <v>1591</v>
      </c>
      <c r="W629" t="s">
        <v>1592</v>
      </c>
      <c r="X629" s="35">
        <v>2483.17</v>
      </c>
      <c r="Y629">
        <v>362</v>
      </c>
    </row>
    <row r="630" spans="22:25">
      <c r="V630">
        <v>9422</v>
      </c>
      <c r="W630" t="s">
        <v>1593</v>
      </c>
      <c r="X630" s="35">
        <v>2464.52</v>
      </c>
      <c r="Y630">
        <v>544</v>
      </c>
    </row>
    <row r="631" spans="22:25">
      <c r="V631" t="s">
        <v>1594</v>
      </c>
      <c r="W631" t="s">
        <v>1595</v>
      </c>
      <c r="X631" s="35">
        <v>2455.33</v>
      </c>
      <c r="Y631">
        <v>418</v>
      </c>
    </row>
    <row r="632" spans="22:25">
      <c r="V632" t="s">
        <v>1596</v>
      </c>
      <c r="W632" t="s">
        <v>1597</v>
      </c>
      <c r="X632" s="35">
        <v>2453.7399999999998</v>
      </c>
      <c r="Y632">
        <v>430</v>
      </c>
    </row>
    <row r="633" spans="22:25">
      <c r="V633">
        <v>8371</v>
      </c>
      <c r="W633" t="s">
        <v>1598</v>
      </c>
      <c r="X633" s="35">
        <v>2452.0100000000002</v>
      </c>
      <c r="Y633">
        <v>594</v>
      </c>
    </row>
    <row r="634" spans="22:25">
      <c r="V634" t="s">
        <v>1599</v>
      </c>
      <c r="W634" t="s">
        <v>1600</v>
      </c>
      <c r="X634" s="35">
        <v>2445.16</v>
      </c>
      <c r="Y634">
        <v>364</v>
      </c>
    </row>
    <row r="635" spans="22:25">
      <c r="V635" t="s">
        <v>1601</v>
      </c>
      <c r="W635" t="s">
        <v>1602</v>
      </c>
      <c r="X635" s="35">
        <v>2427.29</v>
      </c>
      <c r="Y635">
        <v>357</v>
      </c>
    </row>
    <row r="636" spans="22:25">
      <c r="V636" t="s">
        <v>1603</v>
      </c>
      <c r="W636" t="s">
        <v>1604</v>
      </c>
      <c r="X636" s="35">
        <v>2422.2600000000002</v>
      </c>
      <c r="Y636">
        <v>336</v>
      </c>
    </row>
    <row r="637" spans="22:25">
      <c r="V637" t="s">
        <v>1605</v>
      </c>
      <c r="W637" t="s">
        <v>1606</v>
      </c>
      <c r="X637" s="35">
        <v>2418.5500000000002</v>
      </c>
      <c r="Y637">
        <v>730</v>
      </c>
    </row>
    <row r="638" spans="22:25">
      <c r="V638" t="s">
        <v>1607</v>
      </c>
      <c r="W638" t="s">
        <v>1608</v>
      </c>
      <c r="X638" s="35">
        <v>2417.29</v>
      </c>
      <c r="Y638">
        <v>398</v>
      </c>
    </row>
    <row r="639" spans="22:25">
      <c r="V639" t="s">
        <v>1609</v>
      </c>
      <c r="W639" t="s">
        <v>1610</v>
      </c>
      <c r="X639" s="35">
        <v>2396.41</v>
      </c>
      <c r="Y639">
        <v>381</v>
      </c>
    </row>
    <row r="640" spans="22:25">
      <c r="V640" t="s">
        <v>1611</v>
      </c>
      <c r="W640" t="s">
        <v>1612</v>
      </c>
      <c r="X640" s="35">
        <v>2360.0700000000002</v>
      </c>
      <c r="Y640">
        <v>297</v>
      </c>
    </row>
    <row r="641" spans="22:25">
      <c r="V641" t="s">
        <v>1613</v>
      </c>
      <c r="W641" t="s">
        <v>1614</v>
      </c>
      <c r="X641" s="35">
        <v>2358.7600000000002</v>
      </c>
      <c r="Y641">
        <v>360</v>
      </c>
    </row>
    <row r="642" spans="22:25">
      <c r="V642" t="s">
        <v>1615</v>
      </c>
      <c r="W642" t="s">
        <v>1616</v>
      </c>
      <c r="X642" s="35">
        <v>2356.81</v>
      </c>
      <c r="Y642">
        <v>438</v>
      </c>
    </row>
    <row r="643" spans="22:25">
      <c r="V643" t="s">
        <v>1617</v>
      </c>
      <c r="W643" t="s">
        <v>1618</v>
      </c>
      <c r="X643" s="35">
        <v>2356.21</v>
      </c>
      <c r="Y643">
        <v>387</v>
      </c>
    </row>
    <row r="644" spans="22:25">
      <c r="V644" t="s">
        <v>1619</v>
      </c>
      <c r="W644" t="s">
        <v>1620</v>
      </c>
      <c r="X644" s="35">
        <v>2341.85</v>
      </c>
      <c r="Y644">
        <v>371</v>
      </c>
    </row>
    <row r="645" spans="22:25">
      <c r="V645" t="s">
        <v>1621</v>
      </c>
      <c r="W645" t="s">
        <v>1622</v>
      </c>
      <c r="X645" s="35">
        <v>2340.5500000000002</v>
      </c>
      <c r="Y645">
        <v>390</v>
      </c>
    </row>
    <row r="646" spans="22:25">
      <c r="V646" t="s">
        <v>1623</v>
      </c>
      <c r="W646" t="s">
        <v>1624</v>
      </c>
      <c r="X646" s="35">
        <v>2336.83</v>
      </c>
      <c r="Y646">
        <v>512</v>
      </c>
    </row>
    <row r="647" spans="22:25">
      <c r="V647">
        <v>7927</v>
      </c>
      <c r="W647" t="s">
        <v>1625</v>
      </c>
      <c r="X647" s="35">
        <v>2327.9699999999998</v>
      </c>
      <c r="Y647">
        <v>395</v>
      </c>
    </row>
    <row r="648" spans="22:25">
      <c r="V648" t="s">
        <v>1626</v>
      </c>
      <c r="W648" t="s">
        <v>1627</v>
      </c>
      <c r="X648" s="35">
        <v>2286.73</v>
      </c>
      <c r="Y648">
        <v>291</v>
      </c>
    </row>
    <row r="649" spans="22:25">
      <c r="V649" t="s">
        <v>1628</v>
      </c>
      <c r="W649" t="s">
        <v>1629</v>
      </c>
      <c r="X649" s="35">
        <v>2285.9299999999998</v>
      </c>
      <c r="Y649">
        <v>358</v>
      </c>
    </row>
    <row r="650" spans="22:25">
      <c r="V650" t="s">
        <v>1630</v>
      </c>
      <c r="W650" t="s">
        <v>1631</v>
      </c>
      <c r="X650" s="35">
        <v>2276.63</v>
      </c>
      <c r="Y650">
        <v>289</v>
      </c>
    </row>
    <row r="651" spans="22:25">
      <c r="V651" t="s">
        <v>1632</v>
      </c>
      <c r="W651" t="s">
        <v>1633</v>
      </c>
      <c r="X651" s="35">
        <v>2274.85</v>
      </c>
      <c r="Y651">
        <v>300</v>
      </c>
    </row>
    <row r="652" spans="22:25">
      <c r="V652" t="s">
        <v>1634</v>
      </c>
      <c r="W652" t="s">
        <v>1635</v>
      </c>
      <c r="X652" s="35">
        <v>2271.6799999999998</v>
      </c>
      <c r="Y652">
        <v>293</v>
      </c>
    </row>
    <row r="653" spans="22:25">
      <c r="V653" t="s">
        <v>1636</v>
      </c>
      <c r="W653" t="s">
        <v>1637</v>
      </c>
      <c r="X653" s="35">
        <v>2263.0500000000002</v>
      </c>
      <c r="Y653">
        <v>373</v>
      </c>
    </row>
    <row r="654" spans="22:25">
      <c r="V654">
        <v>9683</v>
      </c>
      <c r="W654" t="s">
        <v>1638</v>
      </c>
      <c r="X654" s="35">
        <v>2243.84</v>
      </c>
      <c r="Y654">
        <v>324</v>
      </c>
    </row>
    <row r="655" spans="22:25">
      <c r="V655" t="s">
        <v>1639</v>
      </c>
      <c r="W655" t="s">
        <v>1640</v>
      </c>
      <c r="X655" s="35">
        <v>2236.9299999999998</v>
      </c>
      <c r="Y655">
        <v>380</v>
      </c>
    </row>
    <row r="656" spans="22:25">
      <c r="V656">
        <v>10224</v>
      </c>
      <c r="W656" t="s">
        <v>1641</v>
      </c>
      <c r="X656" s="35">
        <v>2232.3200000000002</v>
      </c>
      <c r="Y656">
        <v>383</v>
      </c>
    </row>
    <row r="657" spans="22:25">
      <c r="V657" t="s">
        <v>1642</v>
      </c>
      <c r="W657" t="s">
        <v>1643</v>
      </c>
      <c r="X657" s="35">
        <v>2229.4899999999998</v>
      </c>
      <c r="Y657">
        <v>928</v>
      </c>
    </row>
    <row r="658" spans="22:25">
      <c r="V658">
        <v>9909</v>
      </c>
      <c r="W658" t="s">
        <v>1644</v>
      </c>
      <c r="X658" s="35">
        <v>2219.7800000000002</v>
      </c>
      <c r="Y658">
        <v>896</v>
      </c>
    </row>
    <row r="659" spans="22:25">
      <c r="V659" t="s">
        <v>1645</v>
      </c>
      <c r="W659" t="s">
        <v>1646</v>
      </c>
      <c r="X659" s="35">
        <v>2194.42</v>
      </c>
      <c r="Y659">
        <v>415</v>
      </c>
    </row>
    <row r="660" spans="22:25">
      <c r="V660" t="s">
        <v>1647</v>
      </c>
      <c r="W660" t="s">
        <v>1648</v>
      </c>
      <c r="X660" s="35">
        <v>2193.12</v>
      </c>
      <c r="Y660">
        <v>276</v>
      </c>
    </row>
    <row r="661" spans="22:25">
      <c r="V661" t="s">
        <v>1649</v>
      </c>
      <c r="W661" t="s">
        <v>1650</v>
      </c>
      <c r="X661" s="35">
        <v>2170.63</v>
      </c>
      <c r="Y661">
        <v>282</v>
      </c>
    </row>
    <row r="662" spans="22:25">
      <c r="V662" t="s">
        <v>1651</v>
      </c>
      <c r="W662" t="s">
        <v>1652</v>
      </c>
      <c r="X662" s="35">
        <v>2166.2800000000002</v>
      </c>
      <c r="Y662">
        <v>375</v>
      </c>
    </row>
    <row r="663" spans="22:25">
      <c r="V663">
        <v>7227</v>
      </c>
      <c r="W663" t="s">
        <v>1653</v>
      </c>
      <c r="X663" s="35">
        <v>2157.0500000000002</v>
      </c>
      <c r="Y663">
        <v>428</v>
      </c>
    </row>
    <row r="664" spans="22:25">
      <c r="V664" t="s">
        <v>1654</v>
      </c>
      <c r="W664" t="s">
        <v>1655</v>
      </c>
      <c r="X664" s="35">
        <v>2142.75</v>
      </c>
      <c r="Y664">
        <v>338</v>
      </c>
    </row>
    <row r="665" spans="22:25">
      <c r="V665" t="s">
        <v>1656</v>
      </c>
      <c r="W665" t="s">
        <v>1657</v>
      </c>
      <c r="X665" s="35">
        <v>2127.0700000000002</v>
      </c>
      <c r="Y665">
        <v>344</v>
      </c>
    </row>
    <row r="666" spans="22:25">
      <c r="V666" t="s">
        <v>1658</v>
      </c>
      <c r="W666" t="s">
        <v>1659</v>
      </c>
      <c r="X666" s="35">
        <v>2119.9299999999998</v>
      </c>
      <c r="Y666">
        <v>266</v>
      </c>
    </row>
    <row r="667" spans="22:25">
      <c r="V667" t="s">
        <v>1660</v>
      </c>
      <c r="W667" t="s">
        <v>1661</v>
      </c>
      <c r="X667" s="35">
        <v>2114.6999999999998</v>
      </c>
      <c r="Y667">
        <v>403</v>
      </c>
    </row>
    <row r="668" spans="22:25">
      <c r="V668" t="s">
        <v>1662</v>
      </c>
      <c r="W668" t="s">
        <v>1663</v>
      </c>
      <c r="X668" s="35">
        <v>2108.37</v>
      </c>
      <c r="Y668">
        <v>465</v>
      </c>
    </row>
    <row r="669" spans="22:25">
      <c r="V669" t="s">
        <v>1664</v>
      </c>
      <c r="W669" t="s">
        <v>1665</v>
      </c>
      <c r="X669" s="35">
        <v>2106.56</v>
      </c>
      <c r="Y669">
        <v>298</v>
      </c>
    </row>
    <row r="670" spans="22:25">
      <c r="V670" t="s">
        <v>1666</v>
      </c>
      <c r="W670" t="s">
        <v>1667</v>
      </c>
      <c r="X670" s="35">
        <v>2100.42</v>
      </c>
      <c r="Y670">
        <v>286</v>
      </c>
    </row>
    <row r="671" spans="22:25">
      <c r="V671" t="s">
        <v>1668</v>
      </c>
      <c r="W671" t="s">
        <v>1669</v>
      </c>
      <c r="X671" s="35">
        <v>2089.2600000000002</v>
      </c>
      <c r="Y671">
        <v>281</v>
      </c>
    </row>
    <row r="672" spans="22:25">
      <c r="V672">
        <v>10454</v>
      </c>
      <c r="W672" t="s">
        <v>1670</v>
      </c>
      <c r="X672" s="35">
        <v>2073.58</v>
      </c>
      <c r="Y672">
        <v>158</v>
      </c>
    </row>
    <row r="673" spans="22:25">
      <c r="V673" t="s">
        <v>1671</v>
      </c>
      <c r="W673" t="s">
        <v>1672</v>
      </c>
      <c r="X673" s="35">
        <v>2070.1799999999998</v>
      </c>
      <c r="Y673">
        <v>346</v>
      </c>
    </row>
    <row r="674" spans="22:25">
      <c r="V674" t="s">
        <v>1673</v>
      </c>
      <c r="W674" t="s">
        <v>1674</v>
      </c>
      <c r="X674" s="35">
        <v>2069.2199999999998</v>
      </c>
      <c r="Y674">
        <v>268</v>
      </c>
    </row>
    <row r="675" spans="22:25">
      <c r="V675">
        <v>7225</v>
      </c>
      <c r="W675" t="s">
        <v>1675</v>
      </c>
      <c r="X675" s="35">
        <v>2068.0700000000002</v>
      </c>
      <c r="Y675">
        <v>413</v>
      </c>
    </row>
    <row r="676" spans="22:25">
      <c r="V676" t="s">
        <v>1676</v>
      </c>
      <c r="W676" t="s">
        <v>1677</v>
      </c>
      <c r="X676" s="35">
        <v>2067.66</v>
      </c>
      <c r="Y676">
        <v>257</v>
      </c>
    </row>
    <row r="677" spans="22:25">
      <c r="V677" t="s">
        <v>1678</v>
      </c>
      <c r="W677" t="s">
        <v>1679</v>
      </c>
      <c r="X677" s="35">
        <v>2060.62</v>
      </c>
      <c r="Y677">
        <v>277</v>
      </c>
    </row>
    <row r="678" spans="22:25">
      <c r="V678" t="s">
        <v>1680</v>
      </c>
      <c r="W678" t="s">
        <v>1681</v>
      </c>
      <c r="X678" s="35">
        <v>2054.06</v>
      </c>
      <c r="Y678">
        <v>298</v>
      </c>
    </row>
    <row r="679" spans="22:25">
      <c r="V679" t="s">
        <v>1682</v>
      </c>
      <c r="W679" t="s">
        <v>1683</v>
      </c>
      <c r="X679" s="35">
        <v>2042.8</v>
      </c>
      <c r="Y679">
        <v>291</v>
      </c>
    </row>
    <row r="680" spans="22:25">
      <c r="V680" t="s">
        <v>1684</v>
      </c>
      <c r="W680" t="s">
        <v>1685</v>
      </c>
      <c r="X680" s="35">
        <v>2037.11</v>
      </c>
      <c r="Y680">
        <v>280</v>
      </c>
    </row>
    <row r="681" spans="22:25">
      <c r="V681">
        <v>9429</v>
      </c>
      <c r="W681" t="s">
        <v>1686</v>
      </c>
      <c r="X681" s="35">
        <v>2035.28</v>
      </c>
      <c r="Y681">
        <v>590</v>
      </c>
    </row>
    <row r="682" spans="22:25">
      <c r="V682" t="s">
        <v>1687</v>
      </c>
      <c r="W682" t="s">
        <v>1688</v>
      </c>
      <c r="X682" s="35">
        <v>2026.93</v>
      </c>
      <c r="Y682">
        <v>195</v>
      </c>
    </row>
    <row r="683" spans="22:25">
      <c r="V683" t="s">
        <v>1689</v>
      </c>
      <c r="W683" t="s">
        <v>1690</v>
      </c>
      <c r="X683" s="35">
        <v>2022.92</v>
      </c>
      <c r="Y683">
        <v>259</v>
      </c>
    </row>
    <row r="684" spans="22:25">
      <c r="V684" t="s">
        <v>1691</v>
      </c>
      <c r="W684" t="s">
        <v>1692</v>
      </c>
      <c r="X684" s="35">
        <v>2015.74</v>
      </c>
      <c r="Y684">
        <v>294</v>
      </c>
    </row>
    <row r="685" spans="22:25">
      <c r="V685" t="s">
        <v>1693</v>
      </c>
      <c r="W685" t="s">
        <v>1694</v>
      </c>
      <c r="X685" s="35">
        <v>2013.73</v>
      </c>
      <c r="Y685">
        <v>327</v>
      </c>
    </row>
    <row r="686" spans="22:25">
      <c r="V686" t="s">
        <v>1695</v>
      </c>
      <c r="W686" t="s">
        <v>1696</v>
      </c>
      <c r="X686" s="35">
        <v>2001.17</v>
      </c>
      <c r="Y686">
        <v>269</v>
      </c>
    </row>
    <row r="687" spans="22:25">
      <c r="V687" t="s">
        <v>1697</v>
      </c>
      <c r="W687" t="s">
        <v>1698</v>
      </c>
      <c r="X687" s="35">
        <v>1993.57</v>
      </c>
      <c r="Y687">
        <v>255</v>
      </c>
    </row>
    <row r="688" spans="22:25">
      <c r="V688" t="s">
        <v>1699</v>
      </c>
      <c r="W688" t="s">
        <v>1700</v>
      </c>
      <c r="X688" s="35">
        <v>1972.49</v>
      </c>
      <c r="Y688">
        <v>253</v>
      </c>
    </row>
    <row r="689" spans="22:25">
      <c r="V689" t="s">
        <v>1701</v>
      </c>
      <c r="W689" t="s">
        <v>1702</v>
      </c>
      <c r="X689" s="35">
        <v>1971.06</v>
      </c>
      <c r="Y689">
        <v>399</v>
      </c>
    </row>
    <row r="690" spans="22:25">
      <c r="V690" t="s">
        <v>1703</v>
      </c>
      <c r="W690" t="s">
        <v>1704</v>
      </c>
      <c r="X690" s="35">
        <v>1968.75</v>
      </c>
      <c r="Y690">
        <v>396</v>
      </c>
    </row>
    <row r="691" spans="22:25">
      <c r="V691">
        <v>9464</v>
      </c>
      <c r="W691" t="s">
        <v>1705</v>
      </c>
      <c r="X691" s="35">
        <v>1965.65</v>
      </c>
      <c r="Y691">
        <v>401</v>
      </c>
    </row>
    <row r="692" spans="22:25">
      <c r="V692" t="s">
        <v>1706</v>
      </c>
      <c r="W692" t="s">
        <v>1707</v>
      </c>
      <c r="X692" s="35">
        <v>1958.79</v>
      </c>
      <c r="Y692">
        <v>188</v>
      </c>
    </row>
    <row r="693" spans="22:25">
      <c r="V693">
        <v>8383</v>
      </c>
      <c r="W693" t="s">
        <v>1708</v>
      </c>
      <c r="X693" s="35">
        <v>1957.02</v>
      </c>
      <c r="Y693">
        <v>266</v>
      </c>
    </row>
    <row r="694" spans="22:25">
      <c r="V694" t="s">
        <v>1709</v>
      </c>
      <c r="W694" t="s">
        <v>1710</v>
      </c>
      <c r="X694" s="35">
        <v>1951.55</v>
      </c>
      <c r="Y694">
        <v>213</v>
      </c>
    </row>
    <row r="695" spans="22:25">
      <c r="V695" t="s">
        <v>1711</v>
      </c>
      <c r="W695" t="s">
        <v>1712</v>
      </c>
      <c r="X695" s="35">
        <v>1945.05</v>
      </c>
      <c r="Y695">
        <v>142</v>
      </c>
    </row>
    <row r="696" spans="22:25">
      <c r="V696" t="s">
        <v>1713</v>
      </c>
      <c r="W696" t="s">
        <v>1714</v>
      </c>
      <c r="X696" s="35">
        <v>1941.72</v>
      </c>
      <c r="Y696" s="7">
        <v>1341</v>
      </c>
    </row>
    <row r="697" spans="22:25">
      <c r="V697">
        <v>1050</v>
      </c>
      <c r="W697" t="s">
        <v>1715</v>
      </c>
      <c r="X697" s="35">
        <v>1925.68</v>
      </c>
      <c r="Y697">
        <v>340</v>
      </c>
    </row>
    <row r="698" spans="22:25">
      <c r="V698">
        <v>9992</v>
      </c>
      <c r="W698" t="s">
        <v>1716</v>
      </c>
      <c r="X698" s="35">
        <v>1925.37</v>
      </c>
      <c r="Y698">
        <v>938</v>
      </c>
    </row>
    <row r="699" spans="22:25">
      <c r="V699" t="s">
        <v>1717</v>
      </c>
      <c r="W699" t="s">
        <v>1718</v>
      </c>
      <c r="X699" s="35">
        <v>1918.33</v>
      </c>
      <c r="Y699">
        <v>185</v>
      </c>
    </row>
    <row r="700" spans="22:25">
      <c r="V700" t="s">
        <v>1719</v>
      </c>
      <c r="W700" t="s">
        <v>1720</v>
      </c>
      <c r="X700" s="35">
        <v>1906.61</v>
      </c>
      <c r="Y700">
        <v>282</v>
      </c>
    </row>
    <row r="701" spans="22:25">
      <c r="V701" t="s">
        <v>1721</v>
      </c>
      <c r="W701" t="s">
        <v>1722</v>
      </c>
      <c r="X701" s="35">
        <v>1898.55</v>
      </c>
      <c r="Y701">
        <v>272</v>
      </c>
    </row>
    <row r="702" spans="22:25">
      <c r="V702">
        <v>10456</v>
      </c>
      <c r="W702" t="s">
        <v>1723</v>
      </c>
      <c r="X702" s="35">
        <v>1891.55</v>
      </c>
      <c r="Y702">
        <v>144</v>
      </c>
    </row>
    <row r="703" spans="22:25">
      <c r="V703">
        <v>6105</v>
      </c>
      <c r="W703" t="s">
        <v>1724</v>
      </c>
      <c r="X703" s="35">
        <v>1887.63</v>
      </c>
      <c r="Y703">
        <v>278</v>
      </c>
    </row>
    <row r="704" spans="22:25">
      <c r="V704">
        <v>9443</v>
      </c>
      <c r="W704" t="s">
        <v>1725</v>
      </c>
      <c r="X704" s="35">
        <v>1870.99</v>
      </c>
      <c r="Y704">
        <v>399</v>
      </c>
    </row>
    <row r="705" spans="22:25">
      <c r="V705">
        <v>10451</v>
      </c>
      <c r="W705" t="s">
        <v>1726</v>
      </c>
      <c r="X705" s="35">
        <v>1845.87</v>
      </c>
      <c r="Y705">
        <v>141</v>
      </c>
    </row>
    <row r="706" spans="22:25">
      <c r="V706" t="s">
        <v>1727</v>
      </c>
      <c r="W706" t="s">
        <v>1728</v>
      </c>
      <c r="X706" s="35">
        <v>1835.6</v>
      </c>
      <c r="Y706">
        <v>249</v>
      </c>
    </row>
    <row r="707" spans="22:25">
      <c r="V707" t="s">
        <v>1729</v>
      </c>
      <c r="W707" t="s">
        <v>1730</v>
      </c>
      <c r="X707" s="35">
        <v>1817.85</v>
      </c>
      <c r="Y707">
        <v>247</v>
      </c>
    </row>
    <row r="708" spans="22:25">
      <c r="V708" t="s">
        <v>1731</v>
      </c>
      <c r="W708" t="s">
        <v>1732</v>
      </c>
      <c r="X708" s="35">
        <v>1814.29</v>
      </c>
      <c r="Y708">
        <v>244</v>
      </c>
    </row>
    <row r="709" spans="22:25">
      <c r="V709" t="s">
        <v>1733</v>
      </c>
      <c r="W709" t="s">
        <v>1734</v>
      </c>
      <c r="X709" s="35">
        <v>1803.15</v>
      </c>
      <c r="Y709">
        <v>313</v>
      </c>
    </row>
    <row r="710" spans="22:25">
      <c r="V710">
        <v>9427</v>
      </c>
      <c r="W710" t="s">
        <v>1735</v>
      </c>
      <c r="X710" s="35">
        <v>1801.83</v>
      </c>
      <c r="Y710">
        <v>463</v>
      </c>
    </row>
    <row r="711" spans="22:25">
      <c r="V711">
        <v>9433</v>
      </c>
      <c r="W711" t="s">
        <v>1736</v>
      </c>
      <c r="X711" s="35">
        <v>1800.59</v>
      </c>
      <c r="Y711">
        <v>405</v>
      </c>
    </row>
    <row r="712" spans="22:25">
      <c r="V712" t="s">
        <v>1737</v>
      </c>
      <c r="W712" t="s">
        <v>1738</v>
      </c>
      <c r="X712" s="35">
        <v>1778.29</v>
      </c>
      <c r="Y712">
        <v>357</v>
      </c>
    </row>
    <row r="713" spans="22:25">
      <c r="V713">
        <v>9993</v>
      </c>
      <c r="W713" t="s">
        <v>1739</v>
      </c>
      <c r="X713" s="35">
        <v>1761.16</v>
      </c>
      <c r="Y713">
        <v>657</v>
      </c>
    </row>
    <row r="714" spans="22:25">
      <c r="V714" t="s">
        <v>1740</v>
      </c>
      <c r="W714" t="s">
        <v>1741</v>
      </c>
      <c r="X714" s="35">
        <v>1758.57</v>
      </c>
      <c r="Y714" s="7">
        <v>1857</v>
      </c>
    </row>
    <row r="715" spans="22:25">
      <c r="V715" t="s">
        <v>1742</v>
      </c>
      <c r="W715" t="s">
        <v>1743</v>
      </c>
      <c r="X715" s="35">
        <v>1744.91</v>
      </c>
      <c r="Y715">
        <v>255</v>
      </c>
    </row>
    <row r="716" spans="22:25">
      <c r="V716" t="s">
        <v>1744</v>
      </c>
      <c r="W716" t="s">
        <v>1745</v>
      </c>
      <c r="X716" s="35">
        <v>1737.48</v>
      </c>
      <c r="Y716">
        <v>229</v>
      </c>
    </row>
    <row r="717" spans="22:25">
      <c r="V717" t="s">
        <v>1746</v>
      </c>
      <c r="W717" t="s">
        <v>1747</v>
      </c>
      <c r="X717" s="35">
        <v>1719.18</v>
      </c>
      <c r="Y717">
        <v>274</v>
      </c>
    </row>
    <row r="718" spans="22:25">
      <c r="V718" t="s">
        <v>1748</v>
      </c>
      <c r="W718" t="s">
        <v>1749</v>
      </c>
      <c r="X718" s="35">
        <v>1715.23</v>
      </c>
      <c r="Y718">
        <v>263</v>
      </c>
    </row>
    <row r="719" spans="22:25">
      <c r="V719" t="s">
        <v>1750</v>
      </c>
      <c r="W719" t="s">
        <v>1751</v>
      </c>
      <c r="X719" s="35">
        <v>1705.25</v>
      </c>
      <c r="Y719" s="7">
        <v>1085</v>
      </c>
    </row>
    <row r="720" spans="22:25">
      <c r="V720" t="s">
        <v>1752</v>
      </c>
      <c r="W720" t="s">
        <v>1753</v>
      </c>
      <c r="X720" s="35">
        <v>1703.72</v>
      </c>
      <c r="Y720">
        <v>162</v>
      </c>
    </row>
    <row r="721" spans="22:25">
      <c r="V721" t="s">
        <v>1754</v>
      </c>
      <c r="W721" t="s">
        <v>1755</v>
      </c>
      <c r="X721" s="35">
        <v>1696.36</v>
      </c>
      <c r="Y721">
        <v>231</v>
      </c>
    </row>
    <row r="722" spans="22:25">
      <c r="V722">
        <v>7807</v>
      </c>
      <c r="W722" t="s">
        <v>1756</v>
      </c>
      <c r="X722" s="35">
        <v>1695.76</v>
      </c>
      <c r="Y722">
        <v>590</v>
      </c>
    </row>
    <row r="723" spans="22:25">
      <c r="V723" t="s">
        <v>1757</v>
      </c>
      <c r="W723" t="s">
        <v>1758</v>
      </c>
      <c r="X723" s="35">
        <v>1690.54</v>
      </c>
      <c r="Y723">
        <v>314</v>
      </c>
    </row>
    <row r="724" spans="22:25">
      <c r="V724">
        <v>8788</v>
      </c>
      <c r="W724" t="s">
        <v>1759</v>
      </c>
      <c r="X724" s="35">
        <v>1679.52</v>
      </c>
      <c r="Y724">
        <v>540</v>
      </c>
    </row>
    <row r="725" spans="22:25">
      <c r="V725" t="s">
        <v>1760</v>
      </c>
      <c r="W725" t="s">
        <v>1761</v>
      </c>
      <c r="X725" s="35">
        <v>1678.67</v>
      </c>
      <c r="Y725">
        <v>268</v>
      </c>
    </row>
    <row r="726" spans="22:25">
      <c r="V726">
        <v>10104</v>
      </c>
      <c r="W726" t="s">
        <v>1762</v>
      </c>
      <c r="X726" s="35">
        <v>1669.81</v>
      </c>
      <c r="Y726">
        <v>398</v>
      </c>
    </row>
    <row r="727" spans="22:25">
      <c r="V727" t="s">
        <v>1763</v>
      </c>
      <c r="W727" t="s">
        <v>1764</v>
      </c>
      <c r="X727" s="35">
        <v>1664.21</v>
      </c>
      <c r="Y727">
        <v>213</v>
      </c>
    </row>
    <row r="728" spans="22:25">
      <c r="V728" t="s">
        <v>1765</v>
      </c>
      <c r="W728" t="s">
        <v>1766</v>
      </c>
      <c r="X728" s="35">
        <v>1661.39</v>
      </c>
      <c r="Y728">
        <v>230</v>
      </c>
    </row>
    <row r="729" spans="22:25">
      <c r="V729">
        <v>9463</v>
      </c>
      <c r="W729" t="s">
        <v>1767</v>
      </c>
      <c r="X729" s="35">
        <v>1656.92</v>
      </c>
      <c r="Y729">
        <v>444</v>
      </c>
    </row>
    <row r="730" spans="22:25">
      <c r="V730" t="s">
        <v>1768</v>
      </c>
      <c r="W730" t="s">
        <v>1769</v>
      </c>
      <c r="X730" s="35">
        <v>1638.89</v>
      </c>
      <c r="Y730">
        <v>267</v>
      </c>
    </row>
    <row r="731" spans="22:25">
      <c r="V731" t="s">
        <v>1770</v>
      </c>
      <c r="W731" t="s">
        <v>1771</v>
      </c>
      <c r="X731" s="35">
        <v>1634</v>
      </c>
      <c r="Y731">
        <v>214</v>
      </c>
    </row>
    <row r="732" spans="22:25">
      <c r="V732" t="s">
        <v>1772</v>
      </c>
      <c r="W732" t="s">
        <v>1773</v>
      </c>
      <c r="X732" s="35">
        <v>1619.44</v>
      </c>
      <c r="Y732">
        <v>219</v>
      </c>
    </row>
    <row r="733" spans="22:25">
      <c r="V733" t="s">
        <v>1774</v>
      </c>
      <c r="W733" t="s">
        <v>1775</v>
      </c>
      <c r="X733" s="35">
        <v>1619.4</v>
      </c>
      <c r="Y733">
        <v>151</v>
      </c>
    </row>
    <row r="734" spans="22:25">
      <c r="V734">
        <v>7447</v>
      </c>
      <c r="W734" t="s">
        <v>1776</v>
      </c>
      <c r="X734" s="35">
        <v>1618.63</v>
      </c>
      <c r="Y734">
        <v>137</v>
      </c>
    </row>
    <row r="735" spans="22:25">
      <c r="V735" t="s">
        <v>1777</v>
      </c>
      <c r="W735" t="s">
        <v>1778</v>
      </c>
      <c r="X735" s="35">
        <v>1618.32</v>
      </c>
      <c r="Y735">
        <v>228</v>
      </c>
    </row>
    <row r="736" spans="22:25">
      <c r="V736" t="s">
        <v>1779</v>
      </c>
      <c r="W736" t="s">
        <v>1780</v>
      </c>
      <c r="X736" s="35">
        <v>1583.74</v>
      </c>
      <c r="Y736">
        <v>205</v>
      </c>
    </row>
    <row r="737" spans="22:25">
      <c r="V737" t="s">
        <v>1781</v>
      </c>
      <c r="W737" t="s">
        <v>1782</v>
      </c>
      <c r="X737" s="35">
        <v>1573.44</v>
      </c>
      <c r="Y737">
        <v>495</v>
      </c>
    </row>
    <row r="738" spans="22:25">
      <c r="V738" t="s">
        <v>1783</v>
      </c>
      <c r="W738" t="s">
        <v>1784</v>
      </c>
      <c r="X738" s="35">
        <v>1571.24</v>
      </c>
      <c r="Y738">
        <v>295</v>
      </c>
    </row>
    <row r="739" spans="22:25">
      <c r="V739">
        <v>1310</v>
      </c>
      <c r="W739" t="s">
        <v>1785</v>
      </c>
      <c r="X739" s="35">
        <v>1554.56</v>
      </c>
      <c r="Y739">
        <v>417</v>
      </c>
    </row>
    <row r="740" spans="22:25">
      <c r="V740" t="s">
        <v>1786</v>
      </c>
      <c r="W740" t="s">
        <v>1787</v>
      </c>
      <c r="X740" s="35">
        <v>1550.5</v>
      </c>
      <c r="Y740">
        <v>217</v>
      </c>
    </row>
    <row r="741" spans="22:25">
      <c r="V741" t="s">
        <v>1788</v>
      </c>
      <c r="W741" t="s">
        <v>1789</v>
      </c>
      <c r="X741" s="35">
        <v>1549.63</v>
      </c>
      <c r="Y741">
        <v>240</v>
      </c>
    </row>
    <row r="742" spans="22:25">
      <c r="V742" t="s">
        <v>1790</v>
      </c>
      <c r="W742" t="s">
        <v>1791</v>
      </c>
      <c r="X742" s="35">
        <v>1536.57</v>
      </c>
      <c r="Y742">
        <v>495</v>
      </c>
    </row>
    <row r="743" spans="22:25">
      <c r="V743" t="s">
        <v>1792</v>
      </c>
      <c r="W743" t="s">
        <v>1793</v>
      </c>
      <c r="X743" s="35">
        <v>1534.09</v>
      </c>
      <c r="Y743">
        <v>229</v>
      </c>
    </row>
    <row r="744" spans="22:25">
      <c r="V744" t="s">
        <v>1794</v>
      </c>
      <c r="W744" t="s">
        <v>1795</v>
      </c>
      <c r="X744" s="35">
        <v>1519.03</v>
      </c>
      <c r="Y744">
        <v>302</v>
      </c>
    </row>
    <row r="745" spans="22:25">
      <c r="V745" t="s">
        <v>1796</v>
      </c>
      <c r="W745" t="s">
        <v>1797</v>
      </c>
      <c r="X745" s="35">
        <v>1518.7</v>
      </c>
      <c r="Y745">
        <v>263</v>
      </c>
    </row>
    <row r="746" spans="22:25">
      <c r="V746">
        <v>9511</v>
      </c>
      <c r="W746" t="s">
        <v>1798</v>
      </c>
      <c r="X746" s="35">
        <v>1514.51</v>
      </c>
      <c r="Y746">
        <v>404</v>
      </c>
    </row>
    <row r="747" spans="22:25">
      <c r="V747">
        <v>9687</v>
      </c>
      <c r="W747" t="s">
        <v>1799</v>
      </c>
      <c r="X747" s="35">
        <v>1513.21</v>
      </c>
      <c r="Y747">
        <v>275</v>
      </c>
    </row>
    <row r="748" spans="22:25">
      <c r="V748">
        <v>6102</v>
      </c>
      <c r="W748" t="s">
        <v>1800</v>
      </c>
      <c r="X748" s="35">
        <v>1505.62</v>
      </c>
      <c r="Y748">
        <v>225</v>
      </c>
    </row>
    <row r="749" spans="22:25">
      <c r="V749">
        <v>9434</v>
      </c>
      <c r="W749" t="s">
        <v>1801</v>
      </c>
      <c r="X749" s="35">
        <v>1503.91</v>
      </c>
      <c r="Y749">
        <v>334</v>
      </c>
    </row>
    <row r="750" spans="22:25">
      <c r="V750">
        <v>8787</v>
      </c>
      <c r="W750" t="s">
        <v>1802</v>
      </c>
      <c r="X750" s="35">
        <v>1492.65</v>
      </c>
      <c r="Y750">
        <v>553</v>
      </c>
    </row>
    <row r="751" spans="22:25">
      <c r="V751">
        <v>9194</v>
      </c>
      <c r="W751" t="s">
        <v>1803</v>
      </c>
      <c r="X751" s="35">
        <v>1487.49</v>
      </c>
      <c r="Y751">
        <v>205</v>
      </c>
    </row>
    <row r="752" spans="22:25">
      <c r="V752">
        <v>9534</v>
      </c>
      <c r="W752" t="s">
        <v>1804</v>
      </c>
      <c r="X752" s="35">
        <v>1473.07</v>
      </c>
      <c r="Y752">
        <v>103</v>
      </c>
    </row>
    <row r="753" spans="22:25">
      <c r="V753">
        <v>9462</v>
      </c>
      <c r="W753" t="s">
        <v>1805</v>
      </c>
      <c r="X753" s="35">
        <v>1472.43</v>
      </c>
      <c r="Y753">
        <v>386</v>
      </c>
    </row>
    <row r="754" spans="22:25">
      <c r="V754">
        <v>9491</v>
      </c>
      <c r="W754" t="s">
        <v>1806</v>
      </c>
      <c r="X754" s="35">
        <v>1472</v>
      </c>
      <c r="Y754">
        <v>394</v>
      </c>
    </row>
    <row r="755" spans="22:25">
      <c r="V755">
        <v>9444</v>
      </c>
      <c r="W755" t="s">
        <v>1807</v>
      </c>
      <c r="X755" s="35">
        <v>1467.42</v>
      </c>
      <c r="Y755">
        <v>311</v>
      </c>
    </row>
    <row r="756" spans="22:25">
      <c r="V756">
        <v>9196</v>
      </c>
      <c r="W756" t="s">
        <v>1808</v>
      </c>
      <c r="X756" s="35">
        <v>1459.3</v>
      </c>
      <c r="Y756">
        <v>201</v>
      </c>
    </row>
    <row r="757" spans="22:25">
      <c r="V757" t="s">
        <v>1809</v>
      </c>
      <c r="W757" t="s">
        <v>1810</v>
      </c>
      <c r="X757" s="35">
        <v>1444.99</v>
      </c>
      <c r="Y757">
        <v>233</v>
      </c>
    </row>
    <row r="758" spans="22:25">
      <c r="V758" t="s">
        <v>1811</v>
      </c>
      <c r="W758" t="s">
        <v>1812</v>
      </c>
      <c r="X758" s="35">
        <v>1439.98</v>
      </c>
      <c r="Y758">
        <v>263</v>
      </c>
    </row>
    <row r="759" spans="22:25">
      <c r="V759" t="s">
        <v>1813</v>
      </c>
      <c r="W759" t="s">
        <v>1814</v>
      </c>
      <c r="X759" s="35">
        <v>1437.94</v>
      </c>
      <c r="Y759">
        <v>146</v>
      </c>
    </row>
    <row r="760" spans="22:25">
      <c r="V760" t="s">
        <v>1815</v>
      </c>
      <c r="W760" t="s">
        <v>1816</v>
      </c>
      <c r="X760" s="35">
        <v>1435.3</v>
      </c>
      <c r="Y760">
        <v>218</v>
      </c>
    </row>
    <row r="761" spans="22:25">
      <c r="V761" t="s">
        <v>1817</v>
      </c>
      <c r="W761" t="s">
        <v>1818</v>
      </c>
      <c r="X761" s="35">
        <v>1434.84</v>
      </c>
      <c r="Y761">
        <v>147</v>
      </c>
    </row>
    <row r="762" spans="22:25">
      <c r="V762" t="s">
        <v>1819</v>
      </c>
      <c r="W762" t="s">
        <v>1820</v>
      </c>
      <c r="X762" s="35">
        <v>1431.22</v>
      </c>
      <c r="Y762">
        <v>184</v>
      </c>
    </row>
    <row r="763" spans="22:25">
      <c r="V763" t="s">
        <v>1821</v>
      </c>
      <c r="W763" t="s">
        <v>1822</v>
      </c>
      <c r="X763" s="35">
        <v>1428.86</v>
      </c>
      <c r="Y763">
        <v>403</v>
      </c>
    </row>
    <row r="764" spans="22:25">
      <c r="V764">
        <v>8597</v>
      </c>
      <c r="W764" t="s">
        <v>1823</v>
      </c>
      <c r="X764" s="35">
        <v>1426.47</v>
      </c>
      <c r="Y764">
        <v>429</v>
      </c>
    </row>
    <row r="765" spans="22:25">
      <c r="V765">
        <v>10480</v>
      </c>
      <c r="W765" t="s">
        <v>1824</v>
      </c>
      <c r="X765" s="35">
        <v>1423.52</v>
      </c>
      <c r="Y765">
        <v>107</v>
      </c>
    </row>
    <row r="766" spans="22:25">
      <c r="V766" t="s">
        <v>1825</v>
      </c>
      <c r="W766" t="s">
        <v>1826</v>
      </c>
      <c r="X766" s="35">
        <v>1420.38</v>
      </c>
      <c r="Y766">
        <v>189</v>
      </c>
    </row>
    <row r="767" spans="22:25">
      <c r="V767" t="s">
        <v>1827</v>
      </c>
      <c r="W767" t="s">
        <v>1828</v>
      </c>
      <c r="X767" s="35">
        <v>1418.11</v>
      </c>
      <c r="Y767">
        <v>204</v>
      </c>
    </row>
    <row r="768" spans="22:25">
      <c r="V768" t="s">
        <v>1829</v>
      </c>
      <c r="W768" t="s">
        <v>1830</v>
      </c>
      <c r="X768" s="35">
        <v>1413.93</v>
      </c>
      <c r="Y768">
        <v>103</v>
      </c>
    </row>
    <row r="769" spans="22:25">
      <c r="V769">
        <v>9150</v>
      </c>
      <c r="W769" t="s">
        <v>1831</v>
      </c>
      <c r="X769" s="35">
        <v>1408</v>
      </c>
      <c r="Y769">
        <v>113</v>
      </c>
    </row>
    <row r="770" spans="22:25">
      <c r="V770" t="s">
        <v>1832</v>
      </c>
      <c r="W770" t="s">
        <v>1833</v>
      </c>
      <c r="X770" s="35">
        <v>1407.77</v>
      </c>
      <c r="Y770">
        <v>264</v>
      </c>
    </row>
    <row r="771" spans="22:25">
      <c r="V771" t="s">
        <v>1834</v>
      </c>
      <c r="W771" t="s">
        <v>1835</v>
      </c>
      <c r="X771" s="35">
        <v>1403.74</v>
      </c>
      <c r="Y771">
        <v>154</v>
      </c>
    </row>
    <row r="772" spans="22:25">
      <c r="V772">
        <v>6457</v>
      </c>
      <c r="W772" t="s">
        <v>1836</v>
      </c>
      <c r="X772" s="35">
        <v>1400.04</v>
      </c>
      <c r="Y772">
        <v>321</v>
      </c>
    </row>
    <row r="773" spans="22:25">
      <c r="V773">
        <v>9438</v>
      </c>
      <c r="W773" t="s">
        <v>1837</v>
      </c>
      <c r="X773" s="35">
        <v>1396.92</v>
      </c>
      <c r="Y773">
        <v>313</v>
      </c>
    </row>
    <row r="774" spans="22:25">
      <c r="V774">
        <v>9441</v>
      </c>
      <c r="W774" t="s">
        <v>1838</v>
      </c>
      <c r="X774" s="35">
        <v>1396.42</v>
      </c>
      <c r="Y774">
        <v>311</v>
      </c>
    </row>
    <row r="775" spans="22:25">
      <c r="V775">
        <v>9261</v>
      </c>
      <c r="W775" t="s">
        <v>1839</v>
      </c>
      <c r="X775" s="35">
        <v>1389.19</v>
      </c>
      <c r="Y775">
        <v>122</v>
      </c>
    </row>
    <row r="776" spans="22:25">
      <c r="V776" t="s">
        <v>1840</v>
      </c>
      <c r="W776" t="s">
        <v>1841</v>
      </c>
      <c r="X776" s="35">
        <v>1387.35</v>
      </c>
      <c r="Y776">
        <v>228</v>
      </c>
    </row>
    <row r="777" spans="22:25">
      <c r="V777" t="s">
        <v>1842</v>
      </c>
      <c r="W777" t="s">
        <v>1843</v>
      </c>
      <c r="X777" s="35">
        <v>1386.73</v>
      </c>
      <c r="Y777">
        <v>230</v>
      </c>
    </row>
    <row r="778" spans="22:25">
      <c r="V778">
        <v>4832</v>
      </c>
      <c r="W778" t="s">
        <v>1844</v>
      </c>
      <c r="X778" s="35">
        <v>1375.28</v>
      </c>
      <c r="Y778">
        <v>237</v>
      </c>
    </row>
    <row r="779" spans="22:25">
      <c r="V779" t="s">
        <v>1845</v>
      </c>
      <c r="W779" t="s">
        <v>1846</v>
      </c>
      <c r="X779" s="35">
        <v>1367.35</v>
      </c>
      <c r="Y779">
        <v>93</v>
      </c>
    </row>
    <row r="780" spans="22:25">
      <c r="V780">
        <v>7806</v>
      </c>
      <c r="W780" t="s">
        <v>1847</v>
      </c>
      <c r="X780" s="35">
        <v>1348.46</v>
      </c>
      <c r="Y780">
        <v>462</v>
      </c>
    </row>
    <row r="781" spans="22:25">
      <c r="V781" t="s">
        <v>1848</v>
      </c>
      <c r="W781" t="s">
        <v>1849</v>
      </c>
      <c r="X781" s="35">
        <v>1342.56</v>
      </c>
      <c r="Y781">
        <v>179</v>
      </c>
    </row>
    <row r="782" spans="22:25">
      <c r="V782">
        <v>9513</v>
      </c>
      <c r="W782" t="s">
        <v>1850</v>
      </c>
      <c r="X782" s="35">
        <v>1326.11</v>
      </c>
      <c r="Y782">
        <v>336</v>
      </c>
    </row>
    <row r="783" spans="22:25">
      <c r="V783" t="s">
        <v>1851</v>
      </c>
      <c r="W783" t="s">
        <v>1852</v>
      </c>
      <c r="X783" s="35">
        <v>1321.68</v>
      </c>
      <c r="Y783">
        <v>195</v>
      </c>
    </row>
    <row r="784" spans="22:25">
      <c r="V784">
        <v>10103</v>
      </c>
      <c r="W784" t="s">
        <v>1853</v>
      </c>
      <c r="X784" s="35">
        <v>1314.71</v>
      </c>
      <c r="Y784">
        <v>419</v>
      </c>
    </row>
    <row r="785" spans="22:25">
      <c r="V785" t="s">
        <v>1854</v>
      </c>
      <c r="W785" t="s">
        <v>1855</v>
      </c>
      <c r="X785" s="35">
        <v>1309.93</v>
      </c>
      <c r="Y785">
        <v>203</v>
      </c>
    </row>
    <row r="786" spans="22:25">
      <c r="V786">
        <v>10458</v>
      </c>
      <c r="W786" t="s">
        <v>1856</v>
      </c>
      <c r="X786" s="35">
        <v>1303.3399999999999</v>
      </c>
      <c r="Y786">
        <v>99</v>
      </c>
    </row>
    <row r="787" spans="22:25">
      <c r="V787" t="s">
        <v>1857</v>
      </c>
      <c r="W787" t="s">
        <v>1858</v>
      </c>
      <c r="X787" s="35">
        <v>1299.72</v>
      </c>
      <c r="Y787">
        <v>190</v>
      </c>
    </row>
    <row r="788" spans="22:25">
      <c r="V788" t="s">
        <v>1859</v>
      </c>
      <c r="W788" t="s">
        <v>1860</v>
      </c>
      <c r="X788" s="35">
        <v>1298.8900000000001</v>
      </c>
      <c r="Y788">
        <v>191</v>
      </c>
    </row>
    <row r="789" spans="22:25">
      <c r="V789" t="s">
        <v>1861</v>
      </c>
      <c r="W789" t="s">
        <v>1862</v>
      </c>
      <c r="X789" s="35">
        <v>1297.54</v>
      </c>
      <c r="Y789">
        <v>179</v>
      </c>
    </row>
    <row r="790" spans="22:25">
      <c r="V790">
        <v>10450</v>
      </c>
      <c r="W790" t="s">
        <v>1863</v>
      </c>
      <c r="X790" s="35">
        <v>1289.8</v>
      </c>
      <c r="Y790">
        <v>99</v>
      </c>
    </row>
    <row r="791" spans="22:25">
      <c r="V791">
        <v>9991</v>
      </c>
      <c r="W791" t="s">
        <v>1864</v>
      </c>
      <c r="X791" s="35">
        <v>1289.72</v>
      </c>
      <c r="Y791">
        <v>708</v>
      </c>
    </row>
    <row r="792" spans="22:25">
      <c r="V792">
        <v>10065</v>
      </c>
      <c r="W792" t="s">
        <v>1865</v>
      </c>
      <c r="X792" s="35">
        <v>1284.48</v>
      </c>
      <c r="Y792">
        <v>438</v>
      </c>
    </row>
    <row r="793" spans="22:25">
      <c r="V793" t="s">
        <v>1866</v>
      </c>
      <c r="W793" t="s">
        <v>1867</v>
      </c>
      <c r="X793" s="35">
        <v>1282.8800000000001</v>
      </c>
      <c r="Y793">
        <v>157</v>
      </c>
    </row>
    <row r="794" spans="22:25">
      <c r="V794">
        <v>9461</v>
      </c>
      <c r="W794" t="s">
        <v>1868</v>
      </c>
      <c r="X794" s="35">
        <v>1282</v>
      </c>
      <c r="Y794">
        <v>340</v>
      </c>
    </row>
    <row r="795" spans="22:25">
      <c r="V795" t="s">
        <v>1869</v>
      </c>
      <c r="W795" t="s">
        <v>1870</v>
      </c>
      <c r="X795" s="35">
        <v>1278.78</v>
      </c>
      <c r="Y795">
        <v>200</v>
      </c>
    </row>
    <row r="796" spans="22:25">
      <c r="V796" t="s">
        <v>1871</v>
      </c>
      <c r="W796" t="s">
        <v>1872</v>
      </c>
      <c r="X796" s="35">
        <v>1278.5999999999999</v>
      </c>
      <c r="Y796">
        <v>181</v>
      </c>
    </row>
    <row r="797" spans="22:25">
      <c r="V797">
        <v>9191</v>
      </c>
      <c r="W797" t="s">
        <v>1873</v>
      </c>
      <c r="X797" s="35">
        <v>1273.79</v>
      </c>
      <c r="Y797">
        <v>113</v>
      </c>
    </row>
    <row r="798" spans="22:25">
      <c r="V798">
        <v>8373</v>
      </c>
      <c r="W798" t="s">
        <v>1874</v>
      </c>
      <c r="X798" s="35">
        <v>1270.73</v>
      </c>
      <c r="Y798">
        <v>334</v>
      </c>
    </row>
    <row r="799" spans="22:25">
      <c r="V799" t="s">
        <v>1875</v>
      </c>
      <c r="W799" t="s">
        <v>1876</v>
      </c>
      <c r="X799" s="35">
        <v>1267.76</v>
      </c>
      <c r="Y799">
        <v>235</v>
      </c>
    </row>
    <row r="800" spans="22:25">
      <c r="V800" t="s">
        <v>1877</v>
      </c>
      <c r="W800" t="s">
        <v>1878</v>
      </c>
      <c r="X800" s="35">
        <v>1265.67</v>
      </c>
      <c r="Y800">
        <v>136</v>
      </c>
    </row>
    <row r="801" spans="22:25">
      <c r="V801">
        <v>7650</v>
      </c>
      <c r="W801" t="s">
        <v>1879</v>
      </c>
      <c r="X801" s="35">
        <v>1263.78</v>
      </c>
      <c r="Y801">
        <v>97</v>
      </c>
    </row>
    <row r="802" spans="22:25">
      <c r="V802">
        <v>6706</v>
      </c>
      <c r="W802" t="s">
        <v>1880</v>
      </c>
      <c r="X802" s="35">
        <v>1263.3699999999999</v>
      </c>
      <c r="Y802">
        <v>174</v>
      </c>
    </row>
    <row r="803" spans="22:25">
      <c r="V803" t="s">
        <v>1881</v>
      </c>
      <c r="W803" t="s">
        <v>1882</v>
      </c>
      <c r="X803" s="35">
        <v>1262.77</v>
      </c>
      <c r="Y803">
        <v>213</v>
      </c>
    </row>
    <row r="804" spans="22:25">
      <c r="V804">
        <v>9421</v>
      </c>
      <c r="W804" t="s">
        <v>1883</v>
      </c>
      <c r="X804" s="35">
        <v>1262.58</v>
      </c>
      <c r="Y804">
        <v>282</v>
      </c>
    </row>
    <row r="805" spans="22:25">
      <c r="V805">
        <v>5173</v>
      </c>
      <c r="W805" t="s">
        <v>1884</v>
      </c>
      <c r="X805" s="35">
        <v>1258.3399999999999</v>
      </c>
      <c r="Y805">
        <v>158</v>
      </c>
    </row>
    <row r="806" spans="22:25">
      <c r="V806">
        <v>6843</v>
      </c>
      <c r="W806" t="s">
        <v>1885</v>
      </c>
      <c r="X806" s="35">
        <v>1257.04</v>
      </c>
      <c r="Y806">
        <v>10</v>
      </c>
    </row>
    <row r="807" spans="22:25">
      <c r="V807">
        <v>7448</v>
      </c>
      <c r="W807" t="s">
        <v>1886</v>
      </c>
      <c r="X807" s="35">
        <v>1255.1600000000001</v>
      </c>
      <c r="Y807">
        <v>108</v>
      </c>
    </row>
    <row r="808" spans="22:25">
      <c r="V808" t="s">
        <v>1887</v>
      </c>
      <c r="W808" t="s">
        <v>1888</v>
      </c>
      <c r="X808" s="35">
        <v>1252.92</v>
      </c>
      <c r="Y808">
        <v>87</v>
      </c>
    </row>
    <row r="809" spans="22:25">
      <c r="V809">
        <v>7093</v>
      </c>
      <c r="W809" t="s">
        <v>1889</v>
      </c>
      <c r="X809" s="35">
        <v>1245.92</v>
      </c>
      <c r="Y809">
        <v>369</v>
      </c>
    </row>
    <row r="810" spans="22:25">
      <c r="V810" t="s">
        <v>1890</v>
      </c>
      <c r="W810" t="s">
        <v>1891</v>
      </c>
      <c r="X810" s="35">
        <v>1240.67</v>
      </c>
      <c r="Y810">
        <v>172</v>
      </c>
    </row>
    <row r="811" spans="22:25">
      <c r="V811" t="s">
        <v>1892</v>
      </c>
      <c r="W811" t="s">
        <v>1893</v>
      </c>
      <c r="X811" s="35">
        <v>1225.8599999999999</v>
      </c>
      <c r="Y811">
        <v>153</v>
      </c>
    </row>
    <row r="812" spans="22:25">
      <c r="V812" t="s">
        <v>1894</v>
      </c>
      <c r="W812" t="s">
        <v>1895</v>
      </c>
      <c r="X812" s="35">
        <v>1213.8599999999999</v>
      </c>
      <c r="Y812">
        <v>239</v>
      </c>
    </row>
    <row r="813" spans="22:25">
      <c r="V813">
        <v>9428</v>
      </c>
      <c r="W813" t="s">
        <v>1896</v>
      </c>
      <c r="X813" s="35">
        <v>1211.25</v>
      </c>
      <c r="Y813">
        <v>315</v>
      </c>
    </row>
    <row r="814" spans="22:25">
      <c r="V814" t="s">
        <v>1897</v>
      </c>
      <c r="W814" t="s">
        <v>1898</v>
      </c>
      <c r="X814" s="35">
        <v>1206.75</v>
      </c>
      <c r="Y814">
        <v>178</v>
      </c>
    </row>
    <row r="815" spans="22:25">
      <c r="V815" t="s">
        <v>1899</v>
      </c>
      <c r="W815" t="s">
        <v>1900</v>
      </c>
      <c r="X815" s="35">
        <v>1205.25</v>
      </c>
      <c r="Y815">
        <v>288</v>
      </c>
    </row>
    <row r="816" spans="22:25">
      <c r="V816">
        <v>7808</v>
      </c>
      <c r="W816" t="s">
        <v>1901</v>
      </c>
      <c r="X816" s="35">
        <v>1199.72</v>
      </c>
      <c r="Y816">
        <v>412</v>
      </c>
    </row>
    <row r="817" spans="22:25">
      <c r="V817" t="s">
        <v>1902</v>
      </c>
      <c r="W817" t="s">
        <v>1903</v>
      </c>
      <c r="X817" s="35">
        <v>1197.31</v>
      </c>
      <c r="Y817">
        <v>174</v>
      </c>
    </row>
    <row r="818" spans="22:25">
      <c r="V818">
        <v>5128</v>
      </c>
      <c r="W818" t="s">
        <v>1904</v>
      </c>
      <c r="X818" s="35">
        <v>1189.54</v>
      </c>
      <c r="Y818">
        <v>162</v>
      </c>
    </row>
    <row r="819" spans="22:25">
      <c r="V819">
        <v>6456</v>
      </c>
      <c r="W819" t="s">
        <v>1905</v>
      </c>
      <c r="X819" s="35">
        <v>1176.69</v>
      </c>
      <c r="Y819">
        <v>270</v>
      </c>
    </row>
    <row r="820" spans="22:25">
      <c r="V820" t="s">
        <v>1906</v>
      </c>
      <c r="W820" t="s">
        <v>1907</v>
      </c>
      <c r="X820" s="35">
        <v>1174.05</v>
      </c>
      <c r="Y820">
        <v>142</v>
      </c>
    </row>
    <row r="821" spans="22:25">
      <c r="V821">
        <v>9190</v>
      </c>
      <c r="W821" t="s">
        <v>1908</v>
      </c>
      <c r="X821" s="35">
        <v>1173.29</v>
      </c>
      <c r="Y821">
        <v>74</v>
      </c>
    </row>
    <row r="822" spans="22:25">
      <c r="V822">
        <v>8086</v>
      </c>
      <c r="W822" t="s">
        <v>1909</v>
      </c>
      <c r="X822" s="35">
        <v>1171.8499999999999</v>
      </c>
      <c r="Y822">
        <v>127</v>
      </c>
    </row>
    <row r="823" spans="22:25">
      <c r="V823" t="s">
        <v>1910</v>
      </c>
      <c r="W823" t="s">
        <v>1911</v>
      </c>
      <c r="X823" s="35">
        <v>1166.5899999999999</v>
      </c>
      <c r="Y823">
        <v>194</v>
      </c>
    </row>
    <row r="824" spans="22:25">
      <c r="V824">
        <v>9195</v>
      </c>
      <c r="W824" t="s">
        <v>1912</v>
      </c>
      <c r="X824" s="35">
        <v>1148.72</v>
      </c>
      <c r="Y824">
        <v>159</v>
      </c>
    </row>
    <row r="825" spans="22:25">
      <c r="V825">
        <v>5980</v>
      </c>
      <c r="W825" t="s">
        <v>1913</v>
      </c>
      <c r="X825" s="35">
        <v>1148.43</v>
      </c>
      <c r="Y825">
        <v>176</v>
      </c>
    </row>
    <row r="826" spans="22:25">
      <c r="V826">
        <v>9445</v>
      </c>
      <c r="W826" t="s">
        <v>1914</v>
      </c>
      <c r="X826" s="35">
        <v>1147.96</v>
      </c>
      <c r="Y826">
        <v>254</v>
      </c>
    </row>
    <row r="827" spans="22:25">
      <c r="V827">
        <v>8596</v>
      </c>
      <c r="W827" t="s">
        <v>1915</v>
      </c>
      <c r="X827" s="35">
        <v>1144.29</v>
      </c>
      <c r="Y827">
        <v>314</v>
      </c>
    </row>
    <row r="828" spans="22:25">
      <c r="V828">
        <v>9492</v>
      </c>
      <c r="W828" t="s">
        <v>1916</v>
      </c>
      <c r="X828" s="35">
        <v>1122.68</v>
      </c>
      <c r="Y828">
        <v>313</v>
      </c>
    </row>
    <row r="829" spans="22:25">
      <c r="V829">
        <v>9066</v>
      </c>
      <c r="W829" t="s">
        <v>1917</v>
      </c>
      <c r="X829" s="35">
        <v>1106.1099999999999</v>
      </c>
      <c r="Y829">
        <v>171</v>
      </c>
    </row>
    <row r="830" spans="22:25">
      <c r="V830" t="s">
        <v>1918</v>
      </c>
      <c r="W830" t="s">
        <v>1919</v>
      </c>
      <c r="X830" s="35">
        <v>1090</v>
      </c>
      <c r="Y830">
        <v>141</v>
      </c>
    </row>
    <row r="831" spans="22:25">
      <c r="V831" t="s">
        <v>1920</v>
      </c>
      <c r="W831" t="s">
        <v>1921</v>
      </c>
      <c r="X831" s="35">
        <v>1086.06</v>
      </c>
      <c r="Y831">
        <v>155</v>
      </c>
    </row>
    <row r="832" spans="22:25">
      <c r="V832">
        <v>8171</v>
      </c>
      <c r="W832" t="s">
        <v>1922</v>
      </c>
      <c r="X832" s="35">
        <v>1085.44</v>
      </c>
      <c r="Y832">
        <v>83</v>
      </c>
    </row>
    <row r="833" spans="22:25">
      <c r="V833" t="s">
        <v>1923</v>
      </c>
      <c r="W833" t="s">
        <v>1924</v>
      </c>
      <c r="X833" s="35">
        <v>1081.48</v>
      </c>
      <c r="Y833">
        <v>104</v>
      </c>
    </row>
    <row r="834" spans="22:25">
      <c r="V834">
        <v>9436</v>
      </c>
      <c r="W834" t="s">
        <v>1925</v>
      </c>
      <c r="X834" s="35">
        <v>1076.25</v>
      </c>
      <c r="Y834">
        <v>242</v>
      </c>
    </row>
    <row r="835" spans="22:25">
      <c r="V835" t="s">
        <v>1926</v>
      </c>
      <c r="W835" t="s">
        <v>1927</v>
      </c>
      <c r="X835" s="35">
        <v>1061.69</v>
      </c>
      <c r="Y835">
        <v>218</v>
      </c>
    </row>
    <row r="836" spans="22:25">
      <c r="V836">
        <v>9986</v>
      </c>
      <c r="W836" t="s">
        <v>1928</v>
      </c>
      <c r="X836" s="35">
        <v>1061.3900000000001</v>
      </c>
      <c r="Y836">
        <v>363</v>
      </c>
    </row>
    <row r="837" spans="22:25">
      <c r="V837">
        <v>9065</v>
      </c>
      <c r="W837" t="s">
        <v>1929</v>
      </c>
      <c r="X837" s="35">
        <v>1056.04</v>
      </c>
      <c r="Y837">
        <v>169</v>
      </c>
    </row>
    <row r="838" spans="22:25">
      <c r="V838">
        <v>9439</v>
      </c>
      <c r="W838" t="s">
        <v>1930</v>
      </c>
      <c r="X838" s="35">
        <v>1054.05</v>
      </c>
      <c r="Y838">
        <v>233</v>
      </c>
    </row>
    <row r="839" spans="22:25">
      <c r="V839">
        <v>7238</v>
      </c>
      <c r="W839" t="s">
        <v>1931</v>
      </c>
      <c r="X839" s="35">
        <v>1050.47</v>
      </c>
      <c r="Y839">
        <v>243</v>
      </c>
    </row>
    <row r="840" spans="22:25">
      <c r="V840">
        <v>8786</v>
      </c>
      <c r="W840" t="s">
        <v>1932</v>
      </c>
      <c r="X840" s="35">
        <v>1027.25</v>
      </c>
      <c r="Y840">
        <v>344</v>
      </c>
    </row>
    <row r="841" spans="22:25">
      <c r="V841" t="s">
        <v>1933</v>
      </c>
      <c r="W841" t="s">
        <v>1934</v>
      </c>
      <c r="X841" s="35">
        <v>1026.28</v>
      </c>
      <c r="Y841">
        <v>135</v>
      </c>
    </row>
    <row r="842" spans="22:25">
      <c r="V842">
        <v>9435</v>
      </c>
      <c r="W842" t="s">
        <v>1935</v>
      </c>
      <c r="X842" s="35">
        <v>1022.88</v>
      </c>
      <c r="Y842">
        <v>228</v>
      </c>
    </row>
    <row r="843" spans="22:25">
      <c r="V843" t="s">
        <v>1936</v>
      </c>
      <c r="W843" t="s">
        <v>1937</v>
      </c>
      <c r="X843" s="35">
        <v>1020.52</v>
      </c>
      <c r="Y843">
        <v>150</v>
      </c>
    </row>
    <row r="844" spans="22:25">
      <c r="V844" t="s">
        <v>1938</v>
      </c>
      <c r="W844" t="s">
        <v>1939</v>
      </c>
      <c r="X844" s="35">
        <v>1014.14</v>
      </c>
      <c r="Y844">
        <v>222</v>
      </c>
    </row>
    <row r="845" spans="22:25">
      <c r="V845">
        <v>9197</v>
      </c>
      <c r="W845" t="s">
        <v>1940</v>
      </c>
      <c r="X845" s="35">
        <v>1011.02</v>
      </c>
      <c r="Y845">
        <v>138</v>
      </c>
    </row>
    <row r="846" spans="22:25">
      <c r="V846">
        <v>9512</v>
      </c>
      <c r="W846" t="s">
        <v>1941</v>
      </c>
      <c r="X846" s="35">
        <v>1010.2</v>
      </c>
      <c r="Y846">
        <v>263</v>
      </c>
    </row>
    <row r="847" spans="22:25">
      <c r="V847">
        <v>9437</v>
      </c>
      <c r="W847" t="s">
        <v>1942</v>
      </c>
      <c r="X847" s="35">
        <v>1005.7</v>
      </c>
      <c r="Y847">
        <v>226</v>
      </c>
    </row>
    <row r="848" spans="22:25">
      <c r="V848" t="s">
        <v>1943</v>
      </c>
      <c r="W848" t="s">
        <v>1944</v>
      </c>
      <c r="X848" s="35">
        <v>995.53</v>
      </c>
      <c r="Y848">
        <v>107</v>
      </c>
    </row>
    <row r="849" spans="22:25">
      <c r="V849">
        <v>5143</v>
      </c>
      <c r="W849" t="s">
        <v>1945</v>
      </c>
      <c r="X849" s="35">
        <v>991.85</v>
      </c>
      <c r="Y849">
        <v>140</v>
      </c>
    </row>
    <row r="850" spans="22:25">
      <c r="V850">
        <v>8710</v>
      </c>
      <c r="W850" t="s">
        <v>1946</v>
      </c>
      <c r="X850" s="35">
        <v>985.91</v>
      </c>
      <c r="Y850">
        <v>217</v>
      </c>
    </row>
    <row r="851" spans="22:25">
      <c r="V851" t="s">
        <v>1947</v>
      </c>
      <c r="W851" t="s">
        <v>1948</v>
      </c>
      <c r="X851" s="35">
        <v>981.61</v>
      </c>
      <c r="Y851">
        <v>140</v>
      </c>
    </row>
    <row r="852" spans="22:25">
      <c r="V852">
        <v>8087</v>
      </c>
      <c r="W852" t="s">
        <v>1949</v>
      </c>
      <c r="X852" s="35">
        <v>979.34</v>
      </c>
      <c r="Y852">
        <v>146</v>
      </c>
    </row>
    <row r="853" spans="22:25">
      <c r="V853">
        <v>8792</v>
      </c>
      <c r="W853" t="s">
        <v>1950</v>
      </c>
      <c r="X853" s="35">
        <v>974.32</v>
      </c>
      <c r="Y853">
        <v>300</v>
      </c>
    </row>
    <row r="854" spans="22:25">
      <c r="V854" t="s">
        <v>1951</v>
      </c>
      <c r="W854" t="s">
        <v>1952</v>
      </c>
      <c r="X854" s="35">
        <v>973.28</v>
      </c>
      <c r="Y854">
        <v>190</v>
      </c>
    </row>
    <row r="855" spans="22:25">
      <c r="V855">
        <v>8828</v>
      </c>
      <c r="W855" t="s">
        <v>1953</v>
      </c>
      <c r="X855" s="35">
        <v>959.1</v>
      </c>
      <c r="Y855">
        <v>47</v>
      </c>
    </row>
    <row r="856" spans="22:25">
      <c r="V856">
        <v>8790</v>
      </c>
      <c r="W856" t="s">
        <v>1954</v>
      </c>
      <c r="X856" s="35">
        <v>948.07</v>
      </c>
      <c r="Y856">
        <v>311</v>
      </c>
    </row>
    <row r="857" spans="22:25">
      <c r="V857" t="s">
        <v>1955</v>
      </c>
      <c r="W857" t="s">
        <v>1956</v>
      </c>
      <c r="X857" s="35">
        <v>942.66</v>
      </c>
      <c r="Y857">
        <v>146</v>
      </c>
    </row>
    <row r="858" spans="22:25">
      <c r="V858" t="s">
        <v>1957</v>
      </c>
      <c r="W858" t="s">
        <v>1958</v>
      </c>
      <c r="X858" s="35">
        <v>939.06</v>
      </c>
      <c r="Y858">
        <v>150</v>
      </c>
    </row>
    <row r="859" spans="22:25">
      <c r="V859" t="s">
        <v>1959</v>
      </c>
      <c r="W859" t="s">
        <v>1960</v>
      </c>
      <c r="X859" s="35">
        <v>920.89</v>
      </c>
      <c r="Y859">
        <v>101</v>
      </c>
    </row>
    <row r="860" spans="22:25">
      <c r="V860">
        <v>8711</v>
      </c>
      <c r="W860" t="s">
        <v>1961</v>
      </c>
      <c r="X860" s="35">
        <v>920.35</v>
      </c>
      <c r="Y860">
        <v>202</v>
      </c>
    </row>
    <row r="861" spans="22:25">
      <c r="V861">
        <v>8827</v>
      </c>
      <c r="W861" t="s">
        <v>1962</v>
      </c>
      <c r="X861" s="35">
        <v>916.94</v>
      </c>
      <c r="Y861">
        <v>45</v>
      </c>
    </row>
    <row r="862" spans="22:25">
      <c r="V862">
        <v>9162</v>
      </c>
      <c r="W862" t="s">
        <v>1963</v>
      </c>
      <c r="X862" s="35">
        <v>910.93</v>
      </c>
      <c r="Y862">
        <v>157</v>
      </c>
    </row>
    <row r="863" spans="22:25">
      <c r="V863" t="s">
        <v>1964</v>
      </c>
      <c r="W863" t="s">
        <v>1965</v>
      </c>
      <c r="X863" s="35">
        <v>910.14</v>
      </c>
      <c r="Y863">
        <v>142</v>
      </c>
    </row>
    <row r="864" spans="22:25">
      <c r="V864">
        <v>10143</v>
      </c>
      <c r="W864" t="s">
        <v>1966</v>
      </c>
      <c r="X864" s="35">
        <v>906.39</v>
      </c>
      <c r="Y864">
        <v>225</v>
      </c>
    </row>
    <row r="865" spans="22:25">
      <c r="V865" t="s">
        <v>1967</v>
      </c>
      <c r="W865" t="s">
        <v>1968</v>
      </c>
      <c r="X865" s="35">
        <v>901.13</v>
      </c>
      <c r="Y865">
        <v>547</v>
      </c>
    </row>
    <row r="866" spans="22:25">
      <c r="V866" t="s">
        <v>1969</v>
      </c>
      <c r="W866" t="s">
        <v>1970</v>
      </c>
      <c r="X866" s="35">
        <v>892.46</v>
      </c>
      <c r="Y866">
        <v>310</v>
      </c>
    </row>
    <row r="867" spans="22:25">
      <c r="V867" t="s">
        <v>1971</v>
      </c>
      <c r="W867" t="s">
        <v>1972</v>
      </c>
      <c r="X867" s="35">
        <v>890.19</v>
      </c>
      <c r="Y867">
        <v>155</v>
      </c>
    </row>
    <row r="868" spans="22:25">
      <c r="V868" t="s">
        <v>1973</v>
      </c>
      <c r="W868" t="s">
        <v>1974</v>
      </c>
      <c r="X868" s="35">
        <v>882.24</v>
      </c>
      <c r="Y868">
        <v>159</v>
      </c>
    </row>
    <row r="869" spans="22:25">
      <c r="V869">
        <v>7999</v>
      </c>
      <c r="W869" t="s">
        <v>1975</v>
      </c>
      <c r="X869" s="35">
        <v>872.3</v>
      </c>
      <c r="Y869">
        <v>191</v>
      </c>
    </row>
    <row r="870" spans="22:25">
      <c r="V870">
        <v>10142</v>
      </c>
      <c r="W870" t="s">
        <v>1976</v>
      </c>
      <c r="X870" s="35">
        <v>870.58</v>
      </c>
      <c r="Y870">
        <v>200</v>
      </c>
    </row>
    <row r="871" spans="22:25">
      <c r="V871">
        <v>9577</v>
      </c>
      <c r="W871" t="s">
        <v>637</v>
      </c>
      <c r="X871" s="35">
        <v>865.73</v>
      </c>
      <c r="Y871">
        <v>42</v>
      </c>
    </row>
    <row r="872" spans="22:25">
      <c r="V872">
        <v>7649</v>
      </c>
      <c r="W872" t="s">
        <v>1977</v>
      </c>
      <c r="X872" s="35">
        <v>864.14</v>
      </c>
      <c r="Y872">
        <v>65</v>
      </c>
    </row>
    <row r="873" spans="22:25">
      <c r="V873">
        <v>8784</v>
      </c>
      <c r="W873" t="s">
        <v>1978</v>
      </c>
      <c r="X873" s="35">
        <v>861.46</v>
      </c>
      <c r="Y873">
        <v>268</v>
      </c>
    </row>
    <row r="874" spans="22:25">
      <c r="V874">
        <v>6104</v>
      </c>
      <c r="W874" t="s">
        <v>1979</v>
      </c>
      <c r="X874" s="35">
        <v>858.35</v>
      </c>
      <c r="Y874">
        <v>126</v>
      </c>
    </row>
    <row r="875" spans="22:25">
      <c r="V875">
        <v>5979</v>
      </c>
      <c r="W875" t="s">
        <v>1980</v>
      </c>
      <c r="X875" s="35">
        <v>855.25</v>
      </c>
      <c r="Y875">
        <v>132</v>
      </c>
    </row>
    <row r="876" spans="22:25">
      <c r="V876">
        <v>1321</v>
      </c>
      <c r="W876" t="s">
        <v>1981</v>
      </c>
      <c r="X876" s="35">
        <v>855.05</v>
      </c>
      <c r="Y876">
        <v>94</v>
      </c>
    </row>
    <row r="877" spans="22:25">
      <c r="V877" t="s">
        <v>1982</v>
      </c>
      <c r="W877" t="s">
        <v>1983</v>
      </c>
      <c r="X877" s="35">
        <v>839.59</v>
      </c>
      <c r="Y877">
        <v>441</v>
      </c>
    </row>
    <row r="878" spans="22:25">
      <c r="V878" t="s">
        <v>1984</v>
      </c>
      <c r="W878" t="s">
        <v>1985</v>
      </c>
      <c r="X878" s="35">
        <v>835.8</v>
      </c>
      <c r="Y878">
        <v>891</v>
      </c>
    </row>
    <row r="879" spans="22:25">
      <c r="V879" t="s">
        <v>1986</v>
      </c>
      <c r="W879" t="s">
        <v>1987</v>
      </c>
      <c r="X879" s="35">
        <v>832.49</v>
      </c>
      <c r="Y879">
        <v>162</v>
      </c>
    </row>
    <row r="880" spans="22:25">
      <c r="V880" t="s">
        <v>1988</v>
      </c>
      <c r="W880" t="s">
        <v>1989</v>
      </c>
      <c r="X880" s="35">
        <v>826.1</v>
      </c>
      <c r="Y880">
        <v>106</v>
      </c>
    </row>
    <row r="881" spans="22:25">
      <c r="V881" t="s">
        <v>1990</v>
      </c>
      <c r="W881" t="s">
        <v>1991</v>
      </c>
      <c r="X881" s="35">
        <v>824.39</v>
      </c>
      <c r="Y881">
        <v>130</v>
      </c>
    </row>
    <row r="882" spans="22:25">
      <c r="V882" t="s">
        <v>1992</v>
      </c>
      <c r="W882" t="s">
        <v>1993</v>
      </c>
      <c r="X882" s="35">
        <v>821.25</v>
      </c>
      <c r="Y882">
        <v>134</v>
      </c>
    </row>
    <row r="883" spans="22:25">
      <c r="V883">
        <v>8662</v>
      </c>
      <c r="W883" t="s">
        <v>1994</v>
      </c>
      <c r="X883" s="35">
        <v>811.78</v>
      </c>
      <c r="Y883">
        <v>123</v>
      </c>
    </row>
    <row r="884" spans="22:25">
      <c r="V884" t="s">
        <v>1995</v>
      </c>
      <c r="W884" t="s">
        <v>1996</v>
      </c>
      <c r="X884" s="35">
        <v>804.94</v>
      </c>
      <c r="Y884">
        <v>122</v>
      </c>
    </row>
    <row r="885" spans="22:25">
      <c r="V885">
        <v>7998</v>
      </c>
      <c r="W885" t="s">
        <v>1997</v>
      </c>
      <c r="X885" s="35">
        <v>800.91</v>
      </c>
      <c r="Y885">
        <v>174</v>
      </c>
    </row>
    <row r="886" spans="22:25">
      <c r="V886" t="s">
        <v>1998</v>
      </c>
      <c r="W886" t="s">
        <v>1999</v>
      </c>
      <c r="X886" s="35">
        <v>787.97</v>
      </c>
      <c r="Y886">
        <v>122</v>
      </c>
    </row>
    <row r="887" spans="22:25">
      <c r="V887" t="s">
        <v>2000</v>
      </c>
      <c r="W887" t="s">
        <v>2001</v>
      </c>
      <c r="X887" s="35">
        <v>775.22</v>
      </c>
      <c r="Y887">
        <v>156</v>
      </c>
    </row>
    <row r="888" spans="22:25">
      <c r="V888">
        <v>9790</v>
      </c>
      <c r="W888" t="s">
        <v>2002</v>
      </c>
      <c r="X888" s="35">
        <v>774.93</v>
      </c>
      <c r="Y888">
        <v>162</v>
      </c>
    </row>
    <row r="889" spans="22:25">
      <c r="V889">
        <v>8826</v>
      </c>
      <c r="W889" t="s">
        <v>2003</v>
      </c>
      <c r="X889" s="35">
        <v>774.58</v>
      </c>
      <c r="Y889">
        <v>38</v>
      </c>
    </row>
    <row r="890" spans="22:25">
      <c r="V890">
        <v>8785</v>
      </c>
      <c r="W890" t="s">
        <v>2004</v>
      </c>
      <c r="X890" s="35">
        <v>771.43</v>
      </c>
      <c r="Y890">
        <v>276</v>
      </c>
    </row>
    <row r="891" spans="22:25">
      <c r="V891" t="s">
        <v>2005</v>
      </c>
      <c r="W891" t="s">
        <v>2006</v>
      </c>
      <c r="X891" s="35">
        <v>771.35</v>
      </c>
      <c r="Y891">
        <v>98</v>
      </c>
    </row>
    <row r="892" spans="22:25">
      <c r="V892">
        <v>9791</v>
      </c>
      <c r="W892" t="s">
        <v>2007</v>
      </c>
      <c r="X892" s="35">
        <v>761.46</v>
      </c>
      <c r="Y892">
        <v>189</v>
      </c>
    </row>
    <row r="893" spans="22:25">
      <c r="V893" t="s">
        <v>2008</v>
      </c>
      <c r="W893" t="s">
        <v>2009</v>
      </c>
      <c r="X893" s="35">
        <v>755.29</v>
      </c>
      <c r="Y893">
        <v>94</v>
      </c>
    </row>
    <row r="894" spans="22:25">
      <c r="V894" t="s">
        <v>2010</v>
      </c>
      <c r="W894" t="s">
        <v>2011</v>
      </c>
      <c r="X894" s="35">
        <v>746.79</v>
      </c>
      <c r="Y894">
        <v>185</v>
      </c>
    </row>
    <row r="895" spans="22:25">
      <c r="V895">
        <v>7237</v>
      </c>
      <c r="W895" t="s">
        <v>2012</v>
      </c>
      <c r="X895" s="35">
        <v>745.81</v>
      </c>
      <c r="Y895">
        <v>170</v>
      </c>
    </row>
    <row r="896" spans="22:25">
      <c r="V896">
        <v>6704</v>
      </c>
      <c r="W896" t="s">
        <v>2013</v>
      </c>
      <c r="X896" s="35">
        <v>740.51</v>
      </c>
      <c r="Y896">
        <v>113</v>
      </c>
    </row>
    <row r="897" spans="22:25">
      <c r="V897">
        <v>6705</v>
      </c>
      <c r="W897" t="s">
        <v>2014</v>
      </c>
      <c r="X897" s="35">
        <v>738.92</v>
      </c>
      <c r="Y897">
        <v>111</v>
      </c>
    </row>
    <row r="898" spans="22:25">
      <c r="V898">
        <v>8709</v>
      </c>
      <c r="W898" t="s">
        <v>2015</v>
      </c>
      <c r="X898" s="35">
        <v>738.25</v>
      </c>
      <c r="Y898">
        <v>162</v>
      </c>
    </row>
    <row r="899" spans="22:25">
      <c r="V899">
        <v>5978</v>
      </c>
      <c r="W899" t="s">
        <v>2016</v>
      </c>
      <c r="X899" s="35">
        <v>737.12</v>
      </c>
      <c r="Y899">
        <v>114</v>
      </c>
    </row>
    <row r="900" spans="22:25">
      <c r="V900">
        <v>10457</v>
      </c>
      <c r="W900" t="s">
        <v>2017</v>
      </c>
      <c r="X900" s="35">
        <v>732.26</v>
      </c>
      <c r="Y900">
        <v>55</v>
      </c>
    </row>
    <row r="901" spans="22:25">
      <c r="V901">
        <v>10448</v>
      </c>
      <c r="W901" t="s">
        <v>2018</v>
      </c>
      <c r="X901" s="35">
        <v>721.76</v>
      </c>
      <c r="Y901">
        <v>55</v>
      </c>
    </row>
    <row r="902" spans="22:25">
      <c r="V902">
        <v>9147</v>
      </c>
      <c r="W902" t="s">
        <v>2019</v>
      </c>
      <c r="X902" s="35">
        <v>718.74</v>
      </c>
      <c r="Y902">
        <v>57</v>
      </c>
    </row>
    <row r="903" spans="22:25">
      <c r="V903" t="s">
        <v>2020</v>
      </c>
      <c r="W903" t="s">
        <v>2021</v>
      </c>
      <c r="X903" s="35">
        <v>699.1</v>
      </c>
      <c r="Y903">
        <v>112</v>
      </c>
    </row>
    <row r="904" spans="22:25">
      <c r="V904" t="s">
        <v>2022</v>
      </c>
      <c r="W904" t="s">
        <v>2023</v>
      </c>
      <c r="X904" s="35">
        <v>695.08</v>
      </c>
      <c r="Y904">
        <v>207</v>
      </c>
    </row>
    <row r="905" spans="22:25">
      <c r="V905">
        <v>9154</v>
      </c>
      <c r="W905" t="s">
        <v>2024</v>
      </c>
      <c r="X905" s="35">
        <v>694.49</v>
      </c>
      <c r="Y905">
        <v>56</v>
      </c>
    </row>
    <row r="906" spans="22:25">
      <c r="V906">
        <v>9493</v>
      </c>
      <c r="W906" t="s">
        <v>2025</v>
      </c>
      <c r="X906" s="35">
        <v>694</v>
      </c>
      <c r="Y906">
        <v>189</v>
      </c>
    </row>
    <row r="907" spans="22:25">
      <c r="V907" t="s">
        <v>2026</v>
      </c>
      <c r="W907" t="s">
        <v>2027</v>
      </c>
      <c r="X907" s="35">
        <v>682.34</v>
      </c>
      <c r="Y907">
        <v>122</v>
      </c>
    </row>
    <row r="908" spans="22:25">
      <c r="V908">
        <v>933</v>
      </c>
      <c r="W908" t="s">
        <v>2028</v>
      </c>
      <c r="X908" s="35">
        <v>673.72</v>
      </c>
      <c r="Y908">
        <v>732</v>
      </c>
    </row>
    <row r="909" spans="22:25">
      <c r="V909" t="s">
        <v>2029</v>
      </c>
      <c r="W909" t="s">
        <v>2030</v>
      </c>
      <c r="X909" s="35">
        <v>669.42</v>
      </c>
      <c r="Y909">
        <v>160</v>
      </c>
    </row>
    <row r="910" spans="22:25">
      <c r="V910">
        <v>8783</v>
      </c>
      <c r="W910" t="s">
        <v>2031</v>
      </c>
      <c r="X910" s="35">
        <v>652.16</v>
      </c>
      <c r="Y910">
        <v>232</v>
      </c>
    </row>
    <row r="911" spans="22:25">
      <c r="V911">
        <v>7997</v>
      </c>
      <c r="W911" t="s">
        <v>2032</v>
      </c>
      <c r="X911" s="35">
        <v>648.75</v>
      </c>
      <c r="Y911">
        <v>142</v>
      </c>
    </row>
    <row r="912" spans="22:25">
      <c r="V912" t="s">
        <v>2033</v>
      </c>
      <c r="W912" t="s">
        <v>2034</v>
      </c>
      <c r="X912" s="35">
        <v>645.79999999999995</v>
      </c>
      <c r="Y912">
        <v>100</v>
      </c>
    </row>
    <row r="913" spans="22:25">
      <c r="V913" t="s">
        <v>2035</v>
      </c>
      <c r="W913" t="s">
        <v>2036</v>
      </c>
      <c r="X913" s="35">
        <v>641.17999999999995</v>
      </c>
      <c r="Y913">
        <v>79</v>
      </c>
    </row>
    <row r="914" spans="22:25">
      <c r="V914" t="s">
        <v>2037</v>
      </c>
      <c r="W914" t="s">
        <v>2038</v>
      </c>
      <c r="X914" s="35">
        <v>640.89</v>
      </c>
      <c r="Y914">
        <v>84</v>
      </c>
    </row>
    <row r="915" spans="22:25">
      <c r="V915">
        <v>5559</v>
      </c>
      <c r="W915" t="s">
        <v>2039</v>
      </c>
      <c r="X915" s="35">
        <v>616.53</v>
      </c>
      <c r="Y915">
        <v>130</v>
      </c>
    </row>
    <row r="916" spans="22:25">
      <c r="V916">
        <v>8789</v>
      </c>
      <c r="W916" t="s">
        <v>2040</v>
      </c>
      <c r="X916" s="35">
        <v>615.6</v>
      </c>
      <c r="Y916">
        <v>199</v>
      </c>
    </row>
    <row r="917" spans="22:25">
      <c r="V917" t="s">
        <v>2041</v>
      </c>
      <c r="W917" t="s">
        <v>2042</v>
      </c>
      <c r="X917" s="35">
        <v>607.16</v>
      </c>
      <c r="Y917">
        <v>101</v>
      </c>
    </row>
    <row r="918" spans="22:25">
      <c r="V918" t="s">
        <v>2043</v>
      </c>
      <c r="W918" t="s">
        <v>2044</v>
      </c>
      <c r="X918" s="35">
        <v>606.59</v>
      </c>
      <c r="Y918">
        <v>126</v>
      </c>
    </row>
    <row r="919" spans="22:25">
      <c r="V919">
        <v>10478</v>
      </c>
      <c r="W919" t="s">
        <v>2045</v>
      </c>
      <c r="X919" s="35">
        <v>604.46</v>
      </c>
      <c r="Y919">
        <v>46</v>
      </c>
    </row>
    <row r="920" spans="22:25">
      <c r="V920">
        <v>5977</v>
      </c>
      <c r="W920" t="s">
        <v>2046</v>
      </c>
      <c r="X920" s="35">
        <v>600.9</v>
      </c>
      <c r="Y920">
        <v>91</v>
      </c>
    </row>
    <row r="921" spans="22:25">
      <c r="V921">
        <v>7496</v>
      </c>
      <c r="W921" t="s">
        <v>2047</v>
      </c>
      <c r="X921" s="35">
        <v>600.47</v>
      </c>
      <c r="Y921">
        <v>51</v>
      </c>
    </row>
    <row r="922" spans="22:25">
      <c r="V922" t="s">
        <v>2048</v>
      </c>
      <c r="W922" t="s">
        <v>2049</v>
      </c>
      <c r="X922" s="35">
        <v>597.45000000000005</v>
      </c>
      <c r="Y922">
        <v>393</v>
      </c>
    </row>
    <row r="923" spans="22:25">
      <c r="V923" t="s">
        <v>2050</v>
      </c>
      <c r="W923" t="s">
        <v>2051</v>
      </c>
      <c r="X923" s="35">
        <v>596.19000000000005</v>
      </c>
      <c r="Y923">
        <v>465</v>
      </c>
    </row>
    <row r="924" spans="22:25">
      <c r="V924" t="s">
        <v>2052</v>
      </c>
      <c r="W924" t="s">
        <v>2053</v>
      </c>
      <c r="X924" s="35">
        <v>593.12</v>
      </c>
      <c r="Y924">
        <v>43</v>
      </c>
    </row>
    <row r="925" spans="22:25">
      <c r="V925" t="s">
        <v>2054</v>
      </c>
      <c r="W925" t="s">
        <v>2055</v>
      </c>
      <c r="X925" s="35">
        <v>590.49</v>
      </c>
      <c r="Y925">
        <v>231</v>
      </c>
    </row>
    <row r="926" spans="22:25">
      <c r="V926">
        <v>7236</v>
      </c>
      <c r="W926" t="s">
        <v>2056</v>
      </c>
      <c r="X926" s="35">
        <v>588.21</v>
      </c>
      <c r="Y926">
        <v>41</v>
      </c>
    </row>
    <row r="927" spans="22:25">
      <c r="V927">
        <v>8085</v>
      </c>
      <c r="W927" t="s">
        <v>2057</v>
      </c>
      <c r="X927" s="35">
        <v>581.19000000000005</v>
      </c>
      <c r="Y927">
        <v>181</v>
      </c>
    </row>
    <row r="928" spans="22:25">
      <c r="V928" t="s">
        <v>2058</v>
      </c>
      <c r="W928" t="s">
        <v>2059</v>
      </c>
      <c r="X928" s="35">
        <v>561.01</v>
      </c>
      <c r="Y928">
        <v>68</v>
      </c>
    </row>
    <row r="929" spans="22:25">
      <c r="V929">
        <v>8172</v>
      </c>
      <c r="W929" t="s">
        <v>2060</v>
      </c>
      <c r="X929" s="35">
        <v>558.82000000000005</v>
      </c>
      <c r="Y929">
        <v>42</v>
      </c>
    </row>
    <row r="930" spans="22:25">
      <c r="V930">
        <v>4248</v>
      </c>
      <c r="W930" t="s">
        <v>2061</v>
      </c>
      <c r="X930" s="35">
        <v>557.63</v>
      </c>
      <c r="Y930">
        <v>70</v>
      </c>
    </row>
    <row r="931" spans="22:25">
      <c r="V931">
        <v>6932</v>
      </c>
      <c r="W931" t="s">
        <v>2062</v>
      </c>
      <c r="X931" s="35">
        <v>555.52</v>
      </c>
      <c r="Y931">
        <v>130</v>
      </c>
    </row>
    <row r="932" spans="22:25">
      <c r="V932">
        <v>4489</v>
      </c>
      <c r="W932" t="s">
        <v>2063</v>
      </c>
      <c r="X932" s="35">
        <v>553.99</v>
      </c>
      <c r="Y932">
        <v>26</v>
      </c>
    </row>
    <row r="933" spans="22:25">
      <c r="V933" t="s">
        <v>2064</v>
      </c>
      <c r="W933" t="s">
        <v>2065</v>
      </c>
      <c r="X933" s="35">
        <v>550.87</v>
      </c>
      <c r="Y933">
        <v>51</v>
      </c>
    </row>
    <row r="934" spans="22:25">
      <c r="V934">
        <v>9156</v>
      </c>
      <c r="W934" t="s">
        <v>2066</v>
      </c>
      <c r="X934" s="35">
        <v>541.21</v>
      </c>
      <c r="Y934">
        <v>41</v>
      </c>
    </row>
    <row r="935" spans="22:25">
      <c r="V935">
        <v>1609</v>
      </c>
      <c r="W935" t="s">
        <v>2067</v>
      </c>
      <c r="X935" s="35">
        <v>532.48</v>
      </c>
      <c r="Y935">
        <v>73</v>
      </c>
    </row>
    <row r="936" spans="22:25">
      <c r="V936" t="s">
        <v>2068</v>
      </c>
      <c r="W936" t="s">
        <v>2069</v>
      </c>
      <c r="X936" s="35">
        <v>528.04</v>
      </c>
      <c r="Y936">
        <v>71</v>
      </c>
    </row>
    <row r="937" spans="22:25">
      <c r="V937">
        <v>8791</v>
      </c>
      <c r="W937" t="s">
        <v>2070</v>
      </c>
      <c r="X937" s="35">
        <v>526.45000000000005</v>
      </c>
      <c r="Y937">
        <v>166</v>
      </c>
    </row>
    <row r="938" spans="22:25">
      <c r="V938" t="s">
        <v>2071</v>
      </c>
      <c r="W938" t="s">
        <v>2072</v>
      </c>
      <c r="X938" s="35">
        <v>522.11</v>
      </c>
      <c r="Y938">
        <v>331</v>
      </c>
    </row>
    <row r="939" spans="22:25">
      <c r="V939">
        <v>9295</v>
      </c>
      <c r="W939" t="s">
        <v>2073</v>
      </c>
      <c r="X939" s="35">
        <v>512.84</v>
      </c>
      <c r="Y939">
        <v>46</v>
      </c>
    </row>
    <row r="940" spans="22:25">
      <c r="V940">
        <v>9793</v>
      </c>
      <c r="W940" t="s">
        <v>2074</v>
      </c>
      <c r="X940" s="35">
        <v>508.51</v>
      </c>
      <c r="Y940">
        <v>98</v>
      </c>
    </row>
    <row r="941" spans="22:25">
      <c r="V941">
        <v>9430</v>
      </c>
      <c r="W941" t="s">
        <v>2075</v>
      </c>
      <c r="X941" s="35">
        <v>500.09</v>
      </c>
      <c r="Y941">
        <v>109</v>
      </c>
    </row>
    <row r="942" spans="22:25">
      <c r="V942">
        <v>7457</v>
      </c>
      <c r="W942" t="s">
        <v>2076</v>
      </c>
      <c r="X942" s="35">
        <v>494.94</v>
      </c>
      <c r="Y942">
        <v>38</v>
      </c>
    </row>
    <row r="943" spans="22:25">
      <c r="V943" t="s">
        <v>2077</v>
      </c>
      <c r="W943" t="s">
        <v>2078</v>
      </c>
      <c r="X943" s="35">
        <v>465.83</v>
      </c>
      <c r="Y943">
        <v>82</v>
      </c>
    </row>
    <row r="944" spans="22:25">
      <c r="V944">
        <v>4512</v>
      </c>
      <c r="W944" t="s">
        <v>2079</v>
      </c>
      <c r="X944" s="35">
        <v>462.79</v>
      </c>
      <c r="Y944">
        <v>80</v>
      </c>
    </row>
    <row r="945" spans="22:25">
      <c r="V945" t="s">
        <v>2080</v>
      </c>
      <c r="W945" t="s">
        <v>2081</v>
      </c>
      <c r="X945" s="35">
        <v>462.62</v>
      </c>
      <c r="Y945">
        <v>63</v>
      </c>
    </row>
    <row r="946" spans="22:25">
      <c r="V946">
        <v>6851</v>
      </c>
      <c r="W946" t="s">
        <v>2082</v>
      </c>
      <c r="X946" s="35">
        <v>461.18</v>
      </c>
      <c r="Y946">
        <v>21</v>
      </c>
    </row>
    <row r="947" spans="22:25">
      <c r="V947">
        <v>10449</v>
      </c>
      <c r="W947" t="s">
        <v>2083</v>
      </c>
      <c r="X947" s="35">
        <v>450.02</v>
      </c>
      <c r="Y947">
        <v>34</v>
      </c>
    </row>
    <row r="948" spans="22:25">
      <c r="V948">
        <v>10479</v>
      </c>
      <c r="W948" t="s">
        <v>2084</v>
      </c>
      <c r="X948" s="35">
        <v>446.77</v>
      </c>
      <c r="Y948">
        <v>34</v>
      </c>
    </row>
    <row r="949" spans="22:25">
      <c r="V949">
        <v>8946</v>
      </c>
      <c r="W949" t="s">
        <v>2085</v>
      </c>
      <c r="X949" s="35">
        <v>446.71</v>
      </c>
      <c r="Y949">
        <v>80</v>
      </c>
    </row>
    <row r="950" spans="22:25">
      <c r="V950" t="s">
        <v>2086</v>
      </c>
      <c r="W950" t="s">
        <v>2087</v>
      </c>
      <c r="X950" s="35">
        <v>443.95</v>
      </c>
      <c r="Y950">
        <v>305</v>
      </c>
    </row>
    <row r="951" spans="22:25">
      <c r="V951">
        <v>7519</v>
      </c>
      <c r="W951" t="s">
        <v>2088</v>
      </c>
      <c r="X951" s="35">
        <v>441.63</v>
      </c>
      <c r="Y951">
        <v>39</v>
      </c>
    </row>
    <row r="952" spans="22:25">
      <c r="V952" t="s">
        <v>2089</v>
      </c>
      <c r="W952" t="s">
        <v>2090</v>
      </c>
      <c r="X952" s="35">
        <v>433.64</v>
      </c>
      <c r="Y952">
        <v>333</v>
      </c>
    </row>
    <row r="953" spans="22:25">
      <c r="V953">
        <v>6721</v>
      </c>
      <c r="W953" t="s">
        <v>2091</v>
      </c>
      <c r="X953" s="35">
        <v>433.6</v>
      </c>
      <c r="Y953">
        <v>86</v>
      </c>
    </row>
    <row r="954" spans="22:25">
      <c r="V954">
        <v>9157</v>
      </c>
      <c r="W954" t="s">
        <v>2092</v>
      </c>
      <c r="X954" s="35">
        <v>432.08</v>
      </c>
      <c r="Y954">
        <v>33</v>
      </c>
    </row>
    <row r="955" spans="22:25">
      <c r="V955" t="s">
        <v>2093</v>
      </c>
      <c r="W955" t="s">
        <v>2094</v>
      </c>
      <c r="X955" s="35">
        <v>422.19</v>
      </c>
      <c r="Y955">
        <v>83</v>
      </c>
    </row>
    <row r="956" spans="22:25">
      <c r="V956" t="s">
        <v>2095</v>
      </c>
      <c r="W956" t="s">
        <v>2096</v>
      </c>
      <c r="X956" s="35">
        <v>418.86</v>
      </c>
      <c r="Y956">
        <v>138</v>
      </c>
    </row>
    <row r="957" spans="22:25">
      <c r="V957">
        <v>1311</v>
      </c>
      <c r="W957" t="s">
        <v>2097</v>
      </c>
      <c r="X957" s="35">
        <v>409.69</v>
      </c>
      <c r="Y957">
        <v>90</v>
      </c>
    </row>
    <row r="958" spans="22:25">
      <c r="V958" t="s">
        <v>2098</v>
      </c>
      <c r="W958" t="s">
        <v>2099</v>
      </c>
      <c r="X958" s="35">
        <v>406.02</v>
      </c>
      <c r="Y958">
        <v>128</v>
      </c>
    </row>
    <row r="959" spans="22:25">
      <c r="V959">
        <v>9792</v>
      </c>
      <c r="W959" t="s">
        <v>2100</v>
      </c>
      <c r="X959" s="35">
        <v>403.5</v>
      </c>
      <c r="Y959">
        <v>74</v>
      </c>
    </row>
    <row r="960" spans="22:25">
      <c r="V960" t="s">
        <v>2101</v>
      </c>
      <c r="W960" t="s">
        <v>2102</v>
      </c>
      <c r="X960" s="35">
        <v>396.38</v>
      </c>
      <c r="Y960">
        <v>67</v>
      </c>
    </row>
    <row r="961" spans="22:25">
      <c r="V961" t="s">
        <v>2103</v>
      </c>
      <c r="W961" t="s">
        <v>2104</v>
      </c>
      <c r="X961" s="35">
        <v>392.7</v>
      </c>
      <c r="Y961">
        <v>82</v>
      </c>
    </row>
    <row r="962" spans="22:25">
      <c r="V962">
        <v>7497</v>
      </c>
      <c r="W962" t="s">
        <v>2105</v>
      </c>
      <c r="X962" s="35">
        <v>384.7</v>
      </c>
      <c r="Y962">
        <v>33</v>
      </c>
    </row>
    <row r="963" spans="22:25">
      <c r="V963" t="s">
        <v>2106</v>
      </c>
      <c r="W963" t="s">
        <v>2107</v>
      </c>
      <c r="X963" s="35">
        <v>369.36</v>
      </c>
      <c r="Y963">
        <v>35</v>
      </c>
    </row>
    <row r="964" spans="22:25">
      <c r="V964">
        <v>7498</v>
      </c>
      <c r="W964" t="s">
        <v>2108</v>
      </c>
      <c r="X964" s="35">
        <v>364.97</v>
      </c>
      <c r="Y964">
        <v>33</v>
      </c>
    </row>
    <row r="965" spans="22:25">
      <c r="V965" t="s">
        <v>2109</v>
      </c>
      <c r="W965" t="s">
        <v>2110</v>
      </c>
      <c r="X965" s="35">
        <v>361.4</v>
      </c>
      <c r="Y965">
        <v>128</v>
      </c>
    </row>
    <row r="966" spans="22:25">
      <c r="V966" t="s">
        <v>531</v>
      </c>
      <c r="W966" t="s">
        <v>2111</v>
      </c>
      <c r="X966" s="35">
        <v>361.17</v>
      </c>
      <c r="Y966">
        <v>69</v>
      </c>
    </row>
    <row r="967" spans="22:25">
      <c r="V967">
        <v>7083</v>
      </c>
      <c r="W967" t="s">
        <v>2112</v>
      </c>
      <c r="X967" s="35">
        <v>360.79</v>
      </c>
      <c r="Y967">
        <v>61</v>
      </c>
    </row>
    <row r="968" spans="22:25">
      <c r="V968">
        <v>935</v>
      </c>
      <c r="W968" t="s">
        <v>2113</v>
      </c>
      <c r="X968" s="35">
        <v>359.08</v>
      </c>
      <c r="Y968">
        <v>388</v>
      </c>
    </row>
    <row r="969" spans="22:25">
      <c r="V969" t="s">
        <v>2114</v>
      </c>
      <c r="W969" t="s">
        <v>2115</v>
      </c>
      <c r="X969" s="35">
        <v>358.39</v>
      </c>
      <c r="Y969">
        <v>61</v>
      </c>
    </row>
    <row r="970" spans="22:25">
      <c r="V970" t="s">
        <v>2116</v>
      </c>
      <c r="W970" t="s">
        <v>2117</v>
      </c>
      <c r="X970" s="35">
        <v>357.73</v>
      </c>
      <c r="Y970">
        <v>121</v>
      </c>
    </row>
    <row r="971" spans="22:25">
      <c r="V971" t="s">
        <v>2118</v>
      </c>
      <c r="W971" t="s">
        <v>2119</v>
      </c>
      <c r="X971" s="35">
        <v>354.73</v>
      </c>
      <c r="Y971">
        <v>71</v>
      </c>
    </row>
    <row r="972" spans="22:25">
      <c r="V972" t="s">
        <v>2120</v>
      </c>
      <c r="W972" t="s">
        <v>2121</v>
      </c>
      <c r="X972" s="35">
        <v>352.82</v>
      </c>
      <c r="Y972">
        <v>62</v>
      </c>
    </row>
    <row r="973" spans="22:25">
      <c r="V973">
        <v>9985</v>
      </c>
      <c r="W973" t="s">
        <v>2122</v>
      </c>
      <c r="X973" s="35">
        <v>352.04</v>
      </c>
      <c r="Y973">
        <v>118</v>
      </c>
    </row>
    <row r="974" spans="22:25">
      <c r="V974">
        <v>9423</v>
      </c>
      <c r="W974" t="s">
        <v>2123</v>
      </c>
      <c r="X974" s="35">
        <v>349.98</v>
      </c>
      <c r="Y974">
        <v>78</v>
      </c>
    </row>
    <row r="975" spans="22:25">
      <c r="V975" t="s">
        <v>2124</v>
      </c>
      <c r="W975" t="s">
        <v>2125</v>
      </c>
      <c r="X975" s="35">
        <v>347.09</v>
      </c>
      <c r="Y975">
        <v>127</v>
      </c>
    </row>
    <row r="976" spans="22:25">
      <c r="V976">
        <v>7456</v>
      </c>
      <c r="W976" t="s">
        <v>2126</v>
      </c>
      <c r="X976" s="35">
        <v>346.6</v>
      </c>
      <c r="Y976">
        <v>26</v>
      </c>
    </row>
    <row r="977" spans="22:25">
      <c r="V977" t="s">
        <v>2127</v>
      </c>
      <c r="W977" t="s">
        <v>2128</v>
      </c>
      <c r="X977" s="35">
        <v>344.5</v>
      </c>
      <c r="Y977">
        <v>232</v>
      </c>
    </row>
    <row r="978" spans="22:25">
      <c r="V978" t="s">
        <v>2129</v>
      </c>
      <c r="W978" t="s">
        <v>2130</v>
      </c>
      <c r="X978" s="35">
        <v>342.47</v>
      </c>
      <c r="Y978">
        <v>60</v>
      </c>
    </row>
    <row r="979" spans="22:25">
      <c r="V979" t="s">
        <v>2131</v>
      </c>
      <c r="W979" t="s">
        <v>2132</v>
      </c>
      <c r="X979" s="35">
        <v>337.38</v>
      </c>
      <c r="Y979">
        <v>203</v>
      </c>
    </row>
    <row r="980" spans="22:25">
      <c r="V980" t="s">
        <v>2133</v>
      </c>
      <c r="W980" t="s">
        <v>2134</v>
      </c>
      <c r="X980" s="35">
        <v>336.38</v>
      </c>
      <c r="Y980">
        <v>49</v>
      </c>
    </row>
    <row r="981" spans="22:25">
      <c r="V981">
        <v>7459</v>
      </c>
      <c r="W981" t="s">
        <v>2135</v>
      </c>
      <c r="X981" s="35">
        <v>333.97</v>
      </c>
      <c r="Y981">
        <v>26</v>
      </c>
    </row>
    <row r="982" spans="22:25">
      <c r="V982" t="s">
        <v>2136</v>
      </c>
      <c r="W982" t="s">
        <v>2137</v>
      </c>
      <c r="X982" s="35">
        <v>324.68</v>
      </c>
      <c r="Y982">
        <v>124</v>
      </c>
    </row>
    <row r="983" spans="22:25">
      <c r="V983">
        <v>6777</v>
      </c>
      <c r="W983" t="s">
        <v>2138</v>
      </c>
      <c r="X983" s="35">
        <v>316.23</v>
      </c>
      <c r="Y983">
        <v>17</v>
      </c>
    </row>
    <row r="984" spans="22:25">
      <c r="V984">
        <v>9538</v>
      </c>
      <c r="W984" t="s">
        <v>2139</v>
      </c>
      <c r="X984" s="35">
        <v>307.58999999999997</v>
      </c>
      <c r="Y984">
        <v>23</v>
      </c>
    </row>
    <row r="985" spans="22:25">
      <c r="V985">
        <v>6750</v>
      </c>
      <c r="W985" t="s">
        <v>2140</v>
      </c>
      <c r="X985" s="35">
        <v>297.39999999999998</v>
      </c>
      <c r="Y985">
        <v>16</v>
      </c>
    </row>
    <row r="986" spans="22:25">
      <c r="V986" t="s">
        <v>2141</v>
      </c>
      <c r="W986" t="s">
        <v>2142</v>
      </c>
      <c r="X986" s="35">
        <v>293.52</v>
      </c>
      <c r="Y986">
        <v>37</v>
      </c>
    </row>
    <row r="987" spans="22:25">
      <c r="V987" t="s">
        <v>2143</v>
      </c>
      <c r="W987" t="s">
        <v>2144</v>
      </c>
      <c r="X987" s="35">
        <v>292.85000000000002</v>
      </c>
      <c r="Y987">
        <v>50</v>
      </c>
    </row>
    <row r="988" spans="22:25">
      <c r="V988" t="s">
        <v>2145</v>
      </c>
      <c r="W988" t="s">
        <v>2146</v>
      </c>
      <c r="X988" s="35">
        <v>291.5</v>
      </c>
      <c r="Y988">
        <v>50</v>
      </c>
    </row>
    <row r="989" spans="22:25">
      <c r="V989" t="s">
        <v>2147</v>
      </c>
      <c r="W989" t="s">
        <v>2148</v>
      </c>
      <c r="X989" s="35">
        <v>282.77999999999997</v>
      </c>
      <c r="Y989">
        <v>95</v>
      </c>
    </row>
    <row r="990" spans="22:25">
      <c r="V990">
        <v>9987</v>
      </c>
      <c r="W990" t="s">
        <v>2149</v>
      </c>
      <c r="X990" s="35">
        <v>279.92</v>
      </c>
      <c r="Y990">
        <v>95</v>
      </c>
    </row>
    <row r="991" spans="22:25">
      <c r="V991">
        <v>9151</v>
      </c>
      <c r="W991" t="s">
        <v>2150</v>
      </c>
      <c r="X991" s="35">
        <v>279.19</v>
      </c>
      <c r="Y991">
        <v>22</v>
      </c>
    </row>
    <row r="992" spans="22:25">
      <c r="V992">
        <v>2116</v>
      </c>
      <c r="W992" t="s">
        <v>2151</v>
      </c>
      <c r="X992" s="35">
        <v>278.10000000000002</v>
      </c>
      <c r="Y992">
        <v>105</v>
      </c>
    </row>
    <row r="993" spans="22:25">
      <c r="V993" t="s">
        <v>2152</v>
      </c>
      <c r="W993" t="s">
        <v>2153</v>
      </c>
      <c r="X993" s="35">
        <v>274.66000000000003</v>
      </c>
      <c r="Y993">
        <v>48</v>
      </c>
    </row>
    <row r="994" spans="22:25">
      <c r="V994">
        <v>7458</v>
      </c>
      <c r="W994" t="s">
        <v>2154</v>
      </c>
      <c r="X994" s="35">
        <v>273.64</v>
      </c>
      <c r="Y994">
        <v>21</v>
      </c>
    </row>
    <row r="995" spans="22:25">
      <c r="V995" t="s">
        <v>2155</v>
      </c>
      <c r="W995" t="s">
        <v>2156</v>
      </c>
      <c r="X995" s="35">
        <v>269.85000000000002</v>
      </c>
      <c r="Y995">
        <v>47</v>
      </c>
    </row>
    <row r="996" spans="22:25">
      <c r="V996" t="s">
        <v>2157</v>
      </c>
      <c r="W996" t="s">
        <v>2158</v>
      </c>
      <c r="X996" s="35">
        <v>267.24</v>
      </c>
      <c r="Y996">
        <v>25</v>
      </c>
    </row>
    <row r="997" spans="22:25">
      <c r="V997" t="s">
        <v>2159</v>
      </c>
      <c r="W997" t="s">
        <v>2160</v>
      </c>
      <c r="X997" s="35">
        <v>265.25</v>
      </c>
      <c r="Y997">
        <v>74</v>
      </c>
    </row>
    <row r="998" spans="22:25">
      <c r="V998">
        <v>7993</v>
      </c>
      <c r="W998" t="s">
        <v>2161</v>
      </c>
      <c r="X998" s="35">
        <v>261.58</v>
      </c>
      <c r="Y998">
        <v>59</v>
      </c>
    </row>
    <row r="999" spans="22:25">
      <c r="V999" t="s">
        <v>2162</v>
      </c>
      <c r="W999" t="s">
        <v>2163</v>
      </c>
      <c r="X999" s="35">
        <v>257.37</v>
      </c>
      <c r="Y999">
        <v>44</v>
      </c>
    </row>
    <row r="1000" spans="22:25">
      <c r="V1000" t="s">
        <v>2164</v>
      </c>
      <c r="W1000" t="s">
        <v>2165</v>
      </c>
      <c r="X1000" s="35">
        <v>257.12</v>
      </c>
      <c r="Y1000">
        <v>2</v>
      </c>
    </row>
    <row r="1001" spans="22:25">
      <c r="V1001" t="s">
        <v>2166</v>
      </c>
      <c r="W1001" t="s">
        <v>2167</v>
      </c>
      <c r="X1001" s="35">
        <v>255.29</v>
      </c>
      <c r="Y1001">
        <v>93</v>
      </c>
    </row>
    <row r="1002" spans="22:25">
      <c r="V1002">
        <v>9152</v>
      </c>
      <c r="W1002" t="s">
        <v>2168</v>
      </c>
      <c r="X1002" s="35">
        <v>254.19</v>
      </c>
      <c r="Y1002">
        <v>20</v>
      </c>
    </row>
    <row r="1003" spans="22:25">
      <c r="V1003">
        <v>9989</v>
      </c>
      <c r="W1003" t="s">
        <v>2169</v>
      </c>
      <c r="X1003" s="35">
        <v>253.69</v>
      </c>
      <c r="Y1003">
        <v>88</v>
      </c>
    </row>
    <row r="1004" spans="22:25">
      <c r="V1004" t="s">
        <v>2170</v>
      </c>
      <c r="W1004" t="s">
        <v>2171</v>
      </c>
      <c r="X1004" s="35">
        <v>253.37</v>
      </c>
      <c r="Y1004">
        <v>44</v>
      </c>
    </row>
    <row r="1005" spans="22:25">
      <c r="V1005">
        <v>8173</v>
      </c>
      <c r="W1005" t="s">
        <v>2172</v>
      </c>
      <c r="X1005" s="35">
        <v>250.19</v>
      </c>
      <c r="Y1005">
        <v>19</v>
      </c>
    </row>
    <row r="1006" spans="22:25">
      <c r="V1006" t="s">
        <v>2173</v>
      </c>
      <c r="W1006" t="s">
        <v>2174</v>
      </c>
      <c r="X1006" s="35">
        <v>244.23</v>
      </c>
      <c r="Y1006">
        <v>43</v>
      </c>
    </row>
    <row r="1007" spans="22:25">
      <c r="V1007" t="s">
        <v>2175</v>
      </c>
      <c r="W1007" t="s">
        <v>2176</v>
      </c>
      <c r="X1007" s="35">
        <v>240.89</v>
      </c>
      <c r="Y1007">
        <v>42</v>
      </c>
    </row>
    <row r="1008" spans="22:25">
      <c r="V1008">
        <v>9990</v>
      </c>
      <c r="W1008" t="s">
        <v>2177</v>
      </c>
      <c r="X1008" s="35">
        <v>239.28</v>
      </c>
      <c r="Y1008">
        <v>82</v>
      </c>
    </row>
    <row r="1009" spans="22:25">
      <c r="V1009" t="s">
        <v>2178</v>
      </c>
      <c r="W1009" t="s">
        <v>2179</v>
      </c>
      <c r="X1009" s="35">
        <v>238.27</v>
      </c>
      <c r="Y1009">
        <v>204</v>
      </c>
    </row>
    <row r="1010" spans="22:25">
      <c r="V1010" t="s">
        <v>2180</v>
      </c>
      <c r="W1010" t="s">
        <v>2181</v>
      </c>
      <c r="X1010" s="35">
        <v>235.3</v>
      </c>
      <c r="Y1010">
        <v>73</v>
      </c>
    </row>
    <row r="1011" spans="22:25">
      <c r="V1011" t="s">
        <v>2182</v>
      </c>
      <c r="W1011" t="s">
        <v>2183</v>
      </c>
      <c r="X1011" s="35">
        <v>234.63</v>
      </c>
      <c r="Y1011">
        <v>48</v>
      </c>
    </row>
    <row r="1012" spans="22:25">
      <c r="V1012" t="s">
        <v>2184</v>
      </c>
      <c r="W1012" t="s">
        <v>2185</v>
      </c>
      <c r="X1012" s="35">
        <v>231.22</v>
      </c>
      <c r="Y1012">
        <v>41</v>
      </c>
    </row>
    <row r="1013" spans="22:25">
      <c r="V1013" t="s">
        <v>2186</v>
      </c>
      <c r="W1013" t="s">
        <v>2187</v>
      </c>
      <c r="X1013" s="35">
        <v>229.85</v>
      </c>
      <c r="Y1013">
        <v>40</v>
      </c>
    </row>
    <row r="1014" spans="22:25">
      <c r="V1014" t="s">
        <v>2188</v>
      </c>
      <c r="W1014" t="s">
        <v>2189</v>
      </c>
      <c r="X1014" s="35">
        <v>224.49</v>
      </c>
      <c r="Y1014">
        <v>39</v>
      </c>
    </row>
    <row r="1015" spans="22:25">
      <c r="V1015">
        <v>8945</v>
      </c>
      <c r="W1015" t="s">
        <v>2190</v>
      </c>
      <c r="X1015" s="35">
        <v>221.14</v>
      </c>
      <c r="Y1015">
        <v>52</v>
      </c>
    </row>
    <row r="1016" spans="22:25">
      <c r="V1016" t="s">
        <v>2191</v>
      </c>
      <c r="W1016" t="s">
        <v>2192</v>
      </c>
      <c r="X1016" s="35">
        <v>214.99</v>
      </c>
      <c r="Y1016">
        <v>42</v>
      </c>
    </row>
    <row r="1017" spans="22:25">
      <c r="V1017">
        <v>6993</v>
      </c>
      <c r="W1017" t="s">
        <v>2193</v>
      </c>
      <c r="X1017" s="35">
        <v>214.72</v>
      </c>
      <c r="Y1017">
        <v>49</v>
      </c>
    </row>
    <row r="1018" spans="22:25">
      <c r="V1018" t="s">
        <v>2194</v>
      </c>
      <c r="W1018" t="s">
        <v>2195</v>
      </c>
      <c r="X1018" s="35">
        <v>213.56</v>
      </c>
      <c r="Y1018">
        <v>65</v>
      </c>
    </row>
    <row r="1019" spans="22:25">
      <c r="V1019">
        <v>7503</v>
      </c>
      <c r="W1019" t="s">
        <v>2196</v>
      </c>
      <c r="X1019" s="35">
        <v>212.88</v>
      </c>
      <c r="Y1019">
        <v>19</v>
      </c>
    </row>
    <row r="1020" spans="22:25">
      <c r="V1020" t="s">
        <v>2197</v>
      </c>
      <c r="W1020" t="s">
        <v>2198</v>
      </c>
      <c r="X1020" s="35">
        <v>210.48</v>
      </c>
      <c r="Y1020">
        <v>56</v>
      </c>
    </row>
    <row r="1021" spans="22:25">
      <c r="V1021">
        <v>7453</v>
      </c>
      <c r="W1021" t="s">
        <v>2199</v>
      </c>
      <c r="X1021" s="35">
        <v>208.62</v>
      </c>
      <c r="Y1021">
        <v>18</v>
      </c>
    </row>
    <row r="1022" spans="22:25">
      <c r="V1022">
        <v>9153</v>
      </c>
      <c r="W1022" t="s">
        <v>2200</v>
      </c>
      <c r="X1022" s="35">
        <v>208.18</v>
      </c>
      <c r="Y1022">
        <v>17</v>
      </c>
    </row>
    <row r="1023" spans="22:25">
      <c r="V1023">
        <v>8708</v>
      </c>
      <c r="W1023" t="s">
        <v>2201</v>
      </c>
      <c r="X1023" s="35">
        <v>203.91</v>
      </c>
      <c r="Y1023">
        <v>44</v>
      </c>
    </row>
    <row r="1024" spans="22:25">
      <c r="V1024">
        <v>7510</v>
      </c>
      <c r="W1024" t="s">
        <v>2202</v>
      </c>
      <c r="X1024" s="35">
        <v>201.42</v>
      </c>
      <c r="Y1024">
        <v>17</v>
      </c>
    </row>
    <row r="1025" spans="22:25">
      <c r="V1025" t="s">
        <v>2203</v>
      </c>
      <c r="W1025" t="s">
        <v>2204</v>
      </c>
      <c r="X1025" s="35">
        <v>200.12</v>
      </c>
      <c r="Y1025">
        <v>35</v>
      </c>
    </row>
    <row r="1026" spans="22:25">
      <c r="V1026" t="s">
        <v>2205</v>
      </c>
      <c r="W1026" t="s">
        <v>2206</v>
      </c>
      <c r="X1026" s="35">
        <v>198.23</v>
      </c>
      <c r="Y1026">
        <v>63</v>
      </c>
    </row>
    <row r="1027" spans="22:25">
      <c r="V1027" t="s">
        <v>2207</v>
      </c>
      <c r="W1027" t="s">
        <v>2208</v>
      </c>
      <c r="X1027" s="35">
        <v>193.31</v>
      </c>
      <c r="Y1027">
        <v>33</v>
      </c>
    </row>
    <row r="1028" spans="22:25">
      <c r="V1028" t="s">
        <v>2209</v>
      </c>
      <c r="W1028" t="s">
        <v>2210</v>
      </c>
      <c r="X1028" s="35">
        <v>186.39</v>
      </c>
      <c r="Y1028">
        <v>55</v>
      </c>
    </row>
    <row r="1029" spans="22:25">
      <c r="V1029">
        <v>6753</v>
      </c>
      <c r="W1029" t="s">
        <v>2211</v>
      </c>
      <c r="X1029" s="35">
        <v>184.73</v>
      </c>
      <c r="Y1029">
        <v>10</v>
      </c>
    </row>
    <row r="1030" spans="22:25">
      <c r="V1030">
        <v>7476</v>
      </c>
      <c r="W1030" t="s">
        <v>2212</v>
      </c>
      <c r="X1030" s="35">
        <v>184.58</v>
      </c>
      <c r="Y1030">
        <v>16</v>
      </c>
    </row>
    <row r="1031" spans="22:25">
      <c r="V1031">
        <v>6835</v>
      </c>
      <c r="W1031" t="s">
        <v>2213</v>
      </c>
      <c r="X1031" s="35">
        <v>183.6</v>
      </c>
      <c r="Y1031">
        <v>160</v>
      </c>
    </row>
    <row r="1032" spans="22:25">
      <c r="V1032" t="s">
        <v>2214</v>
      </c>
      <c r="W1032" t="s">
        <v>2215</v>
      </c>
      <c r="X1032" s="35">
        <v>182.36</v>
      </c>
      <c r="Y1032">
        <v>37</v>
      </c>
    </row>
    <row r="1033" spans="22:25">
      <c r="V1033" t="s">
        <v>2216</v>
      </c>
      <c r="W1033" t="s">
        <v>2217</v>
      </c>
      <c r="X1033" s="35">
        <v>177.41</v>
      </c>
      <c r="Y1033">
        <v>31</v>
      </c>
    </row>
    <row r="1034" spans="22:25">
      <c r="V1034" t="s">
        <v>2218</v>
      </c>
      <c r="W1034" t="s">
        <v>2219</v>
      </c>
      <c r="X1034" s="35">
        <v>166.95</v>
      </c>
      <c r="Y1034">
        <v>12</v>
      </c>
    </row>
    <row r="1035" spans="22:25">
      <c r="V1035">
        <v>7500</v>
      </c>
      <c r="W1035" t="s">
        <v>2220</v>
      </c>
      <c r="X1035" s="35">
        <v>165.04</v>
      </c>
      <c r="Y1035">
        <v>14</v>
      </c>
    </row>
    <row r="1036" spans="22:25">
      <c r="V1036">
        <v>7451</v>
      </c>
      <c r="W1036" t="s">
        <v>2221</v>
      </c>
      <c r="X1036" s="35">
        <v>164.25</v>
      </c>
      <c r="Y1036">
        <v>13</v>
      </c>
    </row>
    <row r="1037" spans="22:25">
      <c r="V1037" t="s">
        <v>2222</v>
      </c>
      <c r="W1037" t="s">
        <v>2223</v>
      </c>
      <c r="X1037" s="35">
        <v>162.94</v>
      </c>
      <c r="Y1037">
        <v>31</v>
      </c>
    </row>
    <row r="1038" spans="22:25">
      <c r="V1038" t="s">
        <v>2224</v>
      </c>
      <c r="W1038" t="s">
        <v>2225</v>
      </c>
      <c r="X1038" s="35">
        <v>159.63999999999999</v>
      </c>
      <c r="Y1038">
        <v>5</v>
      </c>
    </row>
    <row r="1039" spans="22:25">
      <c r="V1039" t="s">
        <v>2226</v>
      </c>
      <c r="W1039" t="s">
        <v>2227</v>
      </c>
      <c r="X1039" s="35">
        <v>158.97999999999999</v>
      </c>
      <c r="Y1039">
        <v>27</v>
      </c>
    </row>
    <row r="1040" spans="22:25">
      <c r="V1040" t="s">
        <v>2228</v>
      </c>
      <c r="W1040" t="s">
        <v>2229</v>
      </c>
      <c r="X1040" s="35">
        <v>158.86000000000001</v>
      </c>
      <c r="Y1040">
        <v>29</v>
      </c>
    </row>
    <row r="1041" spans="22:25">
      <c r="V1041" t="s">
        <v>2230</v>
      </c>
      <c r="W1041" t="s">
        <v>2231</v>
      </c>
      <c r="X1041" s="35">
        <v>154.53</v>
      </c>
      <c r="Y1041">
        <v>54</v>
      </c>
    </row>
    <row r="1042" spans="22:25">
      <c r="V1042" t="s">
        <v>2232</v>
      </c>
      <c r="W1042" t="s">
        <v>2233</v>
      </c>
      <c r="X1042" s="35">
        <v>153.61000000000001</v>
      </c>
      <c r="Y1042">
        <v>112</v>
      </c>
    </row>
    <row r="1043" spans="22:25">
      <c r="V1043" t="s">
        <v>2234</v>
      </c>
      <c r="W1043" t="s">
        <v>2235</v>
      </c>
      <c r="X1043" s="35">
        <v>146.15</v>
      </c>
      <c r="Y1043">
        <v>26</v>
      </c>
    </row>
    <row r="1044" spans="22:25">
      <c r="V1044">
        <v>8534</v>
      </c>
      <c r="W1044" t="s">
        <v>2236</v>
      </c>
      <c r="X1044" s="35">
        <v>144.69</v>
      </c>
      <c r="Y1044">
        <v>150</v>
      </c>
    </row>
    <row r="1045" spans="22:25">
      <c r="V1045">
        <v>9148</v>
      </c>
      <c r="W1045" t="s">
        <v>2237</v>
      </c>
      <c r="X1045" s="35">
        <v>144.47</v>
      </c>
      <c r="Y1045">
        <v>11</v>
      </c>
    </row>
    <row r="1046" spans="22:25">
      <c r="V1046" t="s">
        <v>2238</v>
      </c>
      <c r="W1046" t="s">
        <v>2239</v>
      </c>
      <c r="X1046" s="35">
        <v>143.79</v>
      </c>
      <c r="Y1046">
        <v>17</v>
      </c>
    </row>
    <row r="1047" spans="22:25">
      <c r="V1047">
        <v>7491</v>
      </c>
      <c r="W1047" t="s">
        <v>2240</v>
      </c>
      <c r="X1047" s="35">
        <v>141.62</v>
      </c>
      <c r="Y1047">
        <v>12</v>
      </c>
    </row>
    <row r="1048" spans="22:25">
      <c r="V1048">
        <v>6994</v>
      </c>
      <c r="W1048" t="s">
        <v>2241</v>
      </c>
      <c r="X1048" s="35">
        <v>140.68</v>
      </c>
      <c r="Y1048">
        <v>33</v>
      </c>
    </row>
    <row r="1049" spans="22:25">
      <c r="V1049" t="s">
        <v>2242</v>
      </c>
      <c r="W1049" t="s">
        <v>2243</v>
      </c>
      <c r="X1049" s="35">
        <v>139.22</v>
      </c>
      <c r="Y1049">
        <v>19</v>
      </c>
    </row>
    <row r="1050" spans="22:25">
      <c r="V1050">
        <v>7512</v>
      </c>
      <c r="W1050" t="s">
        <v>2244</v>
      </c>
      <c r="X1050" s="35">
        <v>138.47999999999999</v>
      </c>
      <c r="Y1050">
        <v>12</v>
      </c>
    </row>
    <row r="1051" spans="22:25">
      <c r="V1051">
        <v>7939</v>
      </c>
      <c r="W1051" t="s">
        <v>2245</v>
      </c>
      <c r="X1051" s="35">
        <v>136.72</v>
      </c>
      <c r="Y1051">
        <v>6</v>
      </c>
    </row>
    <row r="1052" spans="22:25">
      <c r="V1052">
        <v>8535</v>
      </c>
      <c r="W1052" t="s">
        <v>2246</v>
      </c>
      <c r="X1052" s="35">
        <v>135.11000000000001</v>
      </c>
      <c r="Y1052">
        <v>140</v>
      </c>
    </row>
    <row r="1053" spans="22:25">
      <c r="V1053" t="s">
        <v>2247</v>
      </c>
      <c r="W1053" t="s">
        <v>2248</v>
      </c>
      <c r="X1053" s="35">
        <v>132.78</v>
      </c>
      <c r="Y1053">
        <v>14</v>
      </c>
    </row>
    <row r="1054" spans="22:25">
      <c r="V1054">
        <v>8533</v>
      </c>
      <c r="W1054" t="s">
        <v>2249</v>
      </c>
      <c r="X1054" s="35">
        <v>130.1</v>
      </c>
      <c r="Y1054">
        <v>136</v>
      </c>
    </row>
    <row r="1055" spans="22:25">
      <c r="V1055">
        <v>8170</v>
      </c>
      <c r="W1055" t="s">
        <v>2250</v>
      </c>
      <c r="X1055" s="35">
        <v>129.91999999999999</v>
      </c>
      <c r="Y1055">
        <v>10</v>
      </c>
    </row>
    <row r="1056" spans="22:25">
      <c r="V1056">
        <v>7253</v>
      </c>
      <c r="W1056" t="s">
        <v>2251</v>
      </c>
      <c r="X1056" s="35">
        <v>128.1</v>
      </c>
      <c r="Y1056">
        <v>7</v>
      </c>
    </row>
    <row r="1057" spans="22:25">
      <c r="V1057" t="s">
        <v>2252</v>
      </c>
      <c r="W1057" t="s">
        <v>2253</v>
      </c>
      <c r="X1057" s="35">
        <v>124.89</v>
      </c>
      <c r="Y1057">
        <v>34</v>
      </c>
    </row>
    <row r="1058" spans="22:25">
      <c r="V1058">
        <v>8537</v>
      </c>
      <c r="W1058" t="s">
        <v>2254</v>
      </c>
      <c r="X1058" s="35">
        <v>115.96</v>
      </c>
      <c r="Y1058">
        <v>123</v>
      </c>
    </row>
    <row r="1059" spans="22:25">
      <c r="V1059" t="s">
        <v>2255</v>
      </c>
      <c r="W1059" t="s">
        <v>2256</v>
      </c>
      <c r="X1059" s="35">
        <v>113.94</v>
      </c>
      <c r="Y1059">
        <v>34</v>
      </c>
    </row>
    <row r="1060" spans="22:25">
      <c r="V1060">
        <v>9988</v>
      </c>
      <c r="W1060" t="s">
        <v>2257</v>
      </c>
      <c r="X1060" s="35">
        <v>113.37</v>
      </c>
      <c r="Y1060">
        <v>39</v>
      </c>
    </row>
    <row r="1061" spans="22:25">
      <c r="V1061" t="s">
        <v>2258</v>
      </c>
      <c r="W1061" t="s">
        <v>2259</v>
      </c>
      <c r="X1061" s="35">
        <v>113.18</v>
      </c>
      <c r="Y1061">
        <v>9</v>
      </c>
    </row>
    <row r="1062" spans="22:25">
      <c r="V1062">
        <v>9537</v>
      </c>
      <c r="W1062" t="s">
        <v>2260</v>
      </c>
      <c r="X1062" s="35">
        <v>112.41</v>
      </c>
      <c r="Y1062">
        <v>9</v>
      </c>
    </row>
    <row r="1063" spans="22:25">
      <c r="V1063">
        <v>9149</v>
      </c>
      <c r="W1063" t="s">
        <v>2261</v>
      </c>
      <c r="X1063" s="35">
        <v>112.11</v>
      </c>
      <c r="Y1063">
        <v>9</v>
      </c>
    </row>
    <row r="1064" spans="22:25">
      <c r="V1064">
        <v>7485</v>
      </c>
      <c r="W1064" t="s">
        <v>2262</v>
      </c>
      <c r="X1064" s="35">
        <v>110.66</v>
      </c>
      <c r="Y1064">
        <v>10</v>
      </c>
    </row>
    <row r="1065" spans="22:25">
      <c r="V1065" t="s">
        <v>2263</v>
      </c>
      <c r="W1065" t="s">
        <v>2264</v>
      </c>
      <c r="X1065" s="35">
        <v>107.18</v>
      </c>
      <c r="Y1065">
        <v>6</v>
      </c>
    </row>
    <row r="1066" spans="22:25">
      <c r="V1066">
        <v>8599</v>
      </c>
      <c r="W1066" t="s">
        <v>2265</v>
      </c>
      <c r="X1066" s="35">
        <v>106.97</v>
      </c>
      <c r="Y1066">
        <v>79</v>
      </c>
    </row>
    <row r="1067" spans="22:25">
      <c r="V1067" t="s">
        <v>2266</v>
      </c>
      <c r="W1067" t="s">
        <v>2267</v>
      </c>
      <c r="X1067" s="35">
        <v>106.24</v>
      </c>
      <c r="Y1067">
        <v>28</v>
      </c>
    </row>
    <row r="1068" spans="22:25">
      <c r="V1068">
        <v>9536</v>
      </c>
      <c r="W1068" t="s">
        <v>2268</v>
      </c>
      <c r="X1068" s="35">
        <v>105.72</v>
      </c>
      <c r="Y1068">
        <v>8</v>
      </c>
    </row>
    <row r="1069" spans="22:25">
      <c r="V1069">
        <v>7472</v>
      </c>
      <c r="W1069" t="s">
        <v>2269</v>
      </c>
      <c r="X1069" s="35">
        <v>104.14</v>
      </c>
      <c r="Y1069">
        <v>9</v>
      </c>
    </row>
    <row r="1070" spans="22:25">
      <c r="V1070">
        <v>7084</v>
      </c>
      <c r="W1070" t="s">
        <v>2270</v>
      </c>
      <c r="X1070" s="35">
        <v>103.75</v>
      </c>
      <c r="Y1070">
        <v>23</v>
      </c>
    </row>
    <row r="1071" spans="22:25">
      <c r="V1071" t="s">
        <v>2271</v>
      </c>
      <c r="W1071" t="s">
        <v>2272</v>
      </c>
      <c r="X1071" s="35">
        <v>102.43</v>
      </c>
      <c r="Y1071">
        <v>18</v>
      </c>
    </row>
    <row r="1072" spans="22:25">
      <c r="V1072">
        <v>7517</v>
      </c>
      <c r="W1072" t="s">
        <v>2273</v>
      </c>
      <c r="X1072" s="35">
        <v>100.67</v>
      </c>
      <c r="Y1072">
        <v>9</v>
      </c>
    </row>
    <row r="1073" spans="22:25">
      <c r="V1073">
        <v>7507</v>
      </c>
      <c r="W1073" t="s">
        <v>2274</v>
      </c>
      <c r="X1073" s="35">
        <v>100</v>
      </c>
      <c r="Y1073">
        <v>9</v>
      </c>
    </row>
    <row r="1074" spans="22:25">
      <c r="V1074">
        <v>6992</v>
      </c>
      <c r="W1074" t="s">
        <v>2275</v>
      </c>
      <c r="X1074" s="35">
        <v>99.32</v>
      </c>
      <c r="Y1074">
        <v>22</v>
      </c>
    </row>
    <row r="1075" spans="22:25">
      <c r="V1075">
        <v>6849</v>
      </c>
      <c r="W1075" t="s">
        <v>2276</v>
      </c>
      <c r="X1075" s="35">
        <v>98.74</v>
      </c>
      <c r="Y1075">
        <v>11</v>
      </c>
    </row>
    <row r="1076" spans="22:25">
      <c r="V1076">
        <v>7455</v>
      </c>
      <c r="W1076" t="s">
        <v>2277</v>
      </c>
      <c r="X1076" s="35">
        <v>97.51</v>
      </c>
      <c r="Y1076">
        <v>8</v>
      </c>
    </row>
    <row r="1077" spans="22:25">
      <c r="V1077">
        <v>8536</v>
      </c>
      <c r="W1077" t="s">
        <v>2278</v>
      </c>
      <c r="X1077" s="35">
        <v>88.96</v>
      </c>
      <c r="Y1077">
        <v>96</v>
      </c>
    </row>
    <row r="1078" spans="22:25">
      <c r="V1078">
        <v>2115</v>
      </c>
      <c r="W1078" t="s">
        <v>2279</v>
      </c>
      <c r="X1078" s="35">
        <v>85</v>
      </c>
      <c r="Y1078">
        <v>38</v>
      </c>
    </row>
    <row r="1079" spans="22:25">
      <c r="V1079">
        <v>7508</v>
      </c>
      <c r="W1079" t="s">
        <v>2280</v>
      </c>
      <c r="X1079" s="35">
        <v>84.63</v>
      </c>
      <c r="Y1079">
        <v>7</v>
      </c>
    </row>
    <row r="1080" spans="22:25">
      <c r="V1080">
        <v>916</v>
      </c>
      <c r="W1080" t="s">
        <v>2281</v>
      </c>
      <c r="X1080" s="35">
        <v>77.650000000000006</v>
      </c>
      <c r="Y1080">
        <v>18</v>
      </c>
    </row>
    <row r="1081" spans="22:25">
      <c r="V1081">
        <v>7460</v>
      </c>
      <c r="W1081" t="s">
        <v>2282</v>
      </c>
      <c r="X1081" s="35">
        <v>76.36</v>
      </c>
      <c r="Y1081">
        <v>6</v>
      </c>
    </row>
    <row r="1082" spans="22:25">
      <c r="V1082" t="s">
        <v>2283</v>
      </c>
      <c r="W1082" t="s">
        <v>2284</v>
      </c>
      <c r="X1082" s="35">
        <v>74.09</v>
      </c>
      <c r="Y1082">
        <v>5</v>
      </c>
    </row>
    <row r="1083" spans="22:25">
      <c r="V1083">
        <v>6748</v>
      </c>
      <c r="W1083" t="s">
        <v>2285</v>
      </c>
      <c r="X1083" s="35">
        <v>73.7</v>
      </c>
      <c r="Y1083">
        <v>10</v>
      </c>
    </row>
    <row r="1084" spans="22:25">
      <c r="V1084">
        <v>6977</v>
      </c>
      <c r="W1084" t="s">
        <v>2286</v>
      </c>
      <c r="X1084" s="35">
        <v>69.180000000000007</v>
      </c>
      <c r="Y1084">
        <v>15</v>
      </c>
    </row>
    <row r="1085" spans="22:25">
      <c r="V1085">
        <v>7446</v>
      </c>
      <c r="W1085" t="s">
        <v>2287</v>
      </c>
      <c r="X1085" s="35">
        <v>69.09</v>
      </c>
      <c r="Y1085">
        <v>6</v>
      </c>
    </row>
    <row r="1086" spans="22:25">
      <c r="V1086">
        <v>6857</v>
      </c>
      <c r="W1086" t="s">
        <v>2288</v>
      </c>
      <c r="X1086" s="35">
        <v>68.040000000000006</v>
      </c>
      <c r="Y1086">
        <v>3</v>
      </c>
    </row>
    <row r="1087" spans="22:25">
      <c r="V1087" t="s">
        <v>2289</v>
      </c>
      <c r="W1087" t="s">
        <v>2290</v>
      </c>
      <c r="X1087" s="35">
        <v>66.7</v>
      </c>
      <c r="Y1087">
        <v>19</v>
      </c>
    </row>
    <row r="1088" spans="22:25">
      <c r="V1088">
        <v>9145</v>
      </c>
      <c r="W1088" t="s">
        <v>2291</v>
      </c>
      <c r="X1088" s="35">
        <v>65.739999999999995</v>
      </c>
      <c r="Y1088">
        <v>5</v>
      </c>
    </row>
    <row r="1089" spans="22:25">
      <c r="V1089" t="s">
        <v>2292</v>
      </c>
      <c r="W1089" t="s">
        <v>2293</v>
      </c>
      <c r="X1089" s="35">
        <v>65.55</v>
      </c>
      <c r="Y1089">
        <v>18</v>
      </c>
    </row>
    <row r="1090" spans="22:25">
      <c r="V1090">
        <v>8538</v>
      </c>
      <c r="W1090" t="s">
        <v>2294</v>
      </c>
      <c r="X1090" s="35">
        <v>65.209999999999994</v>
      </c>
      <c r="Y1090">
        <v>69</v>
      </c>
    </row>
    <row r="1091" spans="22:25">
      <c r="V1091">
        <v>6991</v>
      </c>
      <c r="W1091" t="s">
        <v>2295</v>
      </c>
      <c r="X1091" s="35">
        <v>62.12</v>
      </c>
      <c r="Y1091">
        <v>14</v>
      </c>
    </row>
    <row r="1092" spans="22:25">
      <c r="V1092" t="s">
        <v>2296</v>
      </c>
      <c r="W1092" t="s">
        <v>2297</v>
      </c>
      <c r="X1092" s="35">
        <v>61.97</v>
      </c>
      <c r="Y1092">
        <v>11</v>
      </c>
    </row>
    <row r="1093" spans="22:25">
      <c r="V1093">
        <v>7482</v>
      </c>
      <c r="W1093" t="s">
        <v>2298</v>
      </c>
      <c r="X1093" s="35">
        <v>60.35</v>
      </c>
      <c r="Y1093">
        <v>5</v>
      </c>
    </row>
    <row r="1094" spans="22:25">
      <c r="V1094">
        <v>7473</v>
      </c>
      <c r="W1094" t="s">
        <v>2299</v>
      </c>
      <c r="X1094" s="35">
        <v>59.77</v>
      </c>
      <c r="Y1094">
        <v>5</v>
      </c>
    </row>
    <row r="1095" spans="22:25">
      <c r="V1095">
        <v>7940</v>
      </c>
      <c r="W1095" t="s">
        <v>2300</v>
      </c>
      <c r="X1095" s="35">
        <v>59.46</v>
      </c>
      <c r="Y1095">
        <v>6</v>
      </c>
    </row>
    <row r="1096" spans="22:25">
      <c r="V1096">
        <v>7494</v>
      </c>
      <c r="W1096" t="s">
        <v>2301</v>
      </c>
      <c r="X1096" s="35">
        <v>59.11</v>
      </c>
      <c r="Y1096">
        <v>5</v>
      </c>
    </row>
    <row r="1097" spans="22:25">
      <c r="V1097">
        <v>7480</v>
      </c>
      <c r="W1097" t="s">
        <v>2302</v>
      </c>
      <c r="X1097" s="35">
        <v>58.91</v>
      </c>
      <c r="Y1097">
        <v>5</v>
      </c>
    </row>
    <row r="1098" spans="22:25">
      <c r="V1098" t="s">
        <v>2303</v>
      </c>
      <c r="W1098" t="s">
        <v>2304</v>
      </c>
      <c r="X1098" s="35">
        <v>58.14</v>
      </c>
      <c r="Y1098">
        <v>9</v>
      </c>
    </row>
    <row r="1099" spans="22:25">
      <c r="V1099" t="s">
        <v>2305</v>
      </c>
      <c r="W1099" t="s">
        <v>2306</v>
      </c>
      <c r="X1099" s="35">
        <v>57.66</v>
      </c>
      <c r="Y1099">
        <v>8</v>
      </c>
    </row>
    <row r="1100" spans="22:25">
      <c r="V1100">
        <v>7461</v>
      </c>
      <c r="W1100" t="s">
        <v>2307</v>
      </c>
      <c r="X1100" s="35">
        <v>55.66</v>
      </c>
      <c r="Y1100">
        <v>5</v>
      </c>
    </row>
    <row r="1101" spans="22:25">
      <c r="V1101" t="s">
        <v>2308</v>
      </c>
      <c r="W1101" t="s">
        <v>2309</v>
      </c>
      <c r="X1101" s="35">
        <v>55.21</v>
      </c>
      <c r="Y1101">
        <v>2</v>
      </c>
    </row>
    <row r="1102" spans="22:25">
      <c r="V1102" t="s">
        <v>2310</v>
      </c>
      <c r="W1102" t="s">
        <v>2311</v>
      </c>
      <c r="X1102" s="35">
        <v>50.4</v>
      </c>
      <c r="Y1102">
        <v>2</v>
      </c>
    </row>
    <row r="1103" spans="22:25">
      <c r="V1103">
        <v>6836</v>
      </c>
      <c r="W1103" t="s">
        <v>2312</v>
      </c>
      <c r="X1103" s="35">
        <v>50.34</v>
      </c>
      <c r="Y1103">
        <v>42</v>
      </c>
    </row>
    <row r="1104" spans="22:25">
      <c r="V1104">
        <v>7486</v>
      </c>
      <c r="W1104" t="s">
        <v>2313</v>
      </c>
      <c r="X1104" s="35">
        <v>48.36</v>
      </c>
      <c r="Y1104">
        <v>4</v>
      </c>
    </row>
    <row r="1105" spans="22:25">
      <c r="V1105">
        <v>7489</v>
      </c>
      <c r="W1105" t="s">
        <v>2314</v>
      </c>
      <c r="X1105" s="35">
        <v>47.69</v>
      </c>
      <c r="Y1105">
        <v>4</v>
      </c>
    </row>
    <row r="1106" spans="22:25">
      <c r="V1106">
        <v>7502</v>
      </c>
      <c r="W1106" t="s">
        <v>2315</v>
      </c>
      <c r="X1106" s="35">
        <v>46.82</v>
      </c>
      <c r="Y1106">
        <v>4</v>
      </c>
    </row>
    <row r="1107" spans="22:25">
      <c r="V1107">
        <v>6845</v>
      </c>
      <c r="W1107" t="s">
        <v>2316</v>
      </c>
      <c r="X1107" s="35">
        <v>45.97</v>
      </c>
      <c r="Y1107">
        <v>7</v>
      </c>
    </row>
    <row r="1108" spans="22:25">
      <c r="V1108">
        <v>6973</v>
      </c>
      <c r="W1108" t="s">
        <v>2317</v>
      </c>
      <c r="X1108" s="35">
        <v>45.85</v>
      </c>
      <c r="Y1108">
        <v>10</v>
      </c>
    </row>
    <row r="1109" spans="22:25">
      <c r="V1109">
        <v>7495</v>
      </c>
      <c r="W1109" t="s">
        <v>2318</v>
      </c>
      <c r="X1109" s="35">
        <v>45.68</v>
      </c>
      <c r="Y1109">
        <v>4</v>
      </c>
    </row>
    <row r="1110" spans="22:25">
      <c r="V1110">
        <v>7490</v>
      </c>
      <c r="W1110" t="s">
        <v>2319</v>
      </c>
      <c r="X1110" s="35">
        <v>45.58</v>
      </c>
      <c r="Y1110">
        <v>4</v>
      </c>
    </row>
    <row r="1111" spans="22:25">
      <c r="V1111">
        <v>7516</v>
      </c>
      <c r="W1111" t="s">
        <v>2320</v>
      </c>
      <c r="X1111" s="35">
        <v>45.5</v>
      </c>
      <c r="Y1111">
        <v>4</v>
      </c>
    </row>
    <row r="1112" spans="22:25">
      <c r="V1112">
        <v>6683</v>
      </c>
      <c r="W1112" t="s">
        <v>2321</v>
      </c>
      <c r="X1112" s="35">
        <v>45.35</v>
      </c>
      <c r="Y1112">
        <v>5</v>
      </c>
    </row>
    <row r="1113" spans="22:25">
      <c r="V1113" t="s">
        <v>2322</v>
      </c>
      <c r="W1113" t="s">
        <v>2323</v>
      </c>
      <c r="X1113" s="35">
        <v>45.22</v>
      </c>
      <c r="Y1113">
        <v>7</v>
      </c>
    </row>
    <row r="1114" spans="22:25">
      <c r="V1114">
        <v>7518</v>
      </c>
      <c r="W1114" t="s">
        <v>2324</v>
      </c>
      <c r="X1114" s="35">
        <v>45.01</v>
      </c>
      <c r="Y1114">
        <v>4</v>
      </c>
    </row>
    <row r="1115" spans="22:25">
      <c r="V1115">
        <v>6948</v>
      </c>
      <c r="W1115" t="s">
        <v>2325</v>
      </c>
      <c r="X1115" s="35">
        <v>44.15</v>
      </c>
      <c r="Y1115">
        <v>5</v>
      </c>
    </row>
    <row r="1116" spans="22:25">
      <c r="V1116">
        <v>6680</v>
      </c>
      <c r="W1116" t="s">
        <v>2326</v>
      </c>
      <c r="X1116" s="35">
        <v>43.42</v>
      </c>
      <c r="Y1116">
        <v>3</v>
      </c>
    </row>
    <row r="1117" spans="22:25">
      <c r="V1117" t="s">
        <v>2327</v>
      </c>
      <c r="W1117" t="s">
        <v>2328</v>
      </c>
      <c r="X1117" s="35">
        <v>42.57</v>
      </c>
      <c r="Y1117">
        <v>12</v>
      </c>
    </row>
    <row r="1118" spans="22:25">
      <c r="V1118">
        <v>8379</v>
      </c>
      <c r="W1118" t="s">
        <v>459</v>
      </c>
      <c r="X1118" s="35">
        <v>42.49</v>
      </c>
      <c r="Y1118" s="7">
        <v>13343</v>
      </c>
    </row>
    <row r="1119" spans="22:25">
      <c r="V1119">
        <v>9155</v>
      </c>
      <c r="W1119" t="s">
        <v>2329</v>
      </c>
      <c r="X1119" s="35">
        <v>38.97</v>
      </c>
      <c r="Y1119">
        <v>3</v>
      </c>
    </row>
    <row r="1120" spans="22:25">
      <c r="V1120" t="s">
        <v>2330</v>
      </c>
      <c r="W1120" t="s">
        <v>2331</v>
      </c>
      <c r="X1120" s="35">
        <v>36.96</v>
      </c>
      <c r="Y1120">
        <v>2</v>
      </c>
    </row>
    <row r="1121" spans="22:25">
      <c r="V1121">
        <v>7506</v>
      </c>
      <c r="W1121" t="s">
        <v>2332</v>
      </c>
      <c r="X1121" s="35">
        <v>36.270000000000003</v>
      </c>
      <c r="Y1121">
        <v>3</v>
      </c>
    </row>
    <row r="1122" spans="22:25">
      <c r="V1122" t="s">
        <v>2333</v>
      </c>
      <c r="W1122" t="s">
        <v>2334</v>
      </c>
      <c r="X1122" s="35">
        <v>36.03</v>
      </c>
      <c r="Y1122">
        <v>10</v>
      </c>
    </row>
    <row r="1123" spans="22:25">
      <c r="V1123">
        <v>437</v>
      </c>
      <c r="W1123" t="s">
        <v>2335</v>
      </c>
      <c r="X1123" s="35">
        <v>35.93</v>
      </c>
      <c r="Y1123">
        <v>8</v>
      </c>
    </row>
    <row r="1124" spans="22:25">
      <c r="V1124" t="s">
        <v>2336</v>
      </c>
      <c r="W1124" t="s">
        <v>2337</v>
      </c>
      <c r="X1124" s="35">
        <v>33.61</v>
      </c>
      <c r="Y1124">
        <v>1</v>
      </c>
    </row>
    <row r="1125" spans="22:25">
      <c r="V1125">
        <v>6749</v>
      </c>
      <c r="W1125" t="s">
        <v>2338</v>
      </c>
      <c r="X1125" s="35">
        <v>32.92</v>
      </c>
      <c r="Y1125">
        <v>3</v>
      </c>
    </row>
    <row r="1126" spans="22:25">
      <c r="V1126">
        <v>7515</v>
      </c>
      <c r="W1126" t="s">
        <v>2339</v>
      </c>
      <c r="X1126" s="35">
        <v>32.82</v>
      </c>
      <c r="Y1126">
        <v>3</v>
      </c>
    </row>
    <row r="1127" spans="22:25">
      <c r="V1127" t="s">
        <v>2340</v>
      </c>
      <c r="W1127" t="s">
        <v>2341</v>
      </c>
      <c r="X1127" s="35">
        <v>32.299999999999997</v>
      </c>
      <c r="Y1127">
        <v>5</v>
      </c>
    </row>
    <row r="1128" spans="22:25">
      <c r="V1128" t="s">
        <v>2342</v>
      </c>
      <c r="W1128" t="s">
        <v>2343</v>
      </c>
      <c r="X1128" s="35">
        <v>31.8</v>
      </c>
      <c r="Y1128">
        <v>656</v>
      </c>
    </row>
    <row r="1129" spans="22:25">
      <c r="V1129">
        <v>6755</v>
      </c>
      <c r="W1129" t="s">
        <v>2344</v>
      </c>
      <c r="X1129" s="35">
        <v>30.24</v>
      </c>
      <c r="Y1129">
        <v>2</v>
      </c>
    </row>
    <row r="1130" spans="22:25">
      <c r="V1130">
        <v>6850</v>
      </c>
      <c r="W1130" t="s">
        <v>2345</v>
      </c>
      <c r="X1130" s="35">
        <v>30.24</v>
      </c>
      <c r="Y1130">
        <v>2</v>
      </c>
    </row>
    <row r="1131" spans="22:25">
      <c r="V1131" t="s">
        <v>2346</v>
      </c>
      <c r="W1131" t="s">
        <v>2347</v>
      </c>
      <c r="X1131" s="35">
        <v>30.24</v>
      </c>
      <c r="Y1131">
        <v>2</v>
      </c>
    </row>
    <row r="1132" spans="22:25">
      <c r="V1132" t="s">
        <v>2348</v>
      </c>
      <c r="W1132" t="s">
        <v>2349</v>
      </c>
      <c r="X1132" s="35">
        <v>29.87</v>
      </c>
      <c r="Y1132">
        <v>8</v>
      </c>
    </row>
    <row r="1133" spans="22:25">
      <c r="V1133">
        <v>7255</v>
      </c>
      <c r="W1133" t="s">
        <v>2350</v>
      </c>
      <c r="X1133" s="35">
        <v>29.38</v>
      </c>
      <c r="Y1133">
        <v>3</v>
      </c>
    </row>
    <row r="1134" spans="22:25">
      <c r="V1134">
        <v>7251</v>
      </c>
      <c r="W1134" t="s">
        <v>2351</v>
      </c>
      <c r="X1134" s="35">
        <v>29.36</v>
      </c>
      <c r="Y1134">
        <v>4</v>
      </c>
    </row>
    <row r="1135" spans="22:25">
      <c r="V1135">
        <v>6856</v>
      </c>
      <c r="W1135" t="s">
        <v>2352</v>
      </c>
      <c r="X1135" s="35">
        <v>26.04</v>
      </c>
      <c r="Y1135">
        <v>2</v>
      </c>
    </row>
    <row r="1136" spans="22:25">
      <c r="V1136" t="s">
        <v>2353</v>
      </c>
      <c r="W1136" t="s">
        <v>2354</v>
      </c>
      <c r="X1136" s="35">
        <v>25.16</v>
      </c>
      <c r="Y1136">
        <v>31</v>
      </c>
    </row>
    <row r="1137" spans="22:25">
      <c r="V1137">
        <v>6776</v>
      </c>
      <c r="W1137" t="s">
        <v>2355</v>
      </c>
      <c r="X1137" s="35">
        <v>24.18</v>
      </c>
      <c r="Y1137">
        <v>2</v>
      </c>
    </row>
    <row r="1138" spans="22:25">
      <c r="V1138">
        <v>7475</v>
      </c>
      <c r="W1138" t="s">
        <v>2356</v>
      </c>
      <c r="X1138" s="35">
        <v>24.18</v>
      </c>
      <c r="Y1138">
        <v>2</v>
      </c>
    </row>
    <row r="1139" spans="22:25">
      <c r="V1139">
        <v>9146</v>
      </c>
      <c r="W1139" t="s">
        <v>2357</v>
      </c>
      <c r="X1139" s="35">
        <v>24.18</v>
      </c>
      <c r="Y1139">
        <v>2</v>
      </c>
    </row>
    <row r="1140" spans="22:25">
      <c r="V1140">
        <v>7487</v>
      </c>
      <c r="W1140" t="s">
        <v>2358</v>
      </c>
      <c r="X1140" s="35">
        <v>24.08</v>
      </c>
      <c r="Y1140">
        <v>2</v>
      </c>
    </row>
    <row r="1141" spans="22:25">
      <c r="V1141">
        <v>7488</v>
      </c>
      <c r="W1141" t="s">
        <v>2359</v>
      </c>
      <c r="X1141" s="35">
        <v>24.08</v>
      </c>
      <c r="Y1141">
        <v>2</v>
      </c>
    </row>
    <row r="1142" spans="22:25">
      <c r="V1142" t="s">
        <v>2360</v>
      </c>
      <c r="W1142" t="s">
        <v>2361</v>
      </c>
      <c r="X1142" s="35">
        <v>24.01</v>
      </c>
      <c r="Y1142">
        <v>530</v>
      </c>
    </row>
    <row r="1143" spans="22:25">
      <c r="V1143" t="s">
        <v>2362</v>
      </c>
      <c r="W1143" t="s">
        <v>2363</v>
      </c>
      <c r="X1143" s="35">
        <v>23.52</v>
      </c>
      <c r="Y1143">
        <v>1</v>
      </c>
    </row>
    <row r="1144" spans="22:25">
      <c r="V1144" t="s">
        <v>2364</v>
      </c>
      <c r="W1144" t="s">
        <v>2365</v>
      </c>
      <c r="X1144" s="35">
        <v>23.52</v>
      </c>
      <c r="Y1144">
        <v>1</v>
      </c>
    </row>
    <row r="1145" spans="22:25">
      <c r="V1145">
        <v>7511</v>
      </c>
      <c r="W1145" t="s">
        <v>2366</v>
      </c>
      <c r="X1145" s="35">
        <v>23.51</v>
      </c>
      <c r="Y1145">
        <v>2</v>
      </c>
    </row>
    <row r="1146" spans="22:25">
      <c r="V1146" t="s">
        <v>2367</v>
      </c>
      <c r="W1146" t="s">
        <v>2368</v>
      </c>
      <c r="X1146" s="35">
        <v>23.33</v>
      </c>
      <c r="Y1146">
        <v>29</v>
      </c>
    </row>
    <row r="1147" spans="22:25">
      <c r="V1147" t="s">
        <v>2369</v>
      </c>
      <c r="W1147" t="s">
        <v>2370</v>
      </c>
      <c r="X1147" s="35">
        <v>23.09</v>
      </c>
      <c r="Y1147">
        <v>29</v>
      </c>
    </row>
    <row r="1148" spans="22:25">
      <c r="V1148">
        <v>6837</v>
      </c>
      <c r="W1148" t="s">
        <v>2371</v>
      </c>
      <c r="X1148" s="35">
        <v>23.08</v>
      </c>
      <c r="Y1148">
        <v>3</v>
      </c>
    </row>
    <row r="1149" spans="22:25">
      <c r="V1149">
        <v>8704</v>
      </c>
      <c r="W1149" t="s">
        <v>2372</v>
      </c>
      <c r="X1149" s="35">
        <v>23.08</v>
      </c>
      <c r="Y1149">
        <v>12</v>
      </c>
    </row>
    <row r="1150" spans="22:25">
      <c r="V1150">
        <v>10286</v>
      </c>
      <c r="W1150" t="s">
        <v>2373</v>
      </c>
      <c r="X1150" s="35">
        <v>22.84</v>
      </c>
      <c r="Y1150">
        <v>2</v>
      </c>
    </row>
    <row r="1151" spans="22:25">
      <c r="V1151">
        <v>10287</v>
      </c>
      <c r="W1151" t="s">
        <v>2374</v>
      </c>
      <c r="X1151" s="35">
        <v>22.84</v>
      </c>
      <c r="Y1151">
        <v>2</v>
      </c>
    </row>
    <row r="1152" spans="22:25">
      <c r="V1152">
        <v>7483</v>
      </c>
      <c r="W1152" t="s">
        <v>2375</v>
      </c>
      <c r="X1152" s="35">
        <v>22.84</v>
      </c>
      <c r="Y1152">
        <v>2</v>
      </c>
    </row>
    <row r="1153" spans="22:25">
      <c r="V1153">
        <v>7484</v>
      </c>
      <c r="W1153" t="s">
        <v>2376</v>
      </c>
      <c r="X1153" s="35">
        <v>22.84</v>
      </c>
      <c r="Y1153">
        <v>2</v>
      </c>
    </row>
    <row r="1154" spans="22:25">
      <c r="V1154">
        <v>7477</v>
      </c>
      <c r="W1154" t="s">
        <v>2377</v>
      </c>
      <c r="X1154" s="35">
        <v>22.74</v>
      </c>
      <c r="Y1154">
        <v>2</v>
      </c>
    </row>
    <row r="1155" spans="22:25">
      <c r="V1155" t="s">
        <v>2378</v>
      </c>
      <c r="W1155" t="s">
        <v>2379</v>
      </c>
      <c r="X1155" s="35">
        <v>22.34</v>
      </c>
      <c r="Y1155">
        <v>28</v>
      </c>
    </row>
    <row r="1156" spans="22:25">
      <c r="V1156">
        <v>7521</v>
      </c>
      <c r="W1156" t="s">
        <v>2380</v>
      </c>
      <c r="X1156" s="35">
        <v>22.17</v>
      </c>
      <c r="Y1156">
        <v>2</v>
      </c>
    </row>
    <row r="1157" spans="22:25">
      <c r="V1157">
        <v>7509</v>
      </c>
      <c r="W1157" t="s">
        <v>2381</v>
      </c>
      <c r="X1157" s="35">
        <v>22.07</v>
      </c>
      <c r="Y1157">
        <v>2</v>
      </c>
    </row>
    <row r="1158" spans="22:25">
      <c r="V1158">
        <v>6716</v>
      </c>
      <c r="W1158" t="s">
        <v>2382</v>
      </c>
      <c r="X1158" s="35">
        <v>21.16</v>
      </c>
      <c r="Y1158">
        <v>2</v>
      </c>
    </row>
    <row r="1159" spans="22:25">
      <c r="V1159" t="s">
        <v>2383</v>
      </c>
      <c r="W1159" t="s">
        <v>2384</v>
      </c>
      <c r="X1159" s="35">
        <v>20.190000000000001</v>
      </c>
      <c r="Y1159">
        <v>5</v>
      </c>
    </row>
    <row r="1160" spans="22:25">
      <c r="V1160">
        <v>7946</v>
      </c>
      <c r="W1160" t="s">
        <v>2385</v>
      </c>
      <c r="X1160" s="35">
        <v>20.149999999999999</v>
      </c>
      <c r="Y1160">
        <v>2</v>
      </c>
    </row>
    <row r="1161" spans="22:25">
      <c r="V1161">
        <v>7961</v>
      </c>
      <c r="W1161" t="s">
        <v>2386</v>
      </c>
      <c r="X1161" s="35">
        <v>20.079999999999998</v>
      </c>
      <c r="Y1161">
        <v>2</v>
      </c>
    </row>
    <row r="1162" spans="22:25">
      <c r="V1162">
        <v>7952</v>
      </c>
      <c r="W1162" t="s">
        <v>2387</v>
      </c>
      <c r="X1162" s="35">
        <v>20.07</v>
      </c>
      <c r="Y1162">
        <v>2</v>
      </c>
    </row>
    <row r="1163" spans="22:25">
      <c r="V1163">
        <v>7513</v>
      </c>
      <c r="W1163" t="s">
        <v>2388</v>
      </c>
      <c r="X1163" s="35">
        <v>20.059999999999999</v>
      </c>
      <c r="Y1163">
        <v>2</v>
      </c>
    </row>
    <row r="1164" spans="22:25">
      <c r="V1164" t="s">
        <v>2389</v>
      </c>
      <c r="W1164" t="s">
        <v>2390</v>
      </c>
      <c r="X1164" s="35">
        <v>20.010000000000002</v>
      </c>
      <c r="Y1164">
        <v>25</v>
      </c>
    </row>
    <row r="1165" spans="22:25">
      <c r="V1165" t="s">
        <v>2391</v>
      </c>
      <c r="W1165" t="s">
        <v>2392</v>
      </c>
      <c r="X1165" s="35">
        <v>19.63</v>
      </c>
      <c r="Y1165">
        <v>24</v>
      </c>
    </row>
    <row r="1166" spans="22:25">
      <c r="V1166" t="s">
        <v>2393</v>
      </c>
      <c r="W1166" t="s">
        <v>2394</v>
      </c>
      <c r="X1166" s="35">
        <v>19.41</v>
      </c>
      <c r="Y1166">
        <v>2</v>
      </c>
    </row>
    <row r="1167" spans="22:25">
      <c r="V1167" t="s">
        <v>2395</v>
      </c>
      <c r="W1167" t="s">
        <v>2396</v>
      </c>
      <c r="X1167" s="35">
        <v>19.04</v>
      </c>
      <c r="Y1167">
        <v>24</v>
      </c>
    </row>
    <row r="1168" spans="22:25">
      <c r="V1168">
        <v>5931</v>
      </c>
      <c r="W1168" t="s">
        <v>2397</v>
      </c>
      <c r="X1168" s="35">
        <v>17.61</v>
      </c>
      <c r="Y1168">
        <v>3</v>
      </c>
    </row>
    <row r="1169" spans="22:25">
      <c r="V1169">
        <v>9080</v>
      </c>
      <c r="W1169" t="s">
        <v>2398</v>
      </c>
      <c r="X1169" s="35">
        <v>17.46</v>
      </c>
      <c r="Y1169">
        <v>2</v>
      </c>
    </row>
    <row r="1170" spans="22:25">
      <c r="V1170">
        <v>7942</v>
      </c>
      <c r="W1170" t="s">
        <v>2399</v>
      </c>
      <c r="X1170" s="35">
        <v>17.05</v>
      </c>
      <c r="Y1170">
        <v>2</v>
      </c>
    </row>
    <row r="1171" spans="22:25">
      <c r="V1171" t="s">
        <v>2400</v>
      </c>
      <c r="W1171" t="s">
        <v>2401</v>
      </c>
      <c r="X1171" s="35">
        <v>16.66</v>
      </c>
      <c r="Y1171">
        <v>21</v>
      </c>
    </row>
    <row r="1172" spans="22:25">
      <c r="V1172" t="s">
        <v>2402</v>
      </c>
      <c r="W1172" t="s">
        <v>2403</v>
      </c>
      <c r="X1172" s="35">
        <v>15.7</v>
      </c>
      <c r="Y1172">
        <v>2</v>
      </c>
    </row>
    <row r="1173" spans="22:25">
      <c r="V1173">
        <v>9142</v>
      </c>
      <c r="W1173" t="s">
        <v>2404</v>
      </c>
      <c r="X1173" s="35">
        <v>15.12</v>
      </c>
      <c r="Y1173">
        <v>1</v>
      </c>
    </row>
    <row r="1174" spans="22:25">
      <c r="V1174">
        <v>6775</v>
      </c>
      <c r="W1174" t="s">
        <v>2405</v>
      </c>
      <c r="X1174" s="35">
        <v>15.1</v>
      </c>
      <c r="Y1174">
        <v>2</v>
      </c>
    </row>
    <row r="1175" spans="22:25">
      <c r="V1175">
        <v>6781</v>
      </c>
      <c r="W1175" t="s">
        <v>2406</v>
      </c>
      <c r="X1175" s="35">
        <v>14.26</v>
      </c>
      <c r="Y1175">
        <v>2</v>
      </c>
    </row>
    <row r="1176" spans="22:25">
      <c r="V1176">
        <v>6681</v>
      </c>
      <c r="W1176" t="s">
        <v>2407</v>
      </c>
      <c r="X1176" s="35">
        <v>13.44</v>
      </c>
      <c r="Y1176">
        <v>1</v>
      </c>
    </row>
    <row r="1177" spans="22:25">
      <c r="V1177">
        <v>6733</v>
      </c>
      <c r="W1177" t="s">
        <v>2408</v>
      </c>
      <c r="X1177" s="35">
        <v>13.06</v>
      </c>
      <c r="Y1177">
        <v>249</v>
      </c>
    </row>
    <row r="1178" spans="22:25">
      <c r="V1178" t="s">
        <v>2409</v>
      </c>
      <c r="W1178" t="s">
        <v>2410</v>
      </c>
      <c r="X1178" s="35">
        <v>12.92</v>
      </c>
      <c r="Y1178">
        <v>2</v>
      </c>
    </row>
    <row r="1179" spans="22:25">
      <c r="V1179">
        <v>7467</v>
      </c>
      <c r="W1179" t="s">
        <v>2411</v>
      </c>
      <c r="X1179" s="35">
        <v>12.09</v>
      </c>
      <c r="Y1179">
        <v>1</v>
      </c>
    </row>
    <row r="1180" spans="22:25">
      <c r="V1180">
        <v>7501</v>
      </c>
      <c r="W1180" t="s">
        <v>2412</v>
      </c>
      <c r="X1180" s="35">
        <v>12.09</v>
      </c>
      <c r="Y1180">
        <v>1</v>
      </c>
    </row>
    <row r="1181" spans="22:25">
      <c r="V1181">
        <v>7504</v>
      </c>
      <c r="W1181" t="s">
        <v>2413</v>
      </c>
      <c r="X1181" s="35">
        <v>12.09</v>
      </c>
      <c r="Y1181">
        <v>1</v>
      </c>
    </row>
    <row r="1182" spans="22:25">
      <c r="V1182">
        <v>7505</v>
      </c>
      <c r="W1182" t="s">
        <v>2414</v>
      </c>
      <c r="X1182" s="35">
        <v>12.09</v>
      </c>
      <c r="Y1182">
        <v>1</v>
      </c>
    </row>
    <row r="1183" spans="22:25">
      <c r="V1183">
        <v>7514</v>
      </c>
      <c r="W1183" t="s">
        <v>2415</v>
      </c>
      <c r="X1183" s="35">
        <v>12.09</v>
      </c>
      <c r="Y1183">
        <v>1</v>
      </c>
    </row>
    <row r="1184" spans="22:25">
      <c r="V1184">
        <v>7520</v>
      </c>
      <c r="W1184" t="s">
        <v>2416</v>
      </c>
      <c r="X1184" s="35">
        <v>12.09</v>
      </c>
      <c r="Y1184">
        <v>1</v>
      </c>
    </row>
    <row r="1185" spans="22:25">
      <c r="V1185">
        <v>10285</v>
      </c>
      <c r="W1185" t="s">
        <v>2417</v>
      </c>
      <c r="X1185" s="35">
        <v>10.75</v>
      </c>
      <c r="Y1185">
        <v>1</v>
      </c>
    </row>
    <row r="1186" spans="22:25">
      <c r="V1186">
        <v>10288</v>
      </c>
      <c r="W1186" t="s">
        <v>2418</v>
      </c>
      <c r="X1186" s="35">
        <v>10.75</v>
      </c>
      <c r="Y1186">
        <v>1</v>
      </c>
    </row>
    <row r="1187" spans="22:25">
      <c r="V1187">
        <v>7941</v>
      </c>
      <c r="W1187" t="s">
        <v>2419</v>
      </c>
      <c r="X1187" s="35">
        <v>10.08</v>
      </c>
      <c r="Y1187">
        <v>1</v>
      </c>
    </row>
    <row r="1188" spans="22:25">
      <c r="V1188">
        <v>7944</v>
      </c>
      <c r="W1188" t="s">
        <v>2420</v>
      </c>
      <c r="X1188" s="35">
        <v>10.08</v>
      </c>
      <c r="Y1188">
        <v>1</v>
      </c>
    </row>
    <row r="1189" spans="22:25">
      <c r="V1189">
        <v>7945</v>
      </c>
      <c r="W1189" t="s">
        <v>2421</v>
      </c>
      <c r="X1189" s="35">
        <v>10.08</v>
      </c>
      <c r="Y1189">
        <v>1</v>
      </c>
    </row>
    <row r="1190" spans="22:25">
      <c r="V1190">
        <v>7947</v>
      </c>
      <c r="W1190" t="s">
        <v>2422</v>
      </c>
      <c r="X1190" s="35">
        <v>10.08</v>
      </c>
      <c r="Y1190">
        <v>1</v>
      </c>
    </row>
    <row r="1191" spans="22:25">
      <c r="V1191">
        <v>7953</v>
      </c>
      <c r="W1191" t="s">
        <v>2423</v>
      </c>
      <c r="X1191" s="35">
        <v>10.08</v>
      </c>
      <c r="Y1191">
        <v>1</v>
      </c>
    </row>
    <row r="1192" spans="22:25">
      <c r="V1192">
        <v>7954</v>
      </c>
      <c r="W1192" t="s">
        <v>2424</v>
      </c>
      <c r="X1192" s="35">
        <v>10.08</v>
      </c>
      <c r="Y1192">
        <v>1</v>
      </c>
    </row>
    <row r="1193" spans="22:25">
      <c r="V1193">
        <v>7142</v>
      </c>
      <c r="W1193" t="s">
        <v>2425</v>
      </c>
      <c r="X1193" s="35">
        <v>9.6999999999999993</v>
      </c>
      <c r="Y1193">
        <v>225</v>
      </c>
    </row>
    <row r="1194" spans="22:25">
      <c r="V1194">
        <v>6729</v>
      </c>
      <c r="W1194" t="s">
        <v>2426</v>
      </c>
      <c r="X1194" s="35">
        <v>9.4</v>
      </c>
      <c r="Y1194">
        <v>1</v>
      </c>
    </row>
    <row r="1195" spans="22:25">
      <c r="V1195">
        <v>7462</v>
      </c>
      <c r="W1195" t="s">
        <v>2427</v>
      </c>
      <c r="X1195" s="35">
        <v>9.4</v>
      </c>
      <c r="Y1195">
        <v>1</v>
      </c>
    </row>
    <row r="1196" spans="22:25">
      <c r="V1196" t="s">
        <v>2428</v>
      </c>
      <c r="W1196" t="s">
        <v>2429</v>
      </c>
      <c r="X1196" s="35">
        <v>9.24</v>
      </c>
      <c r="Y1196">
        <v>1</v>
      </c>
    </row>
    <row r="1197" spans="22:25">
      <c r="V1197" t="s">
        <v>2430</v>
      </c>
      <c r="W1197" t="s">
        <v>2431</v>
      </c>
      <c r="X1197" s="35">
        <v>8.67</v>
      </c>
      <c r="Y1197">
        <v>2</v>
      </c>
    </row>
    <row r="1198" spans="22:25">
      <c r="V1198" t="s">
        <v>2432</v>
      </c>
      <c r="W1198" t="s">
        <v>2433</v>
      </c>
      <c r="X1198" s="35">
        <v>8.41</v>
      </c>
      <c r="Y1198">
        <v>1</v>
      </c>
    </row>
    <row r="1199" spans="22:25">
      <c r="V1199">
        <v>7943</v>
      </c>
      <c r="W1199" t="s">
        <v>2434</v>
      </c>
      <c r="X1199" s="35">
        <v>8.06</v>
      </c>
      <c r="Y1199">
        <v>1</v>
      </c>
    </row>
    <row r="1200" spans="22:25">
      <c r="V1200">
        <v>8706</v>
      </c>
      <c r="W1200" t="s">
        <v>2435</v>
      </c>
      <c r="X1200" s="35">
        <v>7.91</v>
      </c>
      <c r="Y1200">
        <v>2</v>
      </c>
    </row>
    <row r="1201" spans="22:25">
      <c r="V1201" t="s">
        <v>2436</v>
      </c>
      <c r="W1201" t="s">
        <v>2437</v>
      </c>
      <c r="X1201" s="35">
        <v>7.64</v>
      </c>
      <c r="Y1201">
        <v>38</v>
      </c>
    </row>
    <row r="1202" spans="22:25">
      <c r="V1202">
        <v>7141</v>
      </c>
      <c r="W1202" t="s">
        <v>2438</v>
      </c>
      <c r="X1202" s="35">
        <v>7.55</v>
      </c>
      <c r="Y1202">
        <v>1</v>
      </c>
    </row>
    <row r="1203" spans="22:25">
      <c r="V1203">
        <v>7150</v>
      </c>
      <c r="W1203" t="s">
        <v>2439</v>
      </c>
      <c r="X1203" s="35">
        <v>7.55</v>
      </c>
      <c r="Y1203">
        <v>1</v>
      </c>
    </row>
    <row r="1204" spans="22:25">
      <c r="V1204" t="s">
        <v>2440</v>
      </c>
      <c r="W1204" t="s">
        <v>2441</v>
      </c>
      <c r="X1204" s="35">
        <v>7.49</v>
      </c>
      <c r="Y1204">
        <v>38</v>
      </c>
    </row>
    <row r="1205" spans="22:25">
      <c r="V1205" t="s">
        <v>2442</v>
      </c>
      <c r="W1205" t="s">
        <v>2443</v>
      </c>
      <c r="X1205" s="35">
        <v>7.15</v>
      </c>
      <c r="Y1205">
        <v>36</v>
      </c>
    </row>
    <row r="1206" spans="22:25">
      <c r="V1206" t="s">
        <v>2444</v>
      </c>
      <c r="W1206" t="s">
        <v>2445</v>
      </c>
      <c r="X1206" s="35">
        <v>7.06</v>
      </c>
      <c r="Y1206">
        <v>35</v>
      </c>
    </row>
    <row r="1207" spans="22:25">
      <c r="V1207" t="s">
        <v>2446</v>
      </c>
      <c r="W1207" t="s">
        <v>2447</v>
      </c>
      <c r="X1207" s="35">
        <v>6.95</v>
      </c>
      <c r="Y1207">
        <v>35</v>
      </c>
    </row>
    <row r="1208" spans="22:25">
      <c r="V1208">
        <v>8385</v>
      </c>
      <c r="W1208" t="s">
        <v>2448</v>
      </c>
      <c r="X1208" s="35">
        <v>6.91</v>
      </c>
      <c r="Y1208">
        <v>441</v>
      </c>
    </row>
    <row r="1209" spans="22:25">
      <c r="V1209" t="s">
        <v>2449</v>
      </c>
      <c r="W1209" t="s">
        <v>2450</v>
      </c>
      <c r="X1209" s="35">
        <v>6.85</v>
      </c>
      <c r="Y1209">
        <v>34</v>
      </c>
    </row>
    <row r="1210" spans="22:25">
      <c r="V1210" t="s">
        <v>2451</v>
      </c>
      <c r="W1210" t="s">
        <v>2452</v>
      </c>
      <c r="X1210" s="35">
        <v>6.76</v>
      </c>
      <c r="Y1210">
        <v>34</v>
      </c>
    </row>
    <row r="1211" spans="22:25">
      <c r="V1211" t="s">
        <v>2453</v>
      </c>
      <c r="W1211" t="s">
        <v>2454</v>
      </c>
      <c r="X1211" s="35">
        <v>6.73</v>
      </c>
      <c r="Y1211">
        <v>33</v>
      </c>
    </row>
    <row r="1212" spans="22:25">
      <c r="V1212" t="s">
        <v>2455</v>
      </c>
      <c r="W1212" t="s">
        <v>2456</v>
      </c>
      <c r="X1212" s="35">
        <v>6.69</v>
      </c>
      <c r="Y1212">
        <v>33</v>
      </c>
    </row>
    <row r="1213" spans="22:25">
      <c r="V1213" t="s">
        <v>2457</v>
      </c>
      <c r="W1213" t="s">
        <v>2458</v>
      </c>
      <c r="X1213" s="35">
        <v>6.63</v>
      </c>
      <c r="Y1213">
        <v>33</v>
      </c>
    </row>
    <row r="1214" spans="22:25">
      <c r="V1214" t="s">
        <v>2459</v>
      </c>
      <c r="W1214" t="s">
        <v>2460</v>
      </c>
      <c r="X1214" s="35">
        <v>6.61</v>
      </c>
      <c r="Y1214">
        <v>34</v>
      </c>
    </row>
    <row r="1215" spans="22:25">
      <c r="V1215" t="s">
        <v>2461</v>
      </c>
      <c r="W1215" t="s">
        <v>2462</v>
      </c>
      <c r="X1215" s="35">
        <v>6.6</v>
      </c>
      <c r="Y1215">
        <v>33</v>
      </c>
    </row>
    <row r="1216" spans="22:25">
      <c r="V1216" t="s">
        <v>2463</v>
      </c>
      <c r="W1216" t="s">
        <v>2464</v>
      </c>
      <c r="X1216" s="35">
        <v>6.59</v>
      </c>
      <c r="Y1216">
        <v>33</v>
      </c>
    </row>
    <row r="1217" spans="22:25">
      <c r="V1217" t="s">
        <v>2465</v>
      </c>
      <c r="W1217" t="s">
        <v>2466</v>
      </c>
      <c r="X1217" s="35">
        <v>6.56</v>
      </c>
      <c r="Y1217">
        <v>33</v>
      </c>
    </row>
    <row r="1218" spans="22:25">
      <c r="V1218" t="s">
        <v>2467</v>
      </c>
      <c r="W1218" t="s">
        <v>2468</v>
      </c>
      <c r="X1218" s="35">
        <v>6.53</v>
      </c>
      <c r="Y1218">
        <v>32</v>
      </c>
    </row>
    <row r="1219" spans="22:25">
      <c r="V1219" t="s">
        <v>2469</v>
      </c>
      <c r="W1219" t="s">
        <v>2470</v>
      </c>
      <c r="X1219" s="35">
        <v>6.49</v>
      </c>
      <c r="Y1219">
        <v>33</v>
      </c>
    </row>
    <row r="1220" spans="22:25">
      <c r="V1220" t="s">
        <v>2471</v>
      </c>
      <c r="W1220" t="s">
        <v>2472</v>
      </c>
      <c r="X1220" s="35">
        <v>6.42</v>
      </c>
      <c r="Y1220">
        <v>32</v>
      </c>
    </row>
    <row r="1221" spans="22:25">
      <c r="V1221" t="s">
        <v>2473</v>
      </c>
      <c r="W1221" t="s">
        <v>2474</v>
      </c>
      <c r="X1221" s="35">
        <v>6.39</v>
      </c>
      <c r="Y1221">
        <v>32</v>
      </c>
    </row>
    <row r="1222" spans="22:25">
      <c r="V1222" t="s">
        <v>2475</v>
      </c>
      <c r="W1222" t="s">
        <v>2476</v>
      </c>
      <c r="X1222" s="35">
        <v>6.39</v>
      </c>
      <c r="Y1222">
        <v>31</v>
      </c>
    </row>
    <row r="1223" spans="22:25">
      <c r="V1223" t="s">
        <v>2477</v>
      </c>
      <c r="W1223" t="s">
        <v>2478</v>
      </c>
      <c r="X1223" s="35">
        <v>6.37</v>
      </c>
      <c r="Y1223">
        <v>32</v>
      </c>
    </row>
    <row r="1224" spans="22:25">
      <c r="V1224" t="s">
        <v>2479</v>
      </c>
      <c r="W1224" t="s">
        <v>2480</v>
      </c>
      <c r="X1224" s="35">
        <v>6.29</v>
      </c>
      <c r="Y1224">
        <v>32</v>
      </c>
    </row>
    <row r="1225" spans="22:25">
      <c r="V1225" t="s">
        <v>2481</v>
      </c>
      <c r="W1225" t="s">
        <v>2482</v>
      </c>
      <c r="X1225" s="35">
        <v>6.06</v>
      </c>
      <c r="Y1225">
        <v>30</v>
      </c>
    </row>
    <row r="1226" spans="22:25">
      <c r="V1226" t="s">
        <v>2483</v>
      </c>
      <c r="W1226" t="s">
        <v>2484</v>
      </c>
      <c r="X1226" s="35">
        <v>6.05</v>
      </c>
      <c r="Y1226">
        <v>30</v>
      </c>
    </row>
    <row r="1227" spans="22:25">
      <c r="V1227" t="s">
        <v>2485</v>
      </c>
      <c r="W1227" t="s">
        <v>2486</v>
      </c>
      <c r="X1227" s="35">
        <v>6.02</v>
      </c>
      <c r="Y1227">
        <v>30</v>
      </c>
    </row>
    <row r="1228" spans="22:25">
      <c r="V1228" t="s">
        <v>2487</v>
      </c>
      <c r="W1228" t="s">
        <v>2488</v>
      </c>
      <c r="X1228" s="35">
        <v>5.98</v>
      </c>
      <c r="Y1228">
        <v>30</v>
      </c>
    </row>
    <row r="1229" spans="22:25">
      <c r="V1229" t="s">
        <v>2489</v>
      </c>
      <c r="W1229" t="s">
        <v>2490</v>
      </c>
      <c r="X1229" s="35">
        <v>5.92</v>
      </c>
      <c r="Y1229">
        <v>30</v>
      </c>
    </row>
    <row r="1230" spans="22:25">
      <c r="V1230" t="s">
        <v>2491</v>
      </c>
      <c r="W1230" t="s">
        <v>2492</v>
      </c>
      <c r="X1230" s="35">
        <v>5.92</v>
      </c>
      <c r="Y1230">
        <v>30</v>
      </c>
    </row>
    <row r="1231" spans="22:25">
      <c r="V1231" t="s">
        <v>2493</v>
      </c>
      <c r="W1231" t="s">
        <v>2494</v>
      </c>
      <c r="X1231" s="35">
        <v>5.9</v>
      </c>
      <c r="Y1231">
        <v>29</v>
      </c>
    </row>
    <row r="1232" spans="22:25">
      <c r="V1232" t="s">
        <v>2495</v>
      </c>
      <c r="W1232" t="s">
        <v>2496</v>
      </c>
      <c r="X1232" s="35">
        <v>5.89</v>
      </c>
      <c r="Y1232">
        <v>29</v>
      </c>
    </row>
    <row r="1233" spans="22:25">
      <c r="V1233" t="s">
        <v>2497</v>
      </c>
      <c r="W1233" t="s">
        <v>2498</v>
      </c>
      <c r="X1233" s="35">
        <v>5.88</v>
      </c>
      <c r="Y1233">
        <v>30</v>
      </c>
    </row>
    <row r="1234" spans="22:25">
      <c r="V1234" t="s">
        <v>2499</v>
      </c>
      <c r="W1234" t="s">
        <v>2500</v>
      </c>
      <c r="X1234" s="35">
        <v>5.85</v>
      </c>
      <c r="Y1234">
        <v>30</v>
      </c>
    </row>
    <row r="1235" spans="22:25">
      <c r="V1235" t="s">
        <v>2501</v>
      </c>
      <c r="W1235" t="s">
        <v>2502</v>
      </c>
      <c r="X1235" s="35">
        <v>5.61</v>
      </c>
      <c r="Y1235">
        <v>28</v>
      </c>
    </row>
    <row r="1236" spans="22:25">
      <c r="V1236">
        <v>6816</v>
      </c>
      <c r="W1236" t="s">
        <v>2503</v>
      </c>
      <c r="X1236" s="35">
        <v>5.61</v>
      </c>
      <c r="Y1236">
        <v>1</v>
      </c>
    </row>
    <row r="1237" spans="22:25">
      <c r="V1237" t="s">
        <v>2504</v>
      </c>
      <c r="W1237" t="s">
        <v>2505</v>
      </c>
      <c r="X1237" s="35">
        <v>5.56</v>
      </c>
      <c r="Y1237">
        <v>28</v>
      </c>
    </row>
    <row r="1238" spans="22:25">
      <c r="V1238" t="s">
        <v>2506</v>
      </c>
      <c r="W1238" t="s">
        <v>2507</v>
      </c>
      <c r="X1238" s="35">
        <v>5.55</v>
      </c>
      <c r="Y1238">
        <v>28</v>
      </c>
    </row>
    <row r="1239" spans="22:25">
      <c r="V1239" t="s">
        <v>2508</v>
      </c>
      <c r="W1239" t="s">
        <v>2509</v>
      </c>
      <c r="X1239" s="35">
        <v>5.52</v>
      </c>
      <c r="Y1239">
        <v>27</v>
      </c>
    </row>
    <row r="1240" spans="22:25">
      <c r="V1240" t="s">
        <v>2510</v>
      </c>
      <c r="W1240" t="s">
        <v>2511</v>
      </c>
      <c r="X1240" s="35">
        <v>5.5</v>
      </c>
      <c r="Y1240">
        <v>28</v>
      </c>
    </row>
    <row r="1241" spans="22:25">
      <c r="V1241" t="s">
        <v>2512</v>
      </c>
      <c r="W1241" t="s">
        <v>2513</v>
      </c>
      <c r="X1241" s="35">
        <v>5.46</v>
      </c>
      <c r="Y1241">
        <v>27</v>
      </c>
    </row>
    <row r="1242" spans="22:25">
      <c r="V1242" t="s">
        <v>2514</v>
      </c>
      <c r="W1242" t="s">
        <v>2515</v>
      </c>
      <c r="X1242" s="35">
        <v>5.45</v>
      </c>
      <c r="Y1242">
        <v>27</v>
      </c>
    </row>
    <row r="1243" spans="22:25">
      <c r="V1243" t="s">
        <v>2516</v>
      </c>
      <c r="W1243" t="s">
        <v>2517</v>
      </c>
      <c r="X1243" s="35">
        <v>5.41</v>
      </c>
      <c r="Y1243">
        <v>27</v>
      </c>
    </row>
    <row r="1244" spans="22:25">
      <c r="V1244" t="s">
        <v>2518</v>
      </c>
      <c r="W1244" t="s">
        <v>2519</v>
      </c>
      <c r="X1244" s="35">
        <v>5.4</v>
      </c>
      <c r="Y1244">
        <v>27</v>
      </c>
    </row>
    <row r="1245" spans="22:25">
      <c r="V1245" t="s">
        <v>2520</v>
      </c>
      <c r="W1245" t="s">
        <v>2521</v>
      </c>
      <c r="X1245" s="35">
        <v>5.35</v>
      </c>
      <c r="Y1245">
        <v>27</v>
      </c>
    </row>
    <row r="1246" spans="22:25">
      <c r="V1246" t="s">
        <v>2522</v>
      </c>
      <c r="W1246" t="s">
        <v>2523</v>
      </c>
      <c r="X1246" s="35">
        <v>5.2</v>
      </c>
      <c r="Y1246">
        <v>26</v>
      </c>
    </row>
    <row r="1247" spans="22:25">
      <c r="V1247" t="s">
        <v>2524</v>
      </c>
      <c r="W1247" t="s">
        <v>2525</v>
      </c>
      <c r="X1247" s="35">
        <v>5.18</v>
      </c>
      <c r="Y1247">
        <v>26</v>
      </c>
    </row>
    <row r="1248" spans="22:25">
      <c r="V1248" t="s">
        <v>2526</v>
      </c>
      <c r="W1248" t="s">
        <v>2527</v>
      </c>
      <c r="X1248" s="35">
        <v>5.15</v>
      </c>
      <c r="Y1248">
        <v>26</v>
      </c>
    </row>
    <row r="1249" spans="22:25">
      <c r="V1249" t="s">
        <v>2528</v>
      </c>
      <c r="W1249" t="s">
        <v>2529</v>
      </c>
      <c r="X1249" s="35">
        <v>5.09</v>
      </c>
      <c r="Y1249">
        <v>25</v>
      </c>
    </row>
    <row r="1250" spans="22:25">
      <c r="V1250" t="s">
        <v>2530</v>
      </c>
      <c r="W1250" t="s">
        <v>2531</v>
      </c>
      <c r="X1250" s="35">
        <v>5.08</v>
      </c>
      <c r="Y1250">
        <v>25</v>
      </c>
    </row>
    <row r="1251" spans="22:25">
      <c r="V1251" t="s">
        <v>2532</v>
      </c>
      <c r="W1251" t="s">
        <v>2533</v>
      </c>
      <c r="X1251" s="35">
        <v>5.01</v>
      </c>
      <c r="Y1251">
        <v>25</v>
      </c>
    </row>
    <row r="1252" spans="22:25">
      <c r="V1252" t="s">
        <v>2534</v>
      </c>
      <c r="W1252" t="s">
        <v>2535</v>
      </c>
      <c r="X1252" s="35">
        <v>5</v>
      </c>
      <c r="Y1252">
        <v>25</v>
      </c>
    </row>
    <row r="1253" spans="22:25">
      <c r="V1253" t="s">
        <v>2536</v>
      </c>
      <c r="W1253" t="s">
        <v>2537</v>
      </c>
      <c r="X1253" s="35">
        <v>4.99</v>
      </c>
      <c r="Y1253" s="7">
        <v>3950</v>
      </c>
    </row>
    <row r="1254" spans="22:25">
      <c r="V1254" t="s">
        <v>2538</v>
      </c>
      <c r="W1254" t="s">
        <v>2539</v>
      </c>
      <c r="X1254" s="35">
        <v>4.9400000000000004</v>
      </c>
      <c r="Y1254">
        <v>24</v>
      </c>
    </row>
    <row r="1255" spans="22:25">
      <c r="V1255" t="s">
        <v>2540</v>
      </c>
      <c r="W1255" t="s">
        <v>2541</v>
      </c>
      <c r="X1255" s="35">
        <v>4.8600000000000003</v>
      </c>
      <c r="Y1255">
        <v>24</v>
      </c>
    </row>
    <row r="1256" spans="22:25">
      <c r="V1256" t="s">
        <v>2542</v>
      </c>
      <c r="W1256" t="s">
        <v>2543</v>
      </c>
      <c r="X1256" s="35">
        <v>4.84</v>
      </c>
      <c r="Y1256">
        <v>24</v>
      </c>
    </row>
    <row r="1257" spans="22:25">
      <c r="V1257" t="s">
        <v>2544</v>
      </c>
      <c r="W1257" t="s">
        <v>2545</v>
      </c>
      <c r="X1257" s="35">
        <v>4.76</v>
      </c>
      <c r="Y1257">
        <v>24</v>
      </c>
    </row>
    <row r="1258" spans="22:25">
      <c r="V1258" t="s">
        <v>2546</v>
      </c>
      <c r="W1258" t="s">
        <v>2547</v>
      </c>
      <c r="X1258" s="35">
        <v>4.74</v>
      </c>
      <c r="Y1258">
        <v>24</v>
      </c>
    </row>
    <row r="1259" spans="22:25">
      <c r="V1259" t="s">
        <v>2548</v>
      </c>
      <c r="W1259" t="s">
        <v>2549</v>
      </c>
      <c r="X1259" s="35">
        <v>4.67</v>
      </c>
      <c r="Y1259">
        <v>23</v>
      </c>
    </row>
    <row r="1260" spans="22:25">
      <c r="V1260" t="s">
        <v>2550</v>
      </c>
      <c r="W1260" t="s">
        <v>2551</v>
      </c>
      <c r="X1260" s="35">
        <v>4.62</v>
      </c>
      <c r="Y1260">
        <v>23</v>
      </c>
    </row>
    <row r="1261" spans="22:25">
      <c r="V1261" t="s">
        <v>2552</v>
      </c>
      <c r="W1261" t="s">
        <v>2553</v>
      </c>
      <c r="X1261" s="35">
        <v>4.57</v>
      </c>
      <c r="Y1261">
        <v>23</v>
      </c>
    </row>
    <row r="1262" spans="22:25">
      <c r="V1262" t="s">
        <v>2554</v>
      </c>
      <c r="W1262" t="s">
        <v>2555</v>
      </c>
      <c r="X1262" s="35">
        <v>4.33</v>
      </c>
      <c r="Y1262">
        <v>21</v>
      </c>
    </row>
    <row r="1263" spans="22:25">
      <c r="V1263" t="s">
        <v>2556</v>
      </c>
      <c r="W1263" t="s">
        <v>2557</v>
      </c>
      <c r="X1263" s="35">
        <v>4.28</v>
      </c>
      <c r="Y1263">
        <v>22</v>
      </c>
    </row>
    <row r="1264" spans="22:25">
      <c r="V1264" t="s">
        <v>2558</v>
      </c>
      <c r="W1264" t="s">
        <v>2559</v>
      </c>
      <c r="X1264" s="35">
        <v>4.26</v>
      </c>
      <c r="Y1264">
        <v>21</v>
      </c>
    </row>
    <row r="1265" spans="22:25">
      <c r="V1265" t="s">
        <v>2560</v>
      </c>
      <c r="W1265" t="s">
        <v>2561</v>
      </c>
      <c r="X1265" s="35">
        <v>4.0999999999999996</v>
      </c>
      <c r="Y1265">
        <v>20</v>
      </c>
    </row>
    <row r="1266" spans="22:25">
      <c r="V1266" t="s">
        <v>2562</v>
      </c>
      <c r="W1266" t="s">
        <v>2563</v>
      </c>
      <c r="X1266" s="35">
        <v>4.0599999999999996</v>
      </c>
      <c r="Y1266">
        <v>20</v>
      </c>
    </row>
    <row r="1267" spans="22:25">
      <c r="V1267" t="s">
        <v>2564</v>
      </c>
      <c r="W1267" t="s">
        <v>2565</v>
      </c>
      <c r="X1267" s="35">
        <v>4.0199999999999996</v>
      </c>
      <c r="Y1267">
        <v>20</v>
      </c>
    </row>
    <row r="1268" spans="22:25">
      <c r="V1268" t="s">
        <v>2566</v>
      </c>
      <c r="W1268" t="s">
        <v>2567</v>
      </c>
      <c r="X1268" s="35">
        <v>4</v>
      </c>
      <c r="Y1268">
        <v>20</v>
      </c>
    </row>
    <row r="1269" spans="22:25">
      <c r="V1269" t="s">
        <v>2568</v>
      </c>
      <c r="W1269" t="s">
        <v>2569</v>
      </c>
      <c r="X1269" s="35">
        <v>3.99</v>
      </c>
      <c r="Y1269">
        <v>20</v>
      </c>
    </row>
    <row r="1270" spans="22:25">
      <c r="V1270" t="s">
        <v>2570</v>
      </c>
      <c r="W1270" t="s">
        <v>2571</v>
      </c>
      <c r="X1270" s="35">
        <v>3.95</v>
      </c>
      <c r="Y1270">
        <v>20</v>
      </c>
    </row>
    <row r="1271" spans="22:25">
      <c r="V1271" t="s">
        <v>2572</v>
      </c>
      <c r="W1271" t="s">
        <v>2573</v>
      </c>
      <c r="X1271" s="35">
        <v>3.92</v>
      </c>
      <c r="Y1271">
        <v>20</v>
      </c>
    </row>
    <row r="1272" spans="22:25">
      <c r="V1272" t="s">
        <v>2574</v>
      </c>
      <c r="W1272" t="s">
        <v>2575</v>
      </c>
      <c r="X1272" s="35">
        <v>3.84</v>
      </c>
      <c r="Y1272">
        <v>19</v>
      </c>
    </row>
    <row r="1273" spans="22:25">
      <c r="V1273" t="s">
        <v>2576</v>
      </c>
      <c r="W1273" t="s">
        <v>2577</v>
      </c>
      <c r="X1273" s="35">
        <v>3.82</v>
      </c>
      <c r="Y1273">
        <v>19</v>
      </c>
    </row>
    <row r="1274" spans="22:25">
      <c r="V1274" t="s">
        <v>2578</v>
      </c>
      <c r="W1274" t="s">
        <v>2579</v>
      </c>
      <c r="X1274" s="35">
        <v>3.81</v>
      </c>
      <c r="Y1274">
        <v>19</v>
      </c>
    </row>
    <row r="1275" spans="22:25">
      <c r="V1275" t="s">
        <v>2580</v>
      </c>
      <c r="W1275" t="s">
        <v>2581</v>
      </c>
      <c r="X1275" s="35">
        <v>3.62</v>
      </c>
      <c r="Y1275">
        <v>18</v>
      </c>
    </row>
    <row r="1276" spans="22:25">
      <c r="V1276" t="s">
        <v>2582</v>
      </c>
      <c r="W1276" t="s">
        <v>2583</v>
      </c>
      <c r="X1276" s="35">
        <v>3.59</v>
      </c>
      <c r="Y1276">
        <v>18</v>
      </c>
    </row>
    <row r="1277" spans="22:25">
      <c r="V1277" t="s">
        <v>2584</v>
      </c>
      <c r="W1277" t="s">
        <v>2585</v>
      </c>
      <c r="X1277" s="35">
        <v>3.47</v>
      </c>
      <c r="Y1277">
        <v>17</v>
      </c>
    </row>
    <row r="1278" spans="22:25">
      <c r="V1278" t="s">
        <v>2586</v>
      </c>
      <c r="W1278" t="s">
        <v>2587</v>
      </c>
      <c r="X1278" s="35">
        <v>3.35</v>
      </c>
      <c r="Y1278">
        <v>17</v>
      </c>
    </row>
    <row r="1279" spans="22:25">
      <c r="V1279" t="s">
        <v>2588</v>
      </c>
      <c r="W1279" t="s">
        <v>2589</v>
      </c>
      <c r="X1279" s="35">
        <v>3.29</v>
      </c>
      <c r="Y1279">
        <v>1</v>
      </c>
    </row>
    <row r="1280" spans="22:25">
      <c r="V1280" t="s">
        <v>2590</v>
      </c>
      <c r="W1280" t="s">
        <v>2591</v>
      </c>
      <c r="X1280" s="35">
        <v>3.25</v>
      </c>
      <c r="Y1280">
        <v>16</v>
      </c>
    </row>
    <row r="1281" spans="22:25">
      <c r="V1281" t="s">
        <v>2592</v>
      </c>
      <c r="W1281" t="s">
        <v>2593</v>
      </c>
      <c r="X1281" s="35">
        <v>3.23</v>
      </c>
      <c r="Y1281">
        <v>16</v>
      </c>
    </row>
    <row r="1282" spans="22:25">
      <c r="V1282" t="s">
        <v>2594</v>
      </c>
      <c r="W1282" t="s">
        <v>2595</v>
      </c>
      <c r="X1282" s="35">
        <v>3.12</v>
      </c>
      <c r="Y1282">
        <v>16</v>
      </c>
    </row>
    <row r="1283" spans="22:25">
      <c r="V1283" t="s">
        <v>2596</v>
      </c>
      <c r="W1283" t="s">
        <v>2597</v>
      </c>
      <c r="X1283" s="35">
        <v>3.02</v>
      </c>
      <c r="Y1283">
        <v>15</v>
      </c>
    </row>
    <row r="1284" spans="22:25">
      <c r="V1284" t="s">
        <v>2598</v>
      </c>
      <c r="W1284" t="s">
        <v>2599</v>
      </c>
      <c r="X1284" s="35">
        <v>2.98</v>
      </c>
      <c r="Y1284">
        <v>15</v>
      </c>
    </row>
    <row r="1285" spans="22:25">
      <c r="V1285">
        <v>7143</v>
      </c>
      <c r="W1285" t="s">
        <v>2600</v>
      </c>
      <c r="X1285" s="35">
        <v>2.94</v>
      </c>
      <c r="Y1285">
        <v>294</v>
      </c>
    </row>
    <row r="1286" spans="22:25">
      <c r="V1286" t="s">
        <v>2601</v>
      </c>
      <c r="W1286" t="s">
        <v>2602</v>
      </c>
      <c r="X1286" s="35">
        <v>2.87</v>
      </c>
      <c r="Y1286">
        <v>14</v>
      </c>
    </row>
    <row r="1287" spans="22:25">
      <c r="V1287" t="s">
        <v>2603</v>
      </c>
      <c r="W1287" t="s">
        <v>2604</v>
      </c>
      <c r="X1287" s="35">
        <v>2.87</v>
      </c>
      <c r="Y1287">
        <v>14</v>
      </c>
    </row>
    <row r="1288" spans="22:25">
      <c r="V1288" t="s">
        <v>2605</v>
      </c>
      <c r="W1288" t="s">
        <v>2606</v>
      </c>
      <c r="X1288" s="35">
        <v>2.82</v>
      </c>
      <c r="Y1288">
        <v>14</v>
      </c>
    </row>
    <row r="1289" spans="22:25">
      <c r="V1289" t="s">
        <v>2607</v>
      </c>
      <c r="W1289" t="s">
        <v>2608</v>
      </c>
      <c r="X1289" s="35">
        <v>2.61</v>
      </c>
      <c r="Y1289">
        <v>13</v>
      </c>
    </row>
    <row r="1290" spans="22:25">
      <c r="V1290" t="s">
        <v>2609</v>
      </c>
      <c r="W1290" t="s">
        <v>2610</v>
      </c>
      <c r="X1290" s="35">
        <v>2.6</v>
      </c>
      <c r="Y1290">
        <v>13</v>
      </c>
    </row>
    <row r="1291" spans="22:25">
      <c r="V1291" t="s">
        <v>2611</v>
      </c>
      <c r="W1291" t="s">
        <v>2612</v>
      </c>
      <c r="X1291" s="35">
        <v>2.57</v>
      </c>
      <c r="Y1291">
        <v>13</v>
      </c>
    </row>
    <row r="1292" spans="22:25">
      <c r="V1292" t="s">
        <v>2613</v>
      </c>
      <c r="W1292" t="s">
        <v>2614</v>
      </c>
      <c r="X1292" s="35">
        <v>2.5499999999999998</v>
      </c>
      <c r="Y1292">
        <v>13</v>
      </c>
    </row>
    <row r="1293" spans="22:25">
      <c r="V1293">
        <v>9579</v>
      </c>
      <c r="W1293" t="s">
        <v>2615</v>
      </c>
      <c r="X1293" s="35">
        <v>2.5299999999999998</v>
      </c>
      <c r="Y1293">
        <v>0</v>
      </c>
    </row>
    <row r="1294" spans="22:25">
      <c r="V1294" t="s">
        <v>2616</v>
      </c>
      <c r="W1294" t="s">
        <v>2617</v>
      </c>
      <c r="X1294" s="35">
        <v>2.4500000000000002</v>
      </c>
      <c r="Y1294">
        <v>12</v>
      </c>
    </row>
    <row r="1295" spans="22:25">
      <c r="V1295" t="s">
        <v>2618</v>
      </c>
      <c r="W1295" t="s">
        <v>2619</v>
      </c>
      <c r="X1295" s="35">
        <v>2.4500000000000002</v>
      </c>
      <c r="Y1295">
        <v>12</v>
      </c>
    </row>
    <row r="1296" spans="22:25">
      <c r="V1296" t="s">
        <v>2620</v>
      </c>
      <c r="W1296" t="s">
        <v>2621</v>
      </c>
      <c r="X1296" s="35">
        <v>2.41</v>
      </c>
      <c r="Y1296">
        <v>12</v>
      </c>
    </row>
    <row r="1297" spans="22:25">
      <c r="V1297" t="s">
        <v>2622</v>
      </c>
      <c r="W1297" t="s">
        <v>2623</v>
      </c>
      <c r="X1297" s="35">
        <v>2.4</v>
      </c>
      <c r="Y1297">
        <v>12</v>
      </c>
    </row>
    <row r="1298" spans="22:25">
      <c r="V1298" t="s">
        <v>2624</v>
      </c>
      <c r="W1298" t="s">
        <v>2625</v>
      </c>
      <c r="X1298" s="35">
        <v>2.37</v>
      </c>
      <c r="Y1298">
        <v>12</v>
      </c>
    </row>
    <row r="1299" spans="22:25">
      <c r="V1299" t="s">
        <v>2626</v>
      </c>
      <c r="W1299" t="s">
        <v>2627</v>
      </c>
      <c r="X1299" s="35">
        <v>2.27</v>
      </c>
      <c r="Y1299">
        <v>11</v>
      </c>
    </row>
    <row r="1300" spans="22:25">
      <c r="V1300" t="s">
        <v>2628</v>
      </c>
      <c r="W1300" t="s">
        <v>2629</v>
      </c>
      <c r="X1300" s="35">
        <v>2.25</v>
      </c>
      <c r="Y1300">
        <v>11</v>
      </c>
    </row>
    <row r="1301" spans="22:25">
      <c r="V1301" t="s">
        <v>2630</v>
      </c>
      <c r="W1301" t="s">
        <v>2631</v>
      </c>
      <c r="X1301" s="35">
        <v>2.21</v>
      </c>
      <c r="Y1301">
        <v>11</v>
      </c>
    </row>
    <row r="1302" spans="22:25">
      <c r="V1302" t="s">
        <v>2632</v>
      </c>
      <c r="W1302" t="s">
        <v>2633</v>
      </c>
      <c r="X1302" s="35">
        <v>2.19</v>
      </c>
      <c r="Y1302">
        <v>1</v>
      </c>
    </row>
    <row r="1303" spans="22:25">
      <c r="V1303" t="s">
        <v>2634</v>
      </c>
      <c r="W1303" t="s">
        <v>2635</v>
      </c>
      <c r="X1303" s="35">
        <v>2.15</v>
      </c>
      <c r="Y1303">
        <v>11</v>
      </c>
    </row>
    <row r="1304" spans="22:25">
      <c r="V1304" t="s">
        <v>2636</v>
      </c>
      <c r="W1304" t="s">
        <v>2637</v>
      </c>
      <c r="X1304" s="35">
        <v>2.08</v>
      </c>
      <c r="Y1304">
        <v>10</v>
      </c>
    </row>
    <row r="1305" spans="22:25">
      <c r="V1305" t="s">
        <v>2638</v>
      </c>
      <c r="W1305" t="s">
        <v>2639</v>
      </c>
      <c r="X1305" s="35">
        <v>1.87</v>
      </c>
      <c r="Y1305">
        <v>9</v>
      </c>
    </row>
    <row r="1306" spans="22:25">
      <c r="V1306" t="s">
        <v>2640</v>
      </c>
      <c r="W1306" t="s">
        <v>2641</v>
      </c>
      <c r="X1306" s="35">
        <v>1.76</v>
      </c>
      <c r="Y1306">
        <v>9</v>
      </c>
    </row>
    <row r="1307" spans="22:25">
      <c r="V1307" t="s">
        <v>2642</v>
      </c>
      <c r="W1307" t="s">
        <v>2643</v>
      </c>
      <c r="X1307" s="35">
        <v>1.73</v>
      </c>
      <c r="Y1307">
        <v>9</v>
      </c>
    </row>
    <row r="1308" spans="22:25">
      <c r="V1308" t="s">
        <v>2644</v>
      </c>
      <c r="W1308" t="s">
        <v>2645</v>
      </c>
      <c r="X1308" s="35">
        <v>1.64</v>
      </c>
      <c r="Y1308">
        <v>8</v>
      </c>
    </row>
    <row r="1309" spans="22:25">
      <c r="V1309" t="s">
        <v>2646</v>
      </c>
      <c r="W1309" t="s">
        <v>2647</v>
      </c>
      <c r="X1309" s="35">
        <v>1.61</v>
      </c>
      <c r="Y1309">
        <v>8</v>
      </c>
    </row>
    <row r="1310" spans="22:25">
      <c r="V1310" t="s">
        <v>2648</v>
      </c>
      <c r="W1310" t="s">
        <v>2649</v>
      </c>
      <c r="X1310" s="35">
        <v>1.58</v>
      </c>
      <c r="Y1310">
        <v>8</v>
      </c>
    </row>
    <row r="1311" spans="22:25">
      <c r="V1311" t="s">
        <v>2650</v>
      </c>
      <c r="W1311" t="s">
        <v>2651</v>
      </c>
      <c r="X1311" s="35">
        <v>1.26</v>
      </c>
      <c r="Y1311">
        <v>6</v>
      </c>
    </row>
    <row r="1312" spans="22:25">
      <c r="V1312" t="s">
        <v>2652</v>
      </c>
      <c r="W1312" t="s">
        <v>2653</v>
      </c>
      <c r="X1312" s="35">
        <v>1.21</v>
      </c>
      <c r="Y1312">
        <v>6</v>
      </c>
    </row>
    <row r="1313" spans="22:25">
      <c r="V1313" t="s">
        <v>2654</v>
      </c>
      <c r="W1313" t="s">
        <v>2655</v>
      </c>
      <c r="X1313" s="35">
        <v>1.05</v>
      </c>
      <c r="Y1313">
        <v>5</v>
      </c>
    </row>
    <row r="1314" spans="22:25">
      <c r="V1314" t="s">
        <v>2656</v>
      </c>
      <c r="W1314" t="s">
        <v>2657</v>
      </c>
      <c r="X1314" s="35">
        <v>1.05</v>
      </c>
      <c r="Y1314">
        <v>5</v>
      </c>
    </row>
    <row r="1315" spans="22:25">
      <c r="V1315" t="s">
        <v>2658</v>
      </c>
      <c r="W1315" t="s">
        <v>2659</v>
      </c>
      <c r="X1315" s="35">
        <v>1.03</v>
      </c>
      <c r="Y1315">
        <v>5</v>
      </c>
    </row>
    <row r="1316" spans="22:25">
      <c r="V1316" t="s">
        <v>2660</v>
      </c>
      <c r="W1316" t="s">
        <v>2661</v>
      </c>
      <c r="X1316" s="35">
        <v>1.03</v>
      </c>
      <c r="Y1316">
        <v>5</v>
      </c>
    </row>
    <row r="1317" spans="22:25">
      <c r="V1317" t="s">
        <v>2662</v>
      </c>
      <c r="W1317" t="s">
        <v>2663</v>
      </c>
      <c r="X1317" s="35">
        <v>1.03</v>
      </c>
      <c r="Y1317">
        <v>5</v>
      </c>
    </row>
    <row r="1318" spans="22:25">
      <c r="V1318" t="s">
        <v>2664</v>
      </c>
      <c r="W1318" t="s">
        <v>2665</v>
      </c>
      <c r="X1318" s="35">
        <v>0.84</v>
      </c>
      <c r="Y1318">
        <v>4</v>
      </c>
    </row>
    <row r="1319" spans="22:25">
      <c r="V1319" t="s">
        <v>2666</v>
      </c>
      <c r="W1319" t="s">
        <v>2667</v>
      </c>
      <c r="X1319" s="35">
        <v>0.82</v>
      </c>
      <c r="Y1319">
        <v>4</v>
      </c>
    </row>
    <row r="1320" spans="22:25">
      <c r="V1320" t="s">
        <v>2668</v>
      </c>
      <c r="W1320" t="s">
        <v>2669</v>
      </c>
      <c r="X1320" s="35">
        <v>0.82</v>
      </c>
      <c r="Y1320">
        <v>4</v>
      </c>
    </row>
    <row r="1321" spans="22:25">
      <c r="V1321" t="s">
        <v>2670</v>
      </c>
      <c r="W1321" t="s">
        <v>2671</v>
      </c>
      <c r="X1321" s="35">
        <v>0.82</v>
      </c>
      <c r="Y1321">
        <v>4</v>
      </c>
    </row>
    <row r="1322" spans="22:25">
      <c r="V1322" t="s">
        <v>2672</v>
      </c>
      <c r="W1322" t="s">
        <v>2673</v>
      </c>
      <c r="X1322" s="35">
        <v>0.8</v>
      </c>
      <c r="Y1322">
        <v>4</v>
      </c>
    </row>
    <row r="1323" spans="22:25">
      <c r="V1323" t="s">
        <v>2674</v>
      </c>
      <c r="W1323" t="s">
        <v>2675</v>
      </c>
      <c r="X1323" s="35">
        <v>0.8</v>
      </c>
      <c r="Y1323">
        <v>4</v>
      </c>
    </row>
    <row r="1324" spans="22:25">
      <c r="V1324" t="s">
        <v>2676</v>
      </c>
      <c r="W1324" t="s">
        <v>2677</v>
      </c>
      <c r="X1324" s="35">
        <v>0.63</v>
      </c>
      <c r="Y1324">
        <v>3</v>
      </c>
    </row>
    <row r="1325" spans="22:25">
      <c r="V1325" t="s">
        <v>2678</v>
      </c>
      <c r="W1325" t="s">
        <v>2679</v>
      </c>
      <c r="X1325" s="35">
        <v>0.63</v>
      </c>
      <c r="Y1325">
        <v>3</v>
      </c>
    </row>
    <row r="1326" spans="22:25">
      <c r="V1326" t="s">
        <v>2680</v>
      </c>
      <c r="W1326" t="s">
        <v>2681</v>
      </c>
      <c r="X1326" s="35">
        <v>0.61</v>
      </c>
      <c r="Y1326">
        <v>3</v>
      </c>
    </row>
    <row r="1327" spans="22:25">
      <c r="V1327" t="s">
        <v>2682</v>
      </c>
      <c r="W1327" t="s">
        <v>2683</v>
      </c>
      <c r="X1327" s="35">
        <v>0.61</v>
      </c>
      <c r="Y1327">
        <v>3</v>
      </c>
    </row>
    <row r="1328" spans="22:25">
      <c r="V1328" t="s">
        <v>2684</v>
      </c>
      <c r="W1328" t="s">
        <v>2685</v>
      </c>
      <c r="X1328" s="35">
        <v>0.6</v>
      </c>
      <c r="Y1328">
        <v>3</v>
      </c>
    </row>
    <row r="1329" spans="22:25">
      <c r="V1329" t="s">
        <v>2686</v>
      </c>
      <c r="W1329" t="s">
        <v>2687</v>
      </c>
      <c r="X1329" s="35">
        <v>0.42</v>
      </c>
      <c r="Y1329">
        <v>2</v>
      </c>
    </row>
    <row r="1330" spans="22:25">
      <c r="V1330" t="s">
        <v>2688</v>
      </c>
      <c r="W1330" t="s">
        <v>2689</v>
      </c>
      <c r="X1330" s="35">
        <v>0.38</v>
      </c>
      <c r="Y1330">
        <v>2</v>
      </c>
    </row>
    <row r="1331" spans="22:25">
      <c r="V1331" t="s">
        <v>2690</v>
      </c>
      <c r="W1331" t="s">
        <v>2691</v>
      </c>
      <c r="X1331" s="35">
        <v>0.21</v>
      </c>
      <c r="Y1331">
        <v>1</v>
      </c>
    </row>
    <row r="1332" spans="22:25">
      <c r="V1332" t="s">
        <v>2692</v>
      </c>
      <c r="W1332" t="s">
        <v>2693</v>
      </c>
      <c r="X1332" s="35">
        <v>0.21</v>
      </c>
      <c r="Y1332">
        <v>1</v>
      </c>
    </row>
    <row r="1333" spans="22:25">
      <c r="V1333" t="s">
        <v>2694</v>
      </c>
      <c r="W1333" t="s">
        <v>2695</v>
      </c>
      <c r="X1333" s="35">
        <v>0.21</v>
      </c>
      <c r="Y1333">
        <v>1</v>
      </c>
    </row>
    <row r="1334" spans="22:25">
      <c r="V1334" t="s">
        <v>2696</v>
      </c>
      <c r="W1334" t="s">
        <v>2697</v>
      </c>
      <c r="X1334" s="35">
        <v>0.21</v>
      </c>
      <c r="Y1334">
        <v>1</v>
      </c>
    </row>
    <row r="1335" spans="22:25">
      <c r="V1335" t="s">
        <v>2698</v>
      </c>
      <c r="W1335" t="s">
        <v>2699</v>
      </c>
      <c r="X1335" s="35">
        <v>0.01</v>
      </c>
      <c r="Y1335">
        <v>0</v>
      </c>
    </row>
    <row r="1336" spans="22:25">
      <c r="V1336">
        <v>10410</v>
      </c>
      <c r="W1336" t="s">
        <v>2700</v>
      </c>
      <c r="X1336" s="35">
        <v>0</v>
      </c>
      <c r="Y1336">
        <v>131</v>
      </c>
    </row>
    <row r="1337" spans="22:25">
      <c r="V1337">
        <v>4190</v>
      </c>
      <c r="W1337" t="s">
        <v>2701</v>
      </c>
      <c r="X1337" s="35">
        <v>0</v>
      </c>
      <c r="Y1337">
        <v>0</v>
      </c>
    </row>
    <row r="1338" spans="22:25">
      <c r="V1338">
        <v>5164</v>
      </c>
      <c r="W1338" t="s">
        <v>2702</v>
      </c>
      <c r="X1338" s="35">
        <v>0</v>
      </c>
      <c r="Y1338">
        <v>0</v>
      </c>
    </row>
    <row r="1339" spans="22:25">
      <c r="V1339" t="s">
        <v>2703</v>
      </c>
      <c r="W1339" t="s">
        <v>2704</v>
      </c>
      <c r="X1339" s="35">
        <v>0</v>
      </c>
      <c r="Y1339">
        <v>0</v>
      </c>
    </row>
    <row r="1340" spans="22:25">
      <c r="V1340" t="s">
        <v>2705</v>
      </c>
      <c r="W1340" t="s">
        <v>2706</v>
      </c>
      <c r="X1340" s="35">
        <v>0</v>
      </c>
      <c r="Y1340">
        <v>0</v>
      </c>
    </row>
    <row r="1341" spans="22:25">
      <c r="V1341" t="s">
        <v>2707</v>
      </c>
      <c r="W1341" t="s">
        <v>2708</v>
      </c>
      <c r="X1341" s="35">
        <v>0</v>
      </c>
      <c r="Y1341">
        <v>0</v>
      </c>
    </row>
    <row r="1342" spans="22:25">
      <c r="V1342" t="s">
        <v>2709</v>
      </c>
      <c r="W1342" t="s">
        <v>2710</v>
      </c>
      <c r="X1342" s="35">
        <v>0</v>
      </c>
      <c r="Y1342">
        <v>1</v>
      </c>
    </row>
    <row r="1343" spans="22:25">
      <c r="V1343" t="s">
        <v>2711</v>
      </c>
      <c r="W1343" t="s">
        <v>2712</v>
      </c>
      <c r="X1343" s="35">
        <v>0</v>
      </c>
      <c r="Y1343">
        <v>0</v>
      </c>
    </row>
    <row r="1344" spans="22:25">
      <c r="V1344" t="s">
        <v>2713</v>
      </c>
      <c r="W1344" t="s">
        <v>2714</v>
      </c>
      <c r="X1344" s="35">
        <v>0</v>
      </c>
      <c r="Y1344">
        <v>0</v>
      </c>
    </row>
    <row r="1345" spans="22:25">
      <c r="V1345">
        <v>6839</v>
      </c>
      <c r="W1345" t="s">
        <v>2715</v>
      </c>
      <c r="X1345" s="35">
        <v>0</v>
      </c>
      <c r="Y1345">
        <v>0</v>
      </c>
    </row>
    <row r="1346" spans="22:25">
      <c r="V1346" t="s">
        <v>2716</v>
      </c>
      <c r="W1346" t="s">
        <v>2717</v>
      </c>
      <c r="X1346" s="35">
        <v>0</v>
      </c>
      <c r="Y1346">
        <v>0</v>
      </c>
    </row>
    <row r="1347" spans="22:25">
      <c r="V1347" t="s">
        <v>2718</v>
      </c>
      <c r="W1347" t="s">
        <v>2719</v>
      </c>
      <c r="X1347" s="35">
        <v>0</v>
      </c>
      <c r="Y1347" s="7">
        <v>3791</v>
      </c>
    </row>
    <row r="1348" spans="22:25">
      <c r="V1348">
        <v>7492</v>
      </c>
      <c r="W1348" t="s">
        <v>2720</v>
      </c>
      <c r="X1348" s="35">
        <v>0</v>
      </c>
      <c r="Y1348">
        <v>0</v>
      </c>
    </row>
    <row r="1349" spans="22:25">
      <c r="V1349" t="s">
        <v>2721</v>
      </c>
      <c r="W1349" t="s">
        <v>2722</v>
      </c>
      <c r="X1349" s="35">
        <v>0</v>
      </c>
      <c r="Y1349">
        <v>-1</v>
      </c>
    </row>
    <row r="1350" spans="22:25">
      <c r="V1350" t="s">
        <v>2723</v>
      </c>
      <c r="W1350" t="s">
        <v>2724</v>
      </c>
      <c r="X1350" s="35">
        <v>0</v>
      </c>
      <c r="Y1350">
        <v>0</v>
      </c>
    </row>
    <row r="1351" spans="22:25">
      <c r="V1351" t="s">
        <v>2725</v>
      </c>
      <c r="W1351" t="s">
        <v>2726</v>
      </c>
      <c r="X1351" s="35">
        <v>0</v>
      </c>
      <c r="Y1351">
        <v>0</v>
      </c>
    </row>
    <row r="1352" spans="22:25">
      <c r="V1352">
        <v>8378</v>
      </c>
      <c r="W1352" t="s">
        <v>2727</v>
      </c>
      <c r="X1352" s="35">
        <v>0</v>
      </c>
      <c r="Y1352" s="7">
        <v>1303</v>
      </c>
    </row>
    <row r="1353" spans="22:25">
      <c r="V1353">
        <v>8380</v>
      </c>
      <c r="W1353" t="s">
        <v>2728</v>
      </c>
      <c r="X1353" s="35">
        <v>0</v>
      </c>
      <c r="Y1353" s="7">
        <v>1414</v>
      </c>
    </row>
    <row r="1354" spans="22:25">
      <c r="V1354">
        <v>8590</v>
      </c>
      <c r="W1354" t="s">
        <v>2729</v>
      </c>
      <c r="X1354" s="35">
        <v>0</v>
      </c>
      <c r="Y1354" s="7">
        <v>7740</v>
      </c>
    </row>
    <row r="1355" spans="22:25">
      <c r="V1355" t="s">
        <v>2730</v>
      </c>
      <c r="W1355" t="s">
        <v>2731</v>
      </c>
      <c r="X1355" s="35">
        <v>0</v>
      </c>
      <c r="Y1355">
        <v>0</v>
      </c>
    </row>
    <row r="1356" spans="22:25">
      <c r="V1356" t="s">
        <v>2732</v>
      </c>
      <c r="W1356" t="s">
        <v>2733</v>
      </c>
      <c r="X1356" s="35">
        <v>0</v>
      </c>
      <c r="Y1356">
        <v>0</v>
      </c>
    </row>
    <row r="1357" spans="22:25">
      <c r="V1357" t="s">
        <v>2734</v>
      </c>
      <c r="W1357" t="s">
        <v>2735</v>
      </c>
      <c r="X1357" s="35">
        <v>0</v>
      </c>
      <c r="Y1357">
        <v>0</v>
      </c>
    </row>
    <row r="1358" spans="22:25">
      <c r="V1358" t="s">
        <v>2736</v>
      </c>
      <c r="W1358" t="s">
        <v>2737</v>
      </c>
      <c r="X1358" s="35">
        <v>0</v>
      </c>
      <c r="Y1358">
        <v>0</v>
      </c>
    </row>
    <row r="1359" spans="22:25">
      <c r="V1359" t="s">
        <v>2738</v>
      </c>
      <c r="W1359" t="s">
        <v>2739</v>
      </c>
      <c r="X1359" s="35">
        <v>-6.25</v>
      </c>
      <c r="Y1359">
        <v>-1</v>
      </c>
    </row>
    <row r="1360" spans="22:25">
      <c r="V1360" t="s">
        <v>2740</v>
      </c>
      <c r="W1360" t="s">
        <v>2741</v>
      </c>
      <c r="X1360" s="35">
        <v>-6.41</v>
      </c>
      <c r="Y1360">
        <v>-1</v>
      </c>
    </row>
    <row r="1361" spans="22:25">
      <c r="V1361" t="s">
        <v>2742</v>
      </c>
      <c r="W1361" t="s">
        <v>2743</v>
      </c>
      <c r="X1361" s="35">
        <v>-6.71</v>
      </c>
      <c r="Y1361">
        <v>-1</v>
      </c>
    </row>
    <row r="1362" spans="22:25">
      <c r="V1362" t="s">
        <v>2744</v>
      </c>
      <c r="W1362" t="s">
        <v>2745</v>
      </c>
      <c r="X1362" s="35">
        <v>-6.71</v>
      </c>
      <c r="Y1362">
        <v>-1</v>
      </c>
    </row>
    <row r="1363" spans="22:25">
      <c r="V1363" t="s">
        <v>2746</v>
      </c>
      <c r="W1363" t="s">
        <v>2747</v>
      </c>
      <c r="X1363" s="35">
        <v>-6.82</v>
      </c>
      <c r="Y1363">
        <v>-1</v>
      </c>
    </row>
    <row r="1364" spans="22:25">
      <c r="V1364" t="s">
        <v>2748</v>
      </c>
      <c r="W1364" t="s">
        <v>2749</v>
      </c>
      <c r="X1364" s="35">
        <v>-6.82</v>
      </c>
      <c r="Y1364">
        <v>-1</v>
      </c>
    </row>
    <row r="1365" spans="22:25">
      <c r="V1365" t="s">
        <v>2750</v>
      </c>
      <c r="W1365" t="s">
        <v>2751</v>
      </c>
      <c r="X1365" s="35">
        <v>-33.49</v>
      </c>
      <c r="Y1365">
        <v>-5</v>
      </c>
    </row>
    <row r="1366" spans="22:25">
      <c r="V1366">
        <v>8667</v>
      </c>
      <c r="W1366" t="s">
        <v>2752</v>
      </c>
      <c r="X1366" s="35">
        <v>-52.43</v>
      </c>
      <c r="Y1366">
        <v>-1</v>
      </c>
    </row>
    <row r="1367" spans="22:25">
      <c r="V1367">
        <v>8179</v>
      </c>
      <c r="W1367" t="s">
        <v>2753</v>
      </c>
      <c r="X1367" s="35">
        <v>-73.88</v>
      </c>
      <c r="Y1367">
        <v>-1</v>
      </c>
    </row>
    <row r="1368" spans="22:25">
      <c r="V1368">
        <v>7095</v>
      </c>
      <c r="W1368" t="s">
        <v>2754</v>
      </c>
      <c r="X1368" s="35">
        <v>-100.18</v>
      </c>
      <c r="Y1368">
        <v>-1</v>
      </c>
    </row>
    <row r="1369" spans="22:25">
      <c r="V1369">
        <v>9249</v>
      </c>
      <c r="W1369" t="s">
        <v>2755</v>
      </c>
      <c r="X1369" s="35">
        <v>-134.44</v>
      </c>
      <c r="Y1369">
        <v>-2</v>
      </c>
    </row>
    <row r="1370" spans="22:25">
      <c r="V1370">
        <v>9580</v>
      </c>
      <c r="W1370" t="s">
        <v>519</v>
      </c>
      <c r="X1370" s="35">
        <v>-229.41</v>
      </c>
      <c r="Y1370">
        <v>-4</v>
      </c>
    </row>
    <row r="1371" spans="22:25">
      <c r="V1371">
        <v>7761</v>
      </c>
      <c r="W1371" t="s">
        <v>2756</v>
      </c>
      <c r="X1371" s="35">
        <v>-382.39</v>
      </c>
      <c r="Y1371">
        <v>-3</v>
      </c>
    </row>
  </sheetData>
  <conditionalFormatting sqref="F6:F20">
    <cfRule type="duplicateValues" dxfId="204" priority="4"/>
    <cfRule type="cellIs" dxfId="203" priority="5" operator="lessThan">
      <formula>0</formula>
    </cfRule>
    <cfRule type="cellIs" dxfId="202" priority="6" operator="greaterThan">
      <formula>0</formula>
    </cfRule>
  </conditionalFormatting>
  <conditionalFormatting sqref="N6:N20">
    <cfRule type="duplicateValues" dxfId="201" priority="1"/>
    <cfRule type="cellIs" dxfId="200" priority="2" operator="lessThan">
      <formula>0</formula>
    </cfRule>
    <cfRule type="cellIs" dxfId="199" priority="3" operator="greaterThan">
      <formula>0</formula>
    </cfRule>
  </conditionalFormatting>
  <conditionalFormatting sqref="N28:N67">
    <cfRule type="duplicateValues" dxfId="198" priority="27"/>
    <cfRule type="cellIs" dxfId="197" priority="28" operator="lessThan">
      <formula>0</formula>
    </cfRule>
    <cfRule type="cellIs" dxfId="196" priority="29" operator="greaterThan">
      <formula>0</formula>
    </cfRule>
  </conditionalFormatting>
  <pageMargins left="0.7" right="0.7" top="0.75" bottom="0.75" header="0.3" footer="0.3"/>
  <tableParts count="3">
    <tablePart r:id="rId1"/>
    <tablePart r:id="rId2"/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13A40-DC75-471D-85F7-AA89096A8718}">
  <dimension ref="H2:K15"/>
  <sheetViews>
    <sheetView workbookViewId="0">
      <selection activeCell="G22" sqref="G22"/>
    </sheetView>
  </sheetViews>
  <sheetFormatPr defaultRowHeight="14.45"/>
  <cols>
    <col min="3" max="3" width="10.7109375" bestFit="1" customWidth="1"/>
    <col min="4" max="8" width="12.42578125" bestFit="1" customWidth="1"/>
  </cols>
  <sheetData>
    <row r="2" spans="8:11">
      <c r="H2" t="s">
        <v>20</v>
      </c>
      <c r="I2">
        <v>2024</v>
      </c>
      <c r="J2">
        <v>2023</v>
      </c>
      <c r="K2" t="s">
        <v>2839</v>
      </c>
    </row>
    <row r="3" spans="8:11">
      <c r="H3" t="s">
        <v>28</v>
      </c>
      <c r="I3">
        <v>4656</v>
      </c>
      <c r="J3">
        <v>6418</v>
      </c>
      <c r="K3" s="4">
        <f>I3/J3-1</f>
        <v>-0.27454035525085696</v>
      </c>
    </row>
    <row r="4" spans="8:11">
      <c r="H4" t="s">
        <v>73</v>
      </c>
      <c r="I4">
        <v>4017</v>
      </c>
      <c r="J4">
        <v>5400</v>
      </c>
      <c r="K4" s="4">
        <f t="shared" ref="K4:K15" si="0">I4/J4-1</f>
        <v>-0.25611111111111107</v>
      </c>
    </row>
    <row r="5" spans="8:11">
      <c r="H5" t="s">
        <v>100</v>
      </c>
      <c r="I5">
        <v>2948</v>
      </c>
      <c r="J5">
        <v>6972</v>
      </c>
      <c r="K5" s="4">
        <f t="shared" si="0"/>
        <v>-0.57716580608146872</v>
      </c>
    </row>
    <row r="6" spans="8:11">
      <c r="H6" t="s">
        <v>126</v>
      </c>
      <c r="I6">
        <v>3956</v>
      </c>
      <c r="J6">
        <v>7261</v>
      </c>
      <c r="K6" s="4">
        <f t="shared" si="0"/>
        <v>-0.45517146398567687</v>
      </c>
    </row>
    <row r="7" spans="8:11">
      <c r="H7" t="s">
        <v>146</v>
      </c>
      <c r="I7">
        <v>3911</v>
      </c>
      <c r="J7">
        <v>7247</v>
      </c>
      <c r="K7" s="4">
        <f t="shared" si="0"/>
        <v>-0.4603284117565889</v>
      </c>
    </row>
    <row r="8" spans="8:11">
      <c r="H8" t="s">
        <v>168</v>
      </c>
      <c r="I8">
        <v>4020</v>
      </c>
      <c r="J8">
        <v>4556</v>
      </c>
      <c r="K8" s="4">
        <f t="shared" si="0"/>
        <v>-0.11764705882352944</v>
      </c>
    </row>
    <row r="9" spans="8:11">
      <c r="H9" t="s">
        <v>187</v>
      </c>
      <c r="I9">
        <v>3813</v>
      </c>
      <c r="J9">
        <v>4437</v>
      </c>
      <c r="K9" s="4">
        <f t="shared" si="0"/>
        <v>-0.14063556457065585</v>
      </c>
    </row>
    <row r="10" spans="8:11">
      <c r="H10" t="s">
        <v>210</v>
      </c>
      <c r="I10">
        <v>2911</v>
      </c>
      <c r="J10">
        <v>4835</v>
      </c>
      <c r="K10" s="4">
        <f t="shared" si="0"/>
        <v>-0.39793174767321615</v>
      </c>
    </row>
    <row r="11" spans="8:11">
      <c r="H11" t="s">
        <v>236</v>
      </c>
      <c r="I11">
        <v>2453</v>
      </c>
      <c r="J11">
        <v>3312</v>
      </c>
      <c r="K11" s="4">
        <f t="shared" si="0"/>
        <v>-0.2593599033816425</v>
      </c>
    </row>
    <row r="12" spans="8:11">
      <c r="H12" t="s">
        <v>260</v>
      </c>
      <c r="I12">
        <v>2730</v>
      </c>
      <c r="J12">
        <v>3230</v>
      </c>
      <c r="K12" s="4">
        <f t="shared" si="0"/>
        <v>-0.15479876160990713</v>
      </c>
    </row>
    <row r="13" spans="8:11">
      <c r="H13" t="s">
        <v>284</v>
      </c>
      <c r="I13">
        <v>4576</v>
      </c>
      <c r="J13">
        <v>6995</v>
      </c>
      <c r="K13" s="4">
        <f t="shared" si="0"/>
        <v>-0.34581844174410292</v>
      </c>
    </row>
    <row r="14" spans="8:11">
      <c r="H14" t="s">
        <v>309</v>
      </c>
      <c r="I14">
        <v>4864</v>
      </c>
      <c r="J14">
        <v>6225</v>
      </c>
      <c r="K14" s="4">
        <f t="shared" si="0"/>
        <v>-0.21863453815261047</v>
      </c>
    </row>
    <row r="15" spans="8:11">
      <c r="H15" t="s">
        <v>349</v>
      </c>
      <c r="I15">
        <f>SUM(I3:I14)</f>
        <v>44855</v>
      </c>
      <c r="J15">
        <f>SUM(J3:J14)</f>
        <v>66888</v>
      </c>
      <c r="K15" s="4">
        <f t="shared" si="0"/>
        <v>-0.32940138739385239</v>
      </c>
    </row>
  </sheetData>
  <phoneticPr fontId="5" type="noConversion"/>
  <pageMargins left="0.7" right="0.7" top="0.75" bottom="0.75" header="0.3" footer="0.3"/>
  <ignoredErrors>
    <ignoredError sqref="I15:J15" formulaRange="1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ABDB-B784-4E66-8B61-F16F79D20444}">
  <dimension ref="B2:Q17"/>
  <sheetViews>
    <sheetView zoomScaleNormal="100" workbookViewId="0">
      <selection activeCell="L21" sqref="L21"/>
    </sheetView>
  </sheetViews>
  <sheetFormatPr defaultRowHeight="14.45"/>
  <cols>
    <col min="2" max="2" width="13.28515625" bestFit="1" customWidth="1"/>
    <col min="3" max="7" width="12.7109375" bestFit="1" customWidth="1"/>
    <col min="8" max="8" width="14.42578125" bestFit="1" customWidth="1"/>
    <col min="9" max="14" width="14.28515625" customWidth="1"/>
  </cols>
  <sheetData>
    <row r="2" spans="2:17">
      <c r="D2" t="s">
        <v>2840</v>
      </c>
    </row>
    <row r="4" spans="2:17">
      <c r="B4" s="61" t="s">
        <v>2841</v>
      </c>
      <c r="C4" s="62" t="s">
        <v>28</v>
      </c>
      <c r="D4" s="62" t="s">
        <v>73</v>
      </c>
      <c r="E4" s="62" t="s">
        <v>2842</v>
      </c>
      <c r="F4" s="62" t="s">
        <v>2843</v>
      </c>
      <c r="G4" s="62" t="s">
        <v>146</v>
      </c>
      <c r="H4" s="63" t="s">
        <v>412</v>
      </c>
      <c r="I4" s="63" t="s">
        <v>413</v>
      </c>
      <c r="J4" s="63" t="s">
        <v>414</v>
      </c>
      <c r="K4" s="63" t="s">
        <v>349</v>
      </c>
      <c r="L4" s="3"/>
      <c r="M4" s="3"/>
      <c r="N4" s="3"/>
      <c r="O4" s="3"/>
      <c r="P4" s="3"/>
      <c r="Q4" s="3"/>
    </row>
    <row r="5" spans="2:17">
      <c r="B5" s="64">
        <v>2024</v>
      </c>
      <c r="C5" s="65">
        <v>689258.2</v>
      </c>
      <c r="D5" s="65">
        <v>657313.35</v>
      </c>
      <c r="E5" s="65">
        <v>782061.21</v>
      </c>
      <c r="F5" s="65">
        <v>710123.84</v>
      </c>
      <c r="G5" s="65">
        <v>758845.09</v>
      </c>
      <c r="H5" s="66">
        <v>719695.72</v>
      </c>
      <c r="I5" s="66">
        <v>927170.65</v>
      </c>
      <c r="J5" s="66">
        <v>609136.38</v>
      </c>
      <c r="K5" s="66">
        <f>SUM(Table8[[#This Row],[Jan]:[August]])</f>
        <v>5853604.4399999995</v>
      </c>
      <c r="L5" s="68"/>
      <c r="M5" s="68"/>
      <c r="N5" s="68"/>
      <c r="O5" s="68"/>
      <c r="P5" s="68"/>
      <c r="Q5" s="68"/>
    </row>
    <row r="6" spans="2:17">
      <c r="B6" s="64" t="s">
        <v>2844</v>
      </c>
      <c r="C6" s="65">
        <v>900000</v>
      </c>
      <c r="D6" s="65">
        <v>830000</v>
      </c>
      <c r="E6" s="65">
        <v>850000</v>
      </c>
      <c r="F6" s="65">
        <v>750000</v>
      </c>
      <c r="G6" s="65">
        <v>800000</v>
      </c>
      <c r="H6" s="66">
        <v>800000</v>
      </c>
      <c r="I6" s="66">
        <v>913626</v>
      </c>
      <c r="J6" s="66">
        <v>938453</v>
      </c>
      <c r="K6" s="66">
        <f>SUM(Table8[[#This Row],[Jan]:[August]])</f>
        <v>6782079</v>
      </c>
      <c r="L6" s="68"/>
      <c r="M6" s="68"/>
      <c r="N6" s="68"/>
      <c r="O6" s="68"/>
      <c r="P6" s="68"/>
      <c r="Q6" s="68"/>
    </row>
    <row r="7" spans="2:17" s="8" customFormat="1">
      <c r="B7" s="71" t="s">
        <v>2845</v>
      </c>
      <c r="C7" s="72">
        <f t="shared" ref="C7:K7" si="0">C5/C6-1</f>
        <v>-0.23415755555555562</v>
      </c>
      <c r="D7" s="72">
        <f t="shared" si="0"/>
        <v>-0.20805620481927711</v>
      </c>
      <c r="E7" s="72">
        <f t="shared" si="0"/>
        <v>-7.9927988235294123E-2</v>
      </c>
      <c r="F7" s="72">
        <f t="shared" si="0"/>
        <v>-5.3168213333333325E-2</v>
      </c>
      <c r="G7" s="72">
        <f t="shared" si="0"/>
        <v>-5.1443637500000028E-2</v>
      </c>
      <c r="H7" s="72">
        <f t="shared" si="0"/>
        <v>-0.10038035000000001</v>
      </c>
      <c r="I7" s="72">
        <f t="shared" si="0"/>
        <v>1.4825158215725054E-2</v>
      </c>
      <c r="J7" s="72">
        <f t="shared" si="0"/>
        <v>-0.35091434520428832</v>
      </c>
      <c r="K7" s="72">
        <f t="shared" si="0"/>
        <v>-0.13690117145494773</v>
      </c>
      <c r="L7" s="73"/>
      <c r="M7" s="73"/>
      <c r="N7" s="73"/>
      <c r="O7" s="73"/>
      <c r="P7" s="73"/>
      <c r="Q7" s="73"/>
    </row>
    <row r="8" spans="2:17">
      <c r="B8" s="67">
        <v>2023</v>
      </c>
      <c r="C8" s="77">
        <v>878701.03</v>
      </c>
      <c r="D8" s="77">
        <v>807082.35</v>
      </c>
      <c r="E8" s="77">
        <v>834630.6</v>
      </c>
      <c r="F8" s="77">
        <v>787073.55</v>
      </c>
      <c r="G8" s="77">
        <v>847083.09</v>
      </c>
      <c r="H8" s="78">
        <v>752694.53</v>
      </c>
      <c r="I8" s="78">
        <v>801617.55</v>
      </c>
      <c r="J8" s="78">
        <v>788760.99</v>
      </c>
      <c r="K8" s="79">
        <f>SUM(Table8[[#This Row],[Jan]:[August]])</f>
        <v>6497643.6900000004</v>
      </c>
      <c r="L8" s="3"/>
      <c r="M8" s="3"/>
      <c r="N8" s="3"/>
    </row>
    <row r="9" spans="2:17" s="8" customFormat="1">
      <c r="B9" s="71" t="s">
        <v>434</v>
      </c>
      <c r="C9" s="72">
        <f>C5/C8-1</f>
        <v>-0.21559418224421567</v>
      </c>
      <c r="D9" s="72">
        <f t="shared" ref="D9:K9" si="1">D5/D8-1</f>
        <v>-0.18556842433736775</v>
      </c>
      <c r="E9" s="72">
        <f t="shared" si="1"/>
        <v>-6.2985217651976844E-2</v>
      </c>
      <c r="F9" s="72">
        <f t="shared" si="1"/>
        <v>-9.7766860543084033E-2</v>
      </c>
      <c r="G9" s="72">
        <f t="shared" si="1"/>
        <v>-0.10416687694710092</v>
      </c>
      <c r="H9" s="72">
        <f t="shared" si="1"/>
        <v>-4.3840905818725795E-2</v>
      </c>
      <c r="I9" s="72">
        <f t="shared" si="1"/>
        <v>0.15662468966653731</v>
      </c>
      <c r="J9" s="72">
        <f t="shared" si="1"/>
        <v>-0.22773008842640652</v>
      </c>
      <c r="K9" s="72">
        <f t="shared" si="1"/>
        <v>-9.9118893052136725E-2</v>
      </c>
      <c r="L9" s="2"/>
      <c r="M9" s="2"/>
      <c r="N9" s="2"/>
    </row>
    <row r="10" spans="2:17" ht="16.899999999999999" customHeight="1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2:17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2:17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2:17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7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2:17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2:17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</sheetData>
  <phoneticPr fontId="5" type="noConversion"/>
  <pageMargins left="0.7" right="0.7" top="0.75" bottom="0.75" header="0.3" footer="0.3"/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F280-A8BB-4487-B94D-4F521956EE5A}">
  <dimension ref="B4:R47"/>
  <sheetViews>
    <sheetView topLeftCell="A16" workbookViewId="0">
      <selection activeCell="L21" sqref="L21"/>
    </sheetView>
  </sheetViews>
  <sheetFormatPr defaultRowHeight="14.45"/>
  <cols>
    <col min="2" max="2" width="17.42578125" bestFit="1" customWidth="1"/>
    <col min="3" max="3" width="15.7109375" bestFit="1" customWidth="1"/>
    <col min="4" max="4" width="12.7109375" bestFit="1" customWidth="1"/>
    <col min="5" max="5" width="15.7109375" bestFit="1" customWidth="1"/>
    <col min="6" max="6" width="15.140625" bestFit="1" customWidth="1"/>
    <col min="7" max="7" width="12.7109375" bestFit="1" customWidth="1"/>
    <col min="8" max="8" width="15.7109375" bestFit="1" customWidth="1"/>
    <col min="9" max="9" width="14.42578125" bestFit="1" customWidth="1"/>
    <col min="10" max="15" width="14.28515625" customWidth="1"/>
    <col min="18" max="18" width="6.28515625" bestFit="1" customWidth="1"/>
  </cols>
  <sheetData>
    <row r="4" spans="2:9">
      <c r="B4" t="s">
        <v>343</v>
      </c>
      <c r="C4" s="278">
        <v>2024</v>
      </c>
      <c r="D4" s="278"/>
      <c r="E4" s="278"/>
      <c r="F4" s="278">
        <v>2023</v>
      </c>
      <c r="G4" s="278"/>
    </row>
    <row r="5" spans="2:9">
      <c r="B5" t="s">
        <v>21</v>
      </c>
      <c r="C5" t="s">
        <v>2846</v>
      </c>
      <c r="D5" t="s">
        <v>2847</v>
      </c>
      <c r="E5" t="s">
        <v>2848</v>
      </c>
      <c r="F5" t="s">
        <v>2846</v>
      </c>
      <c r="G5" t="s">
        <v>2847</v>
      </c>
      <c r="H5" t="s">
        <v>2848</v>
      </c>
    </row>
    <row r="6" spans="2:9">
      <c r="B6" t="s">
        <v>28</v>
      </c>
      <c r="C6">
        <v>15247</v>
      </c>
      <c r="D6">
        <v>1976</v>
      </c>
      <c r="E6" s="4">
        <f>D6/C6</f>
        <v>0.12959926542926478</v>
      </c>
      <c r="F6">
        <v>18334</v>
      </c>
      <c r="G6">
        <v>1693</v>
      </c>
      <c r="H6" s="4">
        <f>G6/F6</f>
        <v>9.2342096651030867E-2</v>
      </c>
    </row>
    <row r="7" spans="2:9">
      <c r="B7" t="s">
        <v>73</v>
      </c>
      <c r="C7">
        <v>15448</v>
      </c>
      <c r="D7">
        <v>2886</v>
      </c>
      <c r="E7" s="4">
        <f t="shared" ref="E7:E10" si="0">D7/C7</f>
        <v>0.18682030036250646</v>
      </c>
      <c r="F7">
        <v>16905</v>
      </c>
      <c r="G7">
        <v>1674</v>
      </c>
      <c r="H7" s="4">
        <f t="shared" ref="H7:H10" si="1">G7/F7</f>
        <v>9.9023957409050581E-2</v>
      </c>
    </row>
    <row r="8" spans="2:9">
      <c r="B8" t="s">
        <v>100</v>
      </c>
      <c r="C8">
        <v>18102</v>
      </c>
      <c r="D8">
        <v>2392</v>
      </c>
      <c r="E8" s="4">
        <f t="shared" si="0"/>
        <v>0.13214009501712518</v>
      </c>
      <c r="F8">
        <v>17571</v>
      </c>
      <c r="G8">
        <v>1709</v>
      </c>
      <c r="H8" s="4">
        <f t="shared" si="1"/>
        <v>9.7262534858573793E-2</v>
      </c>
    </row>
    <row r="9" spans="2:9">
      <c r="B9" t="s">
        <v>126</v>
      </c>
      <c r="C9">
        <v>16407</v>
      </c>
      <c r="D9">
        <v>2142</v>
      </c>
      <c r="E9" s="4">
        <f t="shared" si="0"/>
        <v>0.13055403181568842</v>
      </c>
      <c r="F9">
        <v>16381</v>
      </c>
      <c r="G9">
        <v>1673</v>
      </c>
      <c r="H9" s="4">
        <f t="shared" si="1"/>
        <v>0.1021305170624504</v>
      </c>
    </row>
    <row r="10" spans="2:9">
      <c r="B10" t="s">
        <v>146</v>
      </c>
      <c r="C10">
        <v>18011</v>
      </c>
      <c r="D10">
        <v>1374</v>
      </c>
      <c r="E10" s="4">
        <f t="shared" si="0"/>
        <v>7.62867136749764E-2</v>
      </c>
      <c r="F10">
        <v>17930</v>
      </c>
      <c r="G10">
        <v>1768</v>
      </c>
      <c r="H10" s="4">
        <f t="shared" si="1"/>
        <v>9.8605688789737869E-2</v>
      </c>
    </row>
    <row r="16" spans="2:9">
      <c r="B16" t="s">
        <v>20</v>
      </c>
      <c r="C16" t="s">
        <v>411</v>
      </c>
      <c r="D16" t="s">
        <v>28</v>
      </c>
      <c r="E16" t="s">
        <v>73</v>
      </c>
      <c r="F16" t="s">
        <v>100</v>
      </c>
      <c r="G16" t="s">
        <v>126</v>
      </c>
      <c r="H16" t="s">
        <v>146</v>
      </c>
      <c r="I16" t="s">
        <v>349</v>
      </c>
    </row>
    <row r="17" spans="2:18">
      <c r="B17">
        <v>2024</v>
      </c>
      <c r="C17" t="s">
        <v>343</v>
      </c>
      <c r="D17">
        <v>15247</v>
      </c>
      <c r="E17">
        <v>15448</v>
      </c>
      <c r="F17">
        <v>18102</v>
      </c>
      <c r="G17">
        <v>16407</v>
      </c>
      <c r="H17">
        <v>18011</v>
      </c>
      <c r="I17">
        <f>SUM(D17:H17)</f>
        <v>83215</v>
      </c>
    </row>
    <row r="18" spans="2:18">
      <c r="B18">
        <v>2024</v>
      </c>
      <c r="C18" t="s">
        <v>2847</v>
      </c>
      <c r="D18">
        <v>1976</v>
      </c>
      <c r="E18">
        <v>2886</v>
      </c>
      <c r="F18">
        <v>2392</v>
      </c>
      <c r="G18">
        <v>2142</v>
      </c>
      <c r="H18">
        <v>1374</v>
      </c>
      <c r="I18">
        <f>SUM(D18:H18)</f>
        <v>10770</v>
      </c>
    </row>
    <row r="19" spans="2:18">
      <c r="B19">
        <v>2024</v>
      </c>
      <c r="C19" t="s">
        <v>2848</v>
      </c>
      <c r="D19" s="4">
        <f>D18/D17</f>
        <v>0.12959926542926478</v>
      </c>
      <c r="E19" s="4">
        <f t="shared" ref="E19:I19" si="2">E18/E17</f>
        <v>0.18682030036250646</v>
      </c>
      <c r="F19" s="4">
        <f t="shared" si="2"/>
        <v>0.13214009501712518</v>
      </c>
      <c r="G19" s="4">
        <f t="shared" si="2"/>
        <v>0.13055403181568842</v>
      </c>
      <c r="H19" s="4">
        <f t="shared" si="2"/>
        <v>7.62867136749764E-2</v>
      </c>
      <c r="I19" s="4">
        <f t="shared" si="2"/>
        <v>0.12942378177011357</v>
      </c>
      <c r="J19" s="4"/>
      <c r="K19" s="4"/>
      <c r="L19" s="4"/>
      <c r="M19" s="4"/>
      <c r="N19" s="4"/>
      <c r="O19" s="4"/>
    </row>
    <row r="20" spans="2:18">
      <c r="B20">
        <v>2024</v>
      </c>
      <c r="C20" t="s">
        <v>2849</v>
      </c>
      <c r="D20" s="74">
        <v>689258.2</v>
      </c>
      <c r="E20" s="74">
        <v>657313.35</v>
      </c>
      <c r="F20" s="74">
        <v>782061.21</v>
      </c>
      <c r="G20" s="74">
        <v>710123.84</v>
      </c>
      <c r="H20" s="74">
        <v>758845</v>
      </c>
      <c r="I20" s="74">
        <f>SUM(D20:H20)</f>
        <v>3597601.5999999996</v>
      </c>
      <c r="J20" s="74"/>
      <c r="K20" s="74"/>
      <c r="L20" s="74"/>
      <c r="M20" s="74"/>
      <c r="N20" s="74"/>
      <c r="O20" s="74"/>
    </row>
    <row r="21" spans="2:18">
      <c r="B21">
        <v>2024</v>
      </c>
      <c r="C21" t="s">
        <v>351</v>
      </c>
      <c r="D21" s="74">
        <f>D20/D17</f>
        <v>45.206152029907521</v>
      </c>
      <c r="E21" s="74">
        <f t="shared" ref="E21:H21" si="3">E20/E17</f>
        <v>42.550061496633866</v>
      </c>
      <c r="F21" s="74">
        <f t="shared" si="3"/>
        <v>43.203027842227378</v>
      </c>
      <c r="G21" s="74">
        <f t="shared" si="3"/>
        <v>43.281760224294509</v>
      </c>
      <c r="H21" s="74">
        <f t="shared" si="3"/>
        <v>42.132308033979236</v>
      </c>
      <c r="I21" s="74">
        <f>I20/I17</f>
        <v>43.232609505497805</v>
      </c>
      <c r="J21" s="74"/>
      <c r="K21" s="74"/>
      <c r="L21" s="74"/>
      <c r="M21" s="74"/>
      <c r="N21" s="74"/>
      <c r="O21" s="74"/>
      <c r="R21" t="s">
        <v>2840</v>
      </c>
    </row>
    <row r="22" spans="2:18"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</row>
    <row r="23" spans="2:18"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</row>
    <row r="24" spans="2:18">
      <c r="B24">
        <v>2023</v>
      </c>
      <c r="C24" t="s">
        <v>343</v>
      </c>
      <c r="D24">
        <v>18334</v>
      </c>
      <c r="E24">
        <v>16905</v>
      </c>
      <c r="F24">
        <v>17571</v>
      </c>
      <c r="G24">
        <v>16381</v>
      </c>
      <c r="H24">
        <v>17930</v>
      </c>
      <c r="I24">
        <f>SUM(D24:H24)</f>
        <v>87121</v>
      </c>
    </row>
    <row r="25" spans="2:18">
      <c r="B25">
        <v>2023</v>
      </c>
      <c r="C25" t="s">
        <v>2847</v>
      </c>
      <c r="D25">
        <v>1693</v>
      </c>
      <c r="E25">
        <v>1674</v>
      </c>
      <c r="F25">
        <v>1709</v>
      </c>
      <c r="G25">
        <v>1673</v>
      </c>
      <c r="H25">
        <v>1768</v>
      </c>
      <c r="I25">
        <f>SUM(D25:H25)</f>
        <v>8517</v>
      </c>
    </row>
    <row r="26" spans="2:18">
      <c r="B26">
        <v>2023</v>
      </c>
      <c r="C26" t="s">
        <v>2848</v>
      </c>
      <c r="D26" s="4">
        <v>9.2342096651030867E-2</v>
      </c>
      <c r="E26" s="4">
        <v>9.9023957409050581E-2</v>
      </c>
      <c r="F26" s="4">
        <v>9.7262534858573793E-2</v>
      </c>
      <c r="G26" s="4">
        <v>0.1021305170624504</v>
      </c>
      <c r="H26" s="4">
        <v>9.8605688789737869E-2</v>
      </c>
      <c r="I26" s="4">
        <f>I25/I24</f>
        <v>9.7760585851861204E-2</v>
      </c>
      <c r="J26" s="4"/>
      <c r="K26" s="4"/>
      <c r="L26" s="4"/>
      <c r="M26" s="4"/>
      <c r="N26" s="4"/>
      <c r="O26" s="4"/>
    </row>
    <row r="27" spans="2:18">
      <c r="B27">
        <v>2023</v>
      </c>
      <c r="C27" t="s">
        <v>2849</v>
      </c>
      <c r="D27" s="74">
        <v>878701.03</v>
      </c>
      <c r="E27" s="74">
        <v>807082.35</v>
      </c>
      <c r="F27" s="74">
        <v>834630.6</v>
      </c>
      <c r="G27" s="74">
        <v>787073.55</v>
      </c>
      <c r="H27" s="74">
        <v>804854.82</v>
      </c>
      <c r="I27" s="74">
        <f>SUM(D27:H27)</f>
        <v>4112342.35</v>
      </c>
      <c r="J27" s="74"/>
      <c r="K27" s="74"/>
      <c r="L27" s="74"/>
      <c r="M27" s="74"/>
      <c r="N27" s="74"/>
      <c r="O27" s="74"/>
    </row>
    <row r="28" spans="2:18">
      <c r="B28">
        <v>2023</v>
      </c>
      <c r="C28" t="s">
        <v>351</v>
      </c>
      <c r="D28" s="74">
        <f t="shared" ref="D28:I28" si="4">D27/D24</f>
        <v>47.927404276208136</v>
      </c>
      <c r="E28" s="74">
        <f t="shared" si="4"/>
        <v>47.742227151730255</v>
      </c>
      <c r="F28" s="74">
        <f t="shared" si="4"/>
        <v>47.500460986853334</v>
      </c>
      <c r="G28" s="74">
        <f t="shared" si="4"/>
        <v>48.047954947805387</v>
      </c>
      <c r="H28" s="74">
        <f t="shared" si="4"/>
        <v>44.888723926380365</v>
      </c>
      <c r="I28" s="74">
        <f t="shared" si="4"/>
        <v>47.202653206459985</v>
      </c>
      <c r="J28" s="74"/>
      <c r="K28" s="74"/>
      <c r="L28" s="74"/>
      <c r="M28" s="74"/>
      <c r="N28" s="74"/>
      <c r="O28" s="74"/>
    </row>
    <row r="35" spans="2:18">
      <c r="B35" s="47" t="s">
        <v>2850</v>
      </c>
    </row>
    <row r="36" spans="2:18">
      <c r="B36" s="47"/>
      <c r="C36" s="47" t="s">
        <v>20</v>
      </c>
      <c r="D36" s="47" t="s">
        <v>28</v>
      </c>
      <c r="E36" s="47" t="s">
        <v>73</v>
      </c>
      <c r="F36" s="47" t="s">
        <v>100</v>
      </c>
      <c r="G36" s="47" t="s">
        <v>126</v>
      </c>
      <c r="H36" s="47" t="s">
        <v>146</v>
      </c>
      <c r="I36" s="47" t="s">
        <v>168</v>
      </c>
      <c r="J36" s="47" t="s">
        <v>187</v>
      </c>
      <c r="K36" s="47" t="s">
        <v>210</v>
      </c>
      <c r="L36" s="47" t="s">
        <v>349</v>
      </c>
      <c r="M36" s="47"/>
      <c r="N36" s="47"/>
      <c r="O36" s="47"/>
      <c r="P36" s="47"/>
      <c r="Q36" s="47"/>
      <c r="R36" s="47"/>
    </row>
    <row r="37" spans="2:18">
      <c r="B37" s="47" t="s">
        <v>351</v>
      </c>
      <c r="C37" s="47">
        <v>2024</v>
      </c>
      <c r="D37" s="75">
        <f>D45/D41</f>
        <v>45.206152029907521</v>
      </c>
      <c r="E37" s="75">
        <f t="shared" ref="E37:H37" si="5">E45/E41</f>
        <v>42.550061496633866</v>
      </c>
      <c r="F37" s="75">
        <f t="shared" si="5"/>
        <v>43.203027842227378</v>
      </c>
      <c r="G37" s="75">
        <f t="shared" si="5"/>
        <v>43.281760224294509</v>
      </c>
      <c r="H37" s="75">
        <f t="shared" si="5"/>
        <v>42.132313030925545</v>
      </c>
      <c r="I37" s="75">
        <f>I45/I41</f>
        <v>42.310154027042913</v>
      </c>
      <c r="J37" s="75">
        <f t="shared" ref="J37:K37" si="6">J45/J41</f>
        <v>43.220709024799554</v>
      </c>
      <c r="K37" s="75">
        <f t="shared" si="6"/>
        <v>42.163520454073513</v>
      </c>
      <c r="L37" s="75">
        <f t="shared" ref="L37" si="7">L45/L41</f>
        <v>43.002001410478677</v>
      </c>
      <c r="M37" s="75"/>
      <c r="N37" s="75"/>
      <c r="O37" s="75"/>
      <c r="P37" s="75"/>
      <c r="Q37" s="75"/>
      <c r="R37" s="75"/>
    </row>
    <row r="38" spans="2:18">
      <c r="B38" s="47" t="s">
        <v>351</v>
      </c>
      <c r="C38" s="47">
        <v>2023</v>
      </c>
      <c r="D38" s="75">
        <f>D46/D42</f>
        <v>47.927404276208136</v>
      </c>
      <c r="E38" s="75">
        <f t="shared" ref="E38:H38" si="8">E46/E42</f>
        <v>47.742227151730255</v>
      </c>
      <c r="F38" s="75">
        <f t="shared" si="8"/>
        <v>47.500460986853334</v>
      </c>
      <c r="G38" s="75">
        <f t="shared" si="8"/>
        <v>48.047954947805387</v>
      </c>
      <c r="H38" s="75">
        <f t="shared" si="8"/>
        <v>47.243897936419408</v>
      </c>
      <c r="I38" s="75">
        <f>I46/I42</f>
        <v>47.482622382033817</v>
      </c>
      <c r="J38" s="75">
        <f t="shared" ref="J38:K38" si="9">J46/J42</f>
        <v>46.21339501902456</v>
      </c>
      <c r="K38" s="75">
        <f t="shared" si="9"/>
        <v>46.010674327713936</v>
      </c>
      <c r="L38" s="75">
        <f t="shared" ref="L38" si="10">L46/L42</f>
        <v>47.268653809780162</v>
      </c>
      <c r="M38" s="75"/>
      <c r="N38" s="75"/>
      <c r="O38" s="75"/>
      <c r="P38" s="75"/>
      <c r="Q38" s="75"/>
      <c r="R38" s="75"/>
    </row>
    <row r="39" spans="2:18">
      <c r="B39" s="47"/>
      <c r="C39" s="47" t="s">
        <v>2851</v>
      </c>
      <c r="D39" s="80">
        <f>D37/D38-1</f>
        <v>-5.6778627747455235E-2</v>
      </c>
      <c r="E39" s="80">
        <f t="shared" ref="E39:L39" si="11">E37/E38-1</f>
        <v>-0.10875415674671174</v>
      </c>
      <c r="F39" s="80">
        <f t="shared" si="11"/>
        <v>-9.0471398705274764E-2</v>
      </c>
      <c r="G39" s="80">
        <f t="shared" si="11"/>
        <v>-9.9196619891281701E-2</v>
      </c>
      <c r="H39" s="80">
        <f t="shared" si="11"/>
        <v>-0.10819566396432845</v>
      </c>
      <c r="I39" s="80">
        <f t="shared" si="11"/>
        <v>-0.10893392351783904</v>
      </c>
      <c r="J39" s="80">
        <f t="shared" si="11"/>
        <v>-6.4757977486679219E-2</v>
      </c>
      <c r="K39" s="80">
        <f t="shared" si="11"/>
        <v>-8.3614377095167614E-2</v>
      </c>
      <c r="L39" s="80">
        <f t="shared" si="11"/>
        <v>-9.0263886432464635E-2</v>
      </c>
      <c r="M39" s="76"/>
      <c r="N39" s="76"/>
      <c r="O39" s="76"/>
      <c r="P39" s="76"/>
      <c r="Q39" s="76"/>
      <c r="R39" s="76"/>
    </row>
    <row r="40" spans="2:18">
      <c r="B40" s="47"/>
    </row>
    <row r="41" spans="2:18">
      <c r="B41" s="47" t="s">
        <v>343</v>
      </c>
      <c r="C41" s="47">
        <v>2024</v>
      </c>
      <c r="D41" s="47">
        <v>15247</v>
      </c>
      <c r="E41" s="47">
        <v>15448</v>
      </c>
      <c r="F41" s="47">
        <v>18102</v>
      </c>
      <c r="G41" s="47">
        <v>16407</v>
      </c>
      <c r="H41" s="47">
        <v>18011</v>
      </c>
      <c r="I41" s="47">
        <v>17010</v>
      </c>
      <c r="J41" s="47">
        <v>21452</v>
      </c>
      <c r="K41" s="47">
        <v>14447</v>
      </c>
      <c r="L41" s="47">
        <f>SUM(D41:K41)</f>
        <v>136124</v>
      </c>
      <c r="M41" s="47"/>
      <c r="N41" s="47"/>
      <c r="O41" s="47"/>
      <c r="P41" s="47"/>
      <c r="Q41" s="47"/>
      <c r="R41" s="47"/>
    </row>
    <row r="42" spans="2:18">
      <c r="B42" s="47" t="s">
        <v>343</v>
      </c>
      <c r="C42" s="47">
        <v>2023</v>
      </c>
      <c r="D42" s="47">
        <v>18334</v>
      </c>
      <c r="E42" s="47">
        <v>16905</v>
      </c>
      <c r="F42" s="47">
        <v>17571</v>
      </c>
      <c r="G42" s="47">
        <v>16381</v>
      </c>
      <c r="H42" s="47">
        <v>17930</v>
      </c>
      <c r="I42" s="47">
        <v>15852</v>
      </c>
      <c r="J42" s="47">
        <v>17346</v>
      </c>
      <c r="K42" s="47">
        <v>17143</v>
      </c>
      <c r="L42" s="47">
        <f>SUM(D42:K42)</f>
        <v>137462</v>
      </c>
      <c r="M42" s="47"/>
      <c r="N42" s="47"/>
      <c r="O42" s="47"/>
      <c r="P42" s="47"/>
      <c r="Q42" s="47"/>
      <c r="R42" s="47"/>
    </row>
    <row r="43" spans="2:18">
      <c r="B43" s="47"/>
      <c r="C43" s="47" t="s">
        <v>2851</v>
      </c>
      <c r="D43" s="76">
        <f t="shared" ref="D43:L43" si="12">D41/D42-1</f>
        <v>-0.16837569542925712</v>
      </c>
      <c r="E43" s="76">
        <f t="shared" si="12"/>
        <v>-8.618751848565509E-2</v>
      </c>
      <c r="F43" s="76">
        <f t="shared" si="12"/>
        <v>3.0220249274372613E-2</v>
      </c>
      <c r="G43" s="76">
        <f t="shared" si="12"/>
        <v>1.58720468835849E-3</v>
      </c>
      <c r="H43" s="76">
        <f t="shared" si="12"/>
        <v>4.5175683212492768E-3</v>
      </c>
      <c r="I43" s="76">
        <f t="shared" si="12"/>
        <v>7.3050719152157439E-2</v>
      </c>
      <c r="J43" s="76">
        <f t="shared" si="12"/>
        <v>0.23671163380606486</v>
      </c>
      <c r="K43" s="76">
        <f t="shared" si="12"/>
        <v>-0.1572653561220323</v>
      </c>
      <c r="L43" s="76">
        <f t="shared" si="12"/>
        <v>-9.7335991037522662E-3</v>
      </c>
      <c r="M43" s="76"/>
      <c r="N43" s="76"/>
      <c r="O43" s="76"/>
      <c r="P43" s="76"/>
      <c r="Q43" s="76"/>
      <c r="R43" s="76"/>
    </row>
    <row r="44" spans="2:18"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</row>
    <row r="45" spans="2:18">
      <c r="B45" s="47" t="s">
        <v>2849</v>
      </c>
      <c r="C45" s="47">
        <v>2024</v>
      </c>
      <c r="D45" s="81">
        <v>689258.2</v>
      </c>
      <c r="E45" s="81">
        <v>657313.35</v>
      </c>
      <c r="F45" s="81">
        <v>782061.21</v>
      </c>
      <c r="G45" s="81">
        <v>710123.84</v>
      </c>
      <c r="H45" s="81">
        <v>758845.09</v>
      </c>
      <c r="I45" s="81">
        <v>719695.72</v>
      </c>
      <c r="J45" s="81">
        <v>927170.65</v>
      </c>
      <c r="K45" s="81">
        <v>609136.38</v>
      </c>
      <c r="L45" s="81">
        <f>SUM(D45:K45)</f>
        <v>5853604.4399999995</v>
      </c>
      <c r="M45" s="47"/>
      <c r="N45" s="47"/>
      <c r="O45" s="47"/>
      <c r="P45" s="47"/>
      <c r="Q45" s="47"/>
      <c r="R45" s="47"/>
    </row>
    <row r="46" spans="2:18">
      <c r="B46" s="47" t="s">
        <v>2849</v>
      </c>
      <c r="C46" s="47">
        <v>2023</v>
      </c>
      <c r="D46" s="81">
        <v>878701.03</v>
      </c>
      <c r="E46" s="81">
        <v>807082.35</v>
      </c>
      <c r="F46" s="81">
        <v>834630.6</v>
      </c>
      <c r="G46" s="81">
        <v>787073.55</v>
      </c>
      <c r="H46" s="81">
        <v>847083.09</v>
      </c>
      <c r="I46" s="81">
        <v>752694.53</v>
      </c>
      <c r="J46" s="81">
        <v>801617.55</v>
      </c>
      <c r="K46" s="81">
        <v>788760.99</v>
      </c>
      <c r="L46" s="81">
        <f>SUM(D46:K46)</f>
        <v>6497643.6900000004</v>
      </c>
      <c r="M46" s="47"/>
      <c r="N46" s="47"/>
      <c r="O46" s="47"/>
      <c r="P46" s="47"/>
      <c r="Q46" s="47"/>
      <c r="R46" s="47"/>
    </row>
    <row r="47" spans="2:18">
      <c r="B47" s="47"/>
      <c r="C47" s="47" t="s">
        <v>2851</v>
      </c>
      <c r="D47" s="76">
        <f t="shared" ref="D47:L47" si="13">D45/D46-1</f>
        <v>-0.21559418224421567</v>
      </c>
      <c r="E47" s="76">
        <f t="shared" si="13"/>
        <v>-0.18556842433736775</v>
      </c>
      <c r="F47" s="76">
        <f t="shared" si="13"/>
        <v>-6.2985217651976844E-2</v>
      </c>
      <c r="G47" s="76">
        <f t="shared" si="13"/>
        <v>-9.7766860543084033E-2</v>
      </c>
      <c r="H47" s="76">
        <f t="shared" si="13"/>
        <v>-0.10416687694710092</v>
      </c>
      <c r="I47" s="76">
        <f t="shared" si="13"/>
        <v>-4.3840905818725795E-2</v>
      </c>
      <c r="J47" s="76">
        <f t="shared" si="13"/>
        <v>0.15662468966653731</v>
      </c>
      <c r="K47" s="76">
        <f t="shared" si="13"/>
        <v>-0.22773008842640652</v>
      </c>
      <c r="L47" s="76">
        <f t="shared" si="13"/>
        <v>-9.9118893052136725E-2</v>
      </c>
      <c r="M47" s="76"/>
      <c r="N47" s="76"/>
      <c r="O47" s="76"/>
      <c r="P47" s="76"/>
      <c r="Q47" s="76"/>
      <c r="R47" s="76"/>
    </row>
  </sheetData>
  <mergeCells count="2">
    <mergeCell ref="C4:E4"/>
    <mergeCell ref="F4:G4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4B18-ECBD-4640-A73E-BFF6211299F7}">
  <dimension ref="A1:M17"/>
  <sheetViews>
    <sheetView topLeftCell="A19" zoomScale="85" zoomScaleNormal="85" workbookViewId="0">
      <selection activeCell="L21" sqref="L21"/>
    </sheetView>
  </sheetViews>
  <sheetFormatPr defaultRowHeight="14.45"/>
  <cols>
    <col min="1" max="1" width="9.28515625" bestFit="1" customWidth="1"/>
    <col min="2" max="2" width="14" bestFit="1" customWidth="1"/>
    <col min="3" max="3" width="15.42578125" bestFit="1" customWidth="1"/>
    <col min="4" max="4" width="13.42578125" bestFit="1" customWidth="1"/>
    <col min="6" max="6" width="13.85546875" bestFit="1" customWidth="1"/>
    <col min="7" max="7" width="10.28515625" bestFit="1" customWidth="1"/>
    <col min="8" max="9" width="11.85546875" bestFit="1" customWidth="1"/>
    <col min="10" max="10" width="15.42578125" bestFit="1" customWidth="1"/>
    <col min="11" max="12" width="12.85546875" bestFit="1" customWidth="1"/>
    <col min="13" max="13" width="11.85546875" bestFit="1" customWidth="1"/>
    <col min="14" max="15" width="15.42578125" bestFit="1" customWidth="1"/>
    <col min="16" max="16" width="14.42578125" bestFit="1" customWidth="1"/>
  </cols>
  <sheetData>
    <row r="1" spans="1:13">
      <c r="A1" s="2" t="s">
        <v>20</v>
      </c>
      <c r="B1" s="3" t="s">
        <v>2852</v>
      </c>
      <c r="C1" s="3" t="s">
        <v>426</v>
      </c>
      <c r="D1" s="3" t="s">
        <v>2853</v>
      </c>
      <c r="I1" s="12" t="s">
        <v>20</v>
      </c>
      <c r="J1" s="15" t="s">
        <v>426</v>
      </c>
      <c r="K1" s="16" t="s">
        <v>2853</v>
      </c>
    </row>
    <row r="2" spans="1:13">
      <c r="A2" s="2">
        <v>2018</v>
      </c>
      <c r="B2" s="10">
        <v>4231173.2199929859</v>
      </c>
      <c r="C2" s="11">
        <f>B2/4.3</f>
        <v>983993.77209139208</v>
      </c>
      <c r="D2" s="3"/>
      <c r="I2" s="13">
        <v>2018</v>
      </c>
      <c r="J2" s="17">
        <v>983993.77209139208</v>
      </c>
      <c r="K2" s="18"/>
    </row>
    <row r="3" spans="1:13">
      <c r="A3" s="2">
        <v>2019</v>
      </c>
      <c r="B3" s="10">
        <v>13176606.939964861</v>
      </c>
      <c r="C3" s="11">
        <f t="shared" ref="C3:C7" si="0">B3/4.3</f>
        <v>3064327.1953406655</v>
      </c>
      <c r="D3" s="5">
        <f>Table34[[#This Row],[€]]/C2-1</f>
        <v>2.114173363950981</v>
      </c>
      <c r="I3" s="13">
        <v>2019</v>
      </c>
      <c r="J3" s="17">
        <v>3064327.1953406655</v>
      </c>
      <c r="K3" s="19">
        <v>2.3415524098980964</v>
      </c>
    </row>
    <row r="4" spans="1:13">
      <c r="A4" s="2">
        <v>2020</v>
      </c>
      <c r="B4" s="10">
        <v>42906491.259913161</v>
      </c>
      <c r="C4" s="11">
        <f t="shared" si="0"/>
        <v>9978253.7813751549</v>
      </c>
      <c r="D4" s="5">
        <f>Table34[[#This Row],[€]]/C3-1</f>
        <v>2.2562625154869789</v>
      </c>
      <c r="I4" s="13">
        <v>2020</v>
      </c>
      <c r="J4" s="17">
        <v>9978253.7813751549</v>
      </c>
      <c r="K4" s="19">
        <v>2.0346870998413622</v>
      </c>
    </row>
    <row r="5" spans="1:13">
      <c r="A5" s="2">
        <v>2021</v>
      </c>
      <c r="B5" s="10">
        <v>56697836.725191101</v>
      </c>
      <c r="C5" s="11">
        <f t="shared" si="0"/>
        <v>13185543.424463047</v>
      </c>
      <c r="D5" s="5">
        <f>Table34[[#This Row],[€]]/C4-1</f>
        <v>0.32142794855292589</v>
      </c>
      <c r="I5" s="13">
        <v>2021</v>
      </c>
      <c r="J5" s="17">
        <v>13185543.424463047</v>
      </c>
      <c r="K5" s="19">
        <v>-0.20123992988865613</v>
      </c>
    </row>
    <row r="6" spans="1:13">
      <c r="A6" s="2">
        <v>2022</v>
      </c>
      <c r="B6" s="10">
        <v>54457716.683599941</v>
      </c>
      <c r="C6" s="11">
        <f t="shared" si="0"/>
        <v>12664585.275255801</v>
      </c>
      <c r="D6" s="5">
        <f>Table34[[#This Row],[€]]/C5-1</f>
        <v>-3.950979739224969E-2</v>
      </c>
      <c r="I6" s="13">
        <v>2022</v>
      </c>
      <c r="J6" s="17">
        <v>12664585.275255801</v>
      </c>
      <c r="K6" s="19">
        <v>0.4592087835791363</v>
      </c>
    </row>
    <row r="7" spans="1:13">
      <c r="A7" s="2">
        <v>2023</v>
      </c>
      <c r="B7" s="10">
        <v>49401522.23179999</v>
      </c>
      <c r="C7" s="11">
        <f t="shared" si="0"/>
        <v>11488726.100418603</v>
      </c>
      <c r="D7" s="5">
        <f>Table34[[#This Row],[€]]/C6-1</f>
        <v>-9.284624401673891E-2</v>
      </c>
      <c r="I7" s="13">
        <v>2023</v>
      </c>
      <c r="J7" s="17">
        <v>11488726.100418603</v>
      </c>
      <c r="K7" s="19">
        <v>-0.11292069020646756</v>
      </c>
    </row>
    <row r="8" spans="1:13">
      <c r="A8" s="2">
        <v>2024</v>
      </c>
      <c r="B8" s="10"/>
      <c r="C8" s="11">
        <v>5853604.4400000004</v>
      </c>
      <c r="D8" s="5">
        <f>Table34[[#This Row],[€]]/C7-1</f>
        <v>-0.49049142708809823</v>
      </c>
      <c r="I8" s="14">
        <v>2024</v>
      </c>
      <c r="J8" s="20">
        <v>5853604.4400000004</v>
      </c>
      <c r="K8" s="21">
        <v>-0.43262186609309283</v>
      </c>
    </row>
    <row r="15" spans="1:13">
      <c r="F15" t="s">
        <v>20</v>
      </c>
      <c r="G15" t="s">
        <v>2854</v>
      </c>
      <c r="H15" t="s">
        <v>2855</v>
      </c>
      <c r="I15" t="s">
        <v>2856</v>
      </c>
      <c r="J15" t="s">
        <v>2857</v>
      </c>
      <c r="K15" t="s">
        <v>2858</v>
      </c>
      <c r="L15" t="s">
        <v>27</v>
      </c>
      <c r="M15" t="s">
        <v>332</v>
      </c>
    </row>
    <row r="16" spans="1:13">
      <c r="F16" t="s">
        <v>426</v>
      </c>
      <c r="G16" s="22">
        <f>$J2</f>
        <v>983993.77209139208</v>
      </c>
      <c r="H16" s="22">
        <f>$J3</f>
        <v>3064327.1953406655</v>
      </c>
      <c r="I16" s="22">
        <f>$J4</f>
        <v>9978253.7813751549</v>
      </c>
      <c r="J16" s="22">
        <f>$J5</f>
        <v>13185543.424463047</v>
      </c>
      <c r="K16" s="22">
        <f>$J6</f>
        <v>12664585.275255801</v>
      </c>
      <c r="L16" s="22">
        <f>$J7</f>
        <v>11488726.100418603</v>
      </c>
      <c r="M16" s="22">
        <f>$J8</f>
        <v>5853604.4400000004</v>
      </c>
    </row>
    <row r="17" spans="6:13">
      <c r="F17" t="s">
        <v>2859</v>
      </c>
      <c r="G17" s="4"/>
      <c r="H17" s="4">
        <f>H16/G16-1</f>
        <v>2.114173363950981</v>
      </c>
      <c r="I17" s="4">
        <f t="shared" ref="I17:M17" si="1">I16/H16-1</f>
        <v>2.2562625154869789</v>
      </c>
      <c r="J17" s="4">
        <f t="shared" si="1"/>
        <v>0.32142794855292589</v>
      </c>
      <c r="K17" s="4">
        <f t="shared" si="1"/>
        <v>-3.950979739224969E-2</v>
      </c>
      <c r="L17" s="4">
        <f t="shared" si="1"/>
        <v>-9.284624401673891E-2</v>
      </c>
      <c r="M17" s="4">
        <f t="shared" si="1"/>
        <v>-0.49049142708809823</v>
      </c>
    </row>
  </sheetData>
  <pageMargins left="0.7" right="0.7" top="0.75" bottom="0.75" header="0.3" footer="0.3"/>
  <pageSetup orientation="portrait" r:id="rId1"/>
  <ignoredErrors>
    <ignoredError sqref="C8" calculatedColumn="1"/>
  </ignoredErrors>
  <drawing r:id="rId2"/>
  <tableParts count="2">
    <tablePart r:id="rId3"/>
    <tablePart r:id="rId4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D9C7-1A8E-44B5-8EA1-C4F053C42514}">
  <dimension ref="A1:XFD92"/>
  <sheetViews>
    <sheetView topLeftCell="C1" zoomScale="85" zoomScaleNormal="85" workbookViewId="0">
      <selection activeCell="L21" sqref="L21"/>
    </sheetView>
  </sheetViews>
  <sheetFormatPr defaultColWidth="8.85546875" defaultRowHeight="15.6"/>
  <cols>
    <col min="1" max="1" width="7.28515625" style="6" hidden="1" customWidth="1"/>
    <col min="2" max="2" width="4.42578125" style="6" hidden="1" customWidth="1"/>
    <col min="3" max="3" width="2" customWidth="1"/>
    <col min="4" max="6" width="2" style="6" customWidth="1"/>
    <col min="7" max="12" width="8.85546875" style="6"/>
    <col min="13" max="13" width="25" style="6" customWidth="1"/>
    <col min="14" max="14" width="21.5703125" style="6" customWidth="1"/>
    <col min="15" max="17" width="8.85546875" style="6"/>
    <col min="18" max="18" width="24.28515625" style="6" customWidth="1"/>
    <col min="19" max="19" width="15.28515625" style="6" customWidth="1"/>
    <col min="20" max="20" width="14.28515625" style="6" customWidth="1"/>
    <col min="21" max="21" width="9.140625" style="6" customWidth="1"/>
    <col min="22" max="16384" width="8.85546875" style="6"/>
  </cols>
  <sheetData>
    <row r="1" spans="1:6 16384:16384">
      <c r="A1" s="6" t="s">
        <v>21</v>
      </c>
      <c r="B1" s="6" t="s">
        <v>22</v>
      </c>
      <c r="C1" t="s">
        <v>24</v>
      </c>
      <c r="D1" s="6" t="s">
        <v>433</v>
      </c>
      <c r="E1" s="6" t="s">
        <v>23</v>
      </c>
      <c r="F1" s="6" t="s">
        <v>343</v>
      </c>
    </row>
    <row r="2" spans="1:6 16384:16384">
      <c r="D2" s="29">
        <f>SUM(D3:D92)</f>
        <v>2838756.6</v>
      </c>
      <c r="E2" s="27">
        <f>SUM(E3:E92)</f>
        <v>387329</v>
      </c>
      <c r="F2" s="28">
        <f>SUM(F3:F92)</f>
        <v>65716</v>
      </c>
      <c r="XFD2" s="27"/>
    </row>
    <row r="3" spans="1:6 16384:16384">
      <c r="A3" s="6" t="s">
        <v>28</v>
      </c>
      <c r="B3" s="6" t="s">
        <v>31</v>
      </c>
      <c r="C3" t="str">
        <f>CONCATENATE(A3,"-",B3)</f>
        <v>Jan-3</v>
      </c>
      <c r="D3" s="29">
        <v>34409.67</v>
      </c>
      <c r="E3" s="28">
        <v>4038</v>
      </c>
      <c r="F3" s="28">
        <v>772</v>
      </c>
    </row>
    <row r="4" spans="1:6 16384:16384">
      <c r="A4" s="6" t="s">
        <v>28</v>
      </c>
      <c r="B4" s="6" t="s">
        <v>33</v>
      </c>
      <c r="C4" t="str">
        <f t="shared" ref="C4:C67" si="0">CONCATENATE(A4,"-",B4)</f>
        <v>Jan-4</v>
      </c>
      <c r="D4" s="29">
        <v>20234.990000000002</v>
      </c>
      <c r="E4" s="28">
        <v>2303</v>
      </c>
      <c r="F4" s="28">
        <v>463</v>
      </c>
    </row>
    <row r="5" spans="1:6 16384:16384">
      <c r="A5" s="6" t="s">
        <v>28</v>
      </c>
      <c r="B5" s="6" t="s">
        <v>35</v>
      </c>
      <c r="C5" t="str">
        <f t="shared" si="0"/>
        <v>Jan-5</v>
      </c>
      <c r="D5" s="29">
        <v>19180.39</v>
      </c>
      <c r="E5" s="28">
        <v>2440</v>
      </c>
      <c r="F5" s="28">
        <v>468</v>
      </c>
    </row>
    <row r="6" spans="1:6 16384:16384">
      <c r="A6" s="6" t="s">
        <v>28</v>
      </c>
      <c r="B6" s="6" t="s">
        <v>80</v>
      </c>
      <c r="C6" t="str">
        <f t="shared" si="0"/>
        <v>Jan-7</v>
      </c>
      <c r="D6" s="29">
        <v>12475.6</v>
      </c>
      <c r="E6" s="28">
        <v>1414</v>
      </c>
      <c r="F6" s="28">
        <v>276</v>
      </c>
    </row>
    <row r="7" spans="1:6 16384:16384">
      <c r="A7" s="6" t="s">
        <v>28</v>
      </c>
      <c r="B7" s="6" t="s">
        <v>41</v>
      </c>
      <c r="C7" t="str">
        <f t="shared" si="0"/>
        <v>Jan-10</v>
      </c>
      <c r="D7" s="29">
        <v>24063.73</v>
      </c>
      <c r="E7" s="28">
        <v>3168</v>
      </c>
      <c r="F7" s="28">
        <v>568</v>
      </c>
    </row>
    <row r="8" spans="1:6 16384:16384">
      <c r="A8" s="6" t="s">
        <v>28</v>
      </c>
      <c r="B8" s="6" t="s">
        <v>43</v>
      </c>
      <c r="C8" t="str">
        <f t="shared" si="0"/>
        <v>Jan-11</v>
      </c>
      <c r="D8" s="29">
        <v>18095.52</v>
      </c>
      <c r="E8" s="28">
        <v>2354</v>
      </c>
      <c r="F8" s="28">
        <v>396</v>
      </c>
    </row>
    <row r="9" spans="1:6 16384:16384">
      <c r="A9" s="6" t="s">
        <v>28</v>
      </c>
      <c r="B9" s="6" t="s">
        <v>45</v>
      </c>
      <c r="C9" t="str">
        <f t="shared" si="0"/>
        <v>Jan-12</v>
      </c>
      <c r="D9" s="29">
        <v>12684.57</v>
      </c>
      <c r="E9" s="28">
        <v>1583</v>
      </c>
      <c r="F9" s="28">
        <v>254</v>
      </c>
    </row>
    <row r="10" spans="1:6 16384:16384">
      <c r="A10" s="6" t="s">
        <v>28</v>
      </c>
      <c r="B10" s="6" t="s">
        <v>86</v>
      </c>
      <c r="C10" t="str">
        <f t="shared" si="0"/>
        <v>Jan-14</v>
      </c>
      <c r="D10" s="29">
        <v>31386.09</v>
      </c>
      <c r="E10" s="28">
        <v>3873</v>
      </c>
      <c r="F10" s="28">
        <v>669</v>
      </c>
    </row>
    <row r="11" spans="1:6 16384:16384">
      <c r="A11" s="6" t="s">
        <v>28</v>
      </c>
      <c r="B11" s="6" t="s">
        <v>88</v>
      </c>
      <c r="C11" t="str">
        <f t="shared" si="0"/>
        <v>Jan-15</v>
      </c>
      <c r="D11" s="29">
        <v>56621.31</v>
      </c>
      <c r="E11" s="28">
        <v>7135</v>
      </c>
      <c r="F11" s="28">
        <v>1122</v>
      </c>
    </row>
    <row r="12" spans="1:6 16384:16384">
      <c r="A12" s="6" t="s">
        <v>28</v>
      </c>
      <c r="B12" s="6" t="s">
        <v>49</v>
      </c>
      <c r="C12" t="str">
        <f t="shared" si="0"/>
        <v>Jan-16</v>
      </c>
      <c r="D12" s="29">
        <v>32865.39</v>
      </c>
      <c r="E12" s="28">
        <v>4151</v>
      </c>
      <c r="F12" s="28">
        <v>649</v>
      </c>
    </row>
    <row r="13" spans="1:6 16384:16384">
      <c r="A13" s="6" t="s">
        <v>28</v>
      </c>
      <c r="B13" s="6" t="s">
        <v>51</v>
      </c>
      <c r="C13" t="str">
        <f t="shared" si="0"/>
        <v>Jan-17</v>
      </c>
      <c r="D13" s="29">
        <v>28626.799999999999</v>
      </c>
      <c r="E13" s="28">
        <v>3492</v>
      </c>
      <c r="F13" s="28">
        <v>565</v>
      </c>
    </row>
    <row r="14" spans="1:6 16384:16384">
      <c r="A14" s="6" t="s">
        <v>28</v>
      </c>
      <c r="B14" s="6" t="s">
        <v>53</v>
      </c>
      <c r="C14" t="str">
        <f t="shared" si="0"/>
        <v>Jan-18</v>
      </c>
      <c r="D14" s="29">
        <v>21566.39</v>
      </c>
      <c r="E14" s="28">
        <v>2902</v>
      </c>
      <c r="F14" s="28">
        <v>470</v>
      </c>
    </row>
    <row r="15" spans="1:6 16384:16384">
      <c r="A15" s="6" t="s">
        <v>28</v>
      </c>
      <c r="B15" s="6" t="s">
        <v>55</v>
      </c>
      <c r="C15" t="str">
        <f t="shared" si="0"/>
        <v>Jan-19</v>
      </c>
      <c r="D15" s="29">
        <v>18562.060000000001</v>
      </c>
      <c r="E15" s="28">
        <v>2610</v>
      </c>
      <c r="F15" s="28">
        <v>400</v>
      </c>
    </row>
    <row r="16" spans="1:6 16384:16384">
      <c r="A16" s="6" t="s">
        <v>28</v>
      </c>
      <c r="B16" s="6" t="s">
        <v>29</v>
      </c>
      <c r="C16" t="str">
        <f t="shared" si="0"/>
        <v>Jan-2</v>
      </c>
      <c r="D16" s="29">
        <v>42061.58</v>
      </c>
      <c r="E16" s="28">
        <v>4892</v>
      </c>
      <c r="F16" s="28">
        <v>860</v>
      </c>
    </row>
    <row r="17" spans="1:21">
      <c r="A17" s="6" t="s">
        <v>28</v>
      </c>
      <c r="B17" s="6" t="s">
        <v>57</v>
      </c>
      <c r="C17" t="str">
        <f t="shared" si="0"/>
        <v>Jan-20</v>
      </c>
      <c r="D17" s="29">
        <v>-2688.06</v>
      </c>
      <c r="E17" s="28">
        <v>-180</v>
      </c>
      <c r="F17" s="28">
        <v>61</v>
      </c>
    </row>
    <row r="18" spans="1:21">
      <c r="A18" s="6" t="s">
        <v>28</v>
      </c>
      <c r="B18" s="6" t="s">
        <v>115</v>
      </c>
      <c r="C18" t="str">
        <f t="shared" si="0"/>
        <v>Jan-21</v>
      </c>
      <c r="D18" s="29">
        <v>-688.78</v>
      </c>
      <c r="E18" s="28">
        <v>-67</v>
      </c>
      <c r="F18" s="28">
        <v>16</v>
      </c>
    </row>
    <row r="19" spans="1:21">
      <c r="A19" s="6" t="s">
        <v>28</v>
      </c>
      <c r="B19" s="6" t="s">
        <v>93</v>
      </c>
      <c r="C19" t="str">
        <f t="shared" si="0"/>
        <v>Jan-22</v>
      </c>
      <c r="D19" s="29">
        <v>52260.07</v>
      </c>
      <c r="E19" s="28">
        <v>7202</v>
      </c>
      <c r="F19" s="28">
        <v>1187</v>
      </c>
    </row>
    <row r="20" spans="1:21">
      <c r="A20" s="6" t="s">
        <v>28</v>
      </c>
      <c r="B20" s="6" t="s">
        <v>59</v>
      </c>
      <c r="C20" t="str">
        <f t="shared" si="0"/>
        <v>Jan-23</v>
      </c>
      <c r="D20" s="29">
        <v>14803.31</v>
      </c>
      <c r="E20" s="28">
        <v>1815</v>
      </c>
      <c r="F20" s="28">
        <v>369</v>
      </c>
    </row>
    <row r="21" spans="1:21">
      <c r="A21" s="6" t="s">
        <v>28</v>
      </c>
      <c r="B21" s="6" t="s">
        <v>61</v>
      </c>
      <c r="C21" t="str">
        <f t="shared" si="0"/>
        <v>Jan-24</v>
      </c>
      <c r="D21" s="29">
        <v>15862.84</v>
      </c>
      <c r="E21" s="28">
        <v>1842</v>
      </c>
      <c r="F21" s="28">
        <v>391</v>
      </c>
    </row>
    <row r="22" spans="1:21">
      <c r="A22" s="6" t="s">
        <v>28</v>
      </c>
      <c r="B22" s="6" t="s">
        <v>63</v>
      </c>
      <c r="C22" t="str">
        <f t="shared" si="0"/>
        <v>Jan-25</v>
      </c>
      <c r="D22" s="29">
        <v>18449.12</v>
      </c>
      <c r="E22" s="28">
        <v>2202</v>
      </c>
      <c r="F22" s="28">
        <v>414</v>
      </c>
    </row>
    <row r="23" spans="1:21">
      <c r="A23" s="6" t="s">
        <v>28</v>
      </c>
      <c r="B23" s="6" t="s">
        <v>65</v>
      </c>
      <c r="C23" t="str">
        <f t="shared" si="0"/>
        <v>Jan-26</v>
      </c>
      <c r="D23" s="29">
        <v>19566.330000000002</v>
      </c>
      <c r="E23" s="28">
        <v>2323</v>
      </c>
      <c r="F23" s="28">
        <v>399</v>
      </c>
    </row>
    <row r="24" spans="1:21" ht="16.149999999999999" thickBot="1">
      <c r="A24" s="6" t="s">
        <v>28</v>
      </c>
      <c r="B24" s="6" t="s">
        <v>122</v>
      </c>
      <c r="C24" t="str">
        <f t="shared" si="0"/>
        <v>Jan-29</v>
      </c>
      <c r="D24" s="29">
        <v>68155.38</v>
      </c>
      <c r="E24" s="28">
        <v>8874</v>
      </c>
      <c r="F24" s="28">
        <v>1601</v>
      </c>
    </row>
    <row r="25" spans="1:21" ht="18">
      <c r="A25" s="6" t="s">
        <v>28</v>
      </c>
      <c r="B25" s="6" t="s">
        <v>69</v>
      </c>
      <c r="C25" t="str">
        <f t="shared" si="0"/>
        <v>Jan-30</v>
      </c>
      <c r="D25" s="29">
        <v>21581.17</v>
      </c>
      <c r="E25" s="28">
        <v>2386</v>
      </c>
      <c r="F25" s="28">
        <v>453</v>
      </c>
      <c r="M25" s="279" t="s">
        <v>349</v>
      </c>
      <c r="N25" s="280"/>
      <c r="O25" s="99"/>
      <c r="P25" s="99"/>
      <c r="Q25" s="99"/>
      <c r="R25" s="99"/>
      <c r="S25" s="99"/>
      <c r="T25" s="99"/>
      <c r="U25" s="99"/>
    </row>
    <row r="26" spans="1:21" s="105" customFormat="1" ht="18" customHeight="1">
      <c r="A26" s="105" t="s">
        <v>28</v>
      </c>
      <c r="B26" s="105" t="s">
        <v>71</v>
      </c>
      <c r="C26" s="83" t="str">
        <f t="shared" si="0"/>
        <v>Jan-31</v>
      </c>
      <c r="D26" s="106">
        <v>19254.849999999999</v>
      </c>
      <c r="E26" s="107">
        <v>2111</v>
      </c>
      <c r="F26" s="107">
        <v>402</v>
      </c>
      <c r="M26" s="108" t="s">
        <v>343</v>
      </c>
      <c r="N26" s="109">
        <f>F2</f>
        <v>65716</v>
      </c>
      <c r="O26" s="110"/>
      <c r="P26" s="110"/>
      <c r="Q26" s="110"/>
      <c r="R26" s="112" t="s">
        <v>2860</v>
      </c>
      <c r="S26" s="111" t="s">
        <v>2861</v>
      </c>
      <c r="T26" s="111" t="s">
        <v>2862</v>
      </c>
      <c r="U26" s="111" t="s">
        <v>2863</v>
      </c>
    </row>
    <row r="27" spans="1:21" ht="18">
      <c r="A27" s="6" t="s">
        <v>28</v>
      </c>
      <c r="B27" s="6" t="s">
        <v>37</v>
      </c>
      <c r="C27" t="str">
        <f t="shared" si="0"/>
        <v>Jan-8</v>
      </c>
      <c r="D27" s="29">
        <v>29196.14</v>
      </c>
      <c r="E27" s="28">
        <v>3536</v>
      </c>
      <c r="F27" s="28">
        <v>733</v>
      </c>
      <c r="M27" s="100" t="s">
        <v>350</v>
      </c>
      <c r="N27" s="102">
        <f>D2</f>
        <v>2838756.6</v>
      </c>
      <c r="O27" s="99"/>
      <c r="P27" s="99"/>
      <c r="Q27" s="99"/>
      <c r="R27" s="113" t="s">
        <v>2864</v>
      </c>
      <c r="S27" s="97">
        <v>108599.31</v>
      </c>
      <c r="T27" s="97">
        <f>ABS(S27-$N$29)</f>
        <v>77057.569999999992</v>
      </c>
      <c r="U27" s="98">
        <f>T27/$N$29</f>
        <v>2.4430348484262439</v>
      </c>
    </row>
    <row r="28" spans="1:21" ht="18">
      <c r="A28" s="6" t="s">
        <v>28</v>
      </c>
      <c r="B28" s="6" t="s">
        <v>39</v>
      </c>
      <c r="C28" t="str">
        <f t="shared" si="0"/>
        <v>Jan-9</v>
      </c>
      <c r="D28" s="29">
        <v>60671.74</v>
      </c>
      <c r="E28" s="28">
        <v>7670</v>
      </c>
      <c r="F28" s="28">
        <v>1466</v>
      </c>
      <c r="M28" s="100" t="s">
        <v>351</v>
      </c>
      <c r="N28" s="102">
        <f>N27/N26</f>
        <v>43.19734311278836</v>
      </c>
      <c r="O28" s="99"/>
      <c r="P28" s="99"/>
      <c r="Q28" s="99"/>
      <c r="R28" s="113" t="s">
        <v>2865</v>
      </c>
      <c r="S28" s="97">
        <v>84585.31</v>
      </c>
      <c r="T28" s="97">
        <f>ABS(S28-$N$29)</f>
        <v>53043.569999999992</v>
      </c>
      <c r="U28" s="98">
        <f>T28/$N$29</f>
        <v>1.6816944784910404</v>
      </c>
    </row>
    <row r="29" spans="1:21" ht="18.600000000000001" thickBot="1">
      <c r="A29" s="6" t="s">
        <v>73</v>
      </c>
      <c r="B29" s="6" t="s">
        <v>74</v>
      </c>
      <c r="C29" t="str">
        <f t="shared" si="0"/>
        <v>Feb-1</v>
      </c>
      <c r="D29" s="29">
        <v>21988.2</v>
      </c>
      <c r="E29" s="28">
        <v>2576</v>
      </c>
      <c r="F29" s="28">
        <v>422</v>
      </c>
      <c r="M29" s="103" t="s">
        <v>352</v>
      </c>
      <c r="N29" s="104">
        <f>N27/90</f>
        <v>31541.74</v>
      </c>
      <c r="O29" s="99"/>
      <c r="P29" s="99"/>
      <c r="Q29" s="99"/>
      <c r="R29" s="113" t="s">
        <v>2866</v>
      </c>
      <c r="S29" s="97">
        <v>72672.69</v>
      </c>
      <c r="T29" s="97">
        <f>ABS(S29-$N$29)</f>
        <v>41130.949999999997</v>
      </c>
      <c r="U29" s="98">
        <f>T29/$N$29</f>
        <v>1.3040165190633108</v>
      </c>
    </row>
    <row r="30" spans="1:21" ht="18">
      <c r="A30" s="6" t="s">
        <v>73</v>
      </c>
      <c r="B30" s="6" t="s">
        <v>35</v>
      </c>
      <c r="C30" t="str">
        <f t="shared" si="0"/>
        <v>Feb-5</v>
      </c>
      <c r="D30" s="29">
        <v>60765.81</v>
      </c>
      <c r="E30" s="28">
        <v>7611</v>
      </c>
      <c r="F30" s="28">
        <v>1498</v>
      </c>
      <c r="M30" s="99"/>
      <c r="N30" s="99"/>
      <c r="O30" s="99"/>
      <c r="P30" s="99"/>
      <c r="Q30" s="99"/>
      <c r="R30" s="113" t="s">
        <v>2867</v>
      </c>
      <c r="S30" s="97">
        <v>68155.38</v>
      </c>
      <c r="T30" s="97">
        <f>ABS(S30-$N$29)</f>
        <v>36613.64</v>
      </c>
      <c r="U30" s="98">
        <f>T30/$N$29</f>
        <v>1.1607996261461795</v>
      </c>
    </row>
    <row r="31" spans="1:21" ht="18">
      <c r="A31" s="6" t="s">
        <v>73</v>
      </c>
      <c r="B31" s="6" t="s">
        <v>78</v>
      </c>
      <c r="C31" t="str">
        <f t="shared" si="0"/>
        <v>Feb-6</v>
      </c>
      <c r="D31" s="29">
        <v>20301.37</v>
      </c>
      <c r="E31" s="28">
        <v>2768</v>
      </c>
      <c r="F31" s="28">
        <v>591</v>
      </c>
      <c r="M31" s="99"/>
      <c r="N31" s="99"/>
      <c r="O31" s="99"/>
      <c r="P31" s="99"/>
      <c r="Q31" s="99"/>
      <c r="R31" s="113" t="s">
        <v>2868</v>
      </c>
      <c r="S31" s="97">
        <v>60765.81</v>
      </c>
      <c r="T31" s="97">
        <f>ABS(S31-$N$29)</f>
        <v>29224.069999999996</v>
      </c>
      <c r="U31" s="98">
        <f>T31/$N$29</f>
        <v>0.9265205407184256</v>
      </c>
    </row>
    <row r="32" spans="1:21">
      <c r="A32" s="6" t="s">
        <v>73</v>
      </c>
      <c r="B32" s="6" t="s">
        <v>80</v>
      </c>
      <c r="C32" t="str">
        <f t="shared" si="0"/>
        <v>Feb-7</v>
      </c>
      <c r="D32" s="29">
        <v>59867.14</v>
      </c>
      <c r="E32" s="28">
        <v>8402</v>
      </c>
      <c r="F32" s="28">
        <v>1438</v>
      </c>
    </row>
    <row r="33" spans="1:19">
      <c r="A33" s="6" t="s">
        <v>73</v>
      </c>
      <c r="B33" s="6" t="s">
        <v>45</v>
      </c>
      <c r="C33" t="str">
        <f t="shared" si="0"/>
        <v>Feb-12</v>
      </c>
      <c r="D33" s="29">
        <v>38277.58</v>
      </c>
      <c r="E33" s="28">
        <v>4090</v>
      </c>
      <c r="F33" s="28">
        <v>816</v>
      </c>
    </row>
    <row r="34" spans="1:19">
      <c r="A34" s="6" t="s">
        <v>73</v>
      </c>
      <c r="B34" s="6" t="s">
        <v>47</v>
      </c>
      <c r="C34" t="str">
        <f t="shared" si="0"/>
        <v>Feb-13</v>
      </c>
      <c r="D34" s="29">
        <v>19279.32</v>
      </c>
      <c r="E34" s="28">
        <v>2386</v>
      </c>
      <c r="F34" s="28">
        <v>449</v>
      </c>
    </row>
    <row r="35" spans="1:19">
      <c r="A35" s="6" t="s">
        <v>73</v>
      </c>
      <c r="B35" s="6" t="s">
        <v>86</v>
      </c>
      <c r="C35" t="str">
        <f t="shared" si="0"/>
        <v>Feb-14</v>
      </c>
      <c r="D35" s="29">
        <v>29758.2</v>
      </c>
      <c r="E35" s="28">
        <v>3714</v>
      </c>
      <c r="F35" s="28">
        <v>553</v>
      </c>
    </row>
    <row r="36" spans="1:19">
      <c r="A36" s="6" t="s">
        <v>73</v>
      </c>
      <c r="B36" s="6" t="s">
        <v>88</v>
      </c>
      <c r="C36" t="str">
        <f t="shared" si="0"/>
        <v>Feb-15</v>
      </c>
      <c r="D36" s="29">
        <v>26983.14</v>
      </c>
      <c r="E36" s="28">
        <v>3748</v>
      </c>
      <c r="F36" s="28">
        <v>642</v>
      </c>
    </row>
    <row r="37" spans="1:19">
      <c r="A37" s="6" t="s">
        <v>73</v>
      </c>
      <c r="B37" s="6" t="s">
        <v>49</v>
      </c>
      <c r="C37" t="str">
        <f t="shared" si="0"/>
        <v>Feb-16</v>
      </c>
      <c r="D37" s="29">
        <v>23068.36</v>
      </c>
      <c r="E37" s="28">
        <v>3259</v>
      </c>
      <c r="F37" s="28">
        <v>570</v>
      </c>
    </row>
    <row r="38" spans="1:19">
      <c r="A38" s="6" t="s">
        <v>73</v>
      </c>
      <c r="B38" s="6" t="s">
        <v>55</v>
      </c>
      <c r="C38" t="str">
        <f t="shared" si="0"/>
        <v>Feb-19</v>
      </c>
      <c r="D38" s="29">
        <v>53791.6</v>
      </c>
      <c r="E38" s="28">
        <v>7654</v>
      </c>
      <c r="F38" s="28">
        <v>1379</v>
      </c>
      <c r="S38" s="95"/>
    </row>
    <row r="39" spans="1:19">
      <c r="A39" s="6" t="s">
        <v>73</v>
      </c>
      <c r="B39" s="6" t="s">
        <v>29</v>
      </c>
      <c r="C39" t="str">
        <f t="shared" si="0"/>
        <v>Feb-2</v>
      </c>
      <c r="D39" s="29">
        <v>22870.02</v>
      </c>
      <c r="E39" s="28">
        <v>2730</v>
      </c>
      <c r="F39" s="28">
        <v>429</v>
      </c>
      <c r="S39" s="96"/>
    </row>
    <row r="40" spans="1:19">
      <c r="A40" s="6" t="s">
        <v>73</v>
      </c>
      <c r="B40" s="6" t="s">
        <v>57</v>
      </c>
      <c r="C40" t="str">
        <f t="shared" si="0"/>
        <v>Feb-20</v>
      </c>
      <c r="D40" s="29">
        <v>45039.86</v>
      </c>
      <c r="E40" s="28">
        <v>6616</v>
      </c>
      <c r="F40" s="28">
        <v>1057</v>
      </c>
    </row>
    <row r="41" spans="1:19">
      <c r="A41" s="6" t="s">
        <v>73</v>
      </c>
      <c r="B41" s="6" t="s">
        <v>115</v>
      </c>
      <c r="C41" t="str">
        <f t="shared" si="0"/>
        <v>Feb-21</v>
      </c>
      <c r="D41" s="29">
        <v>20625.32</v>
      </c>
      <c r="E41" s="28">
        <v>3135</v>
      </c>
      <c r="F41" s="28">
        <v>492</v>
      </c>
    </row>
    <row r="42" spans="1:19">
      <c r="A42" s="6" t="s">
        <v>73</v>
      </c>
      <c r="B42" s="6" t="s">
        <v>93</v>
      </c>
      <c r="C42" t="str">
        <f t="shared" si="0"/>
        <v>Feb-22</v>
      </c>
      <c r="D42" s="29">
        <v>21924.69</v>
      </c>
      <c r="E42" s="28">
        <v>3366</v>
      </c>
      <c r="F42" s="28">
        <v>530</v>
      </c>
    </row>
    <row r="43" spans="1:19">
      <c r="A43" s="6" t="s">
        <v>73</v>
      </c>
      <c r="B43" s="6" t="s">
        <v>59</v>
      </c>
      <c r="C43" t="str">
        <f t="shared" si="0"/>
        <v>Feb-23</v>
      </c>
      <c r="D43" s="29">
        <v>23093.29</v>
      </c>
      <c r="E43" s="28">
        <v>3848</v>
      </c>
      <c r="F43" s="28">
        <v>611</v>
      </c>
    </row>
    <row r="44" spans="1:19">
      <c r="A44" s="6" t="s">
        <v>73</v>
      </c>
      <c r="B44" s="6" t="s">
        <v>65</v>
      </c>
      <c r="C44" t="str">
        <f t="shared" si="0"/>
        <v>Feb-26</v>
      </c>
      <c r="D44" s="29">
        <v>57502.06</v>
      </c>
      <c r="E44" s="28">
        <v>9158</v>
      </c>
      <c r="F44" s="28">
        <v>1492</v>
      </c>
    </row>
    <row r="45" spans="1:19">
      <c r="A45" s="6" t="s">
        <v>73</v>
      </c>
      <c r="B45" s="6" t="s">
        <v>67</v>
      </c>
      <c r="C45" t="str">
        <f t="shared" si="0"/>
        <v>Feb-27</v>
      </c>
      <c r="D45" s="29">
        <v>32029.67</v>
      </c>
      <c r="E45" s="28">
        <v>4657</v>
      </c>
      <c r="F45" s="28">
        <v>779</v>
      </c>
    </row>
    <row r="46" spans="1:19">
      <c r="A46" s="6" t="s">
        <v>73</v>
      </c>
      <c r="B46" s="6" t="s">
        <v>98</v>
      </c>
      <c r="C46" t="str">
        <f t="shared" si="0"/>
        <v>Feb-28</v>
      </c>
      <c r="D46" s="29">
        <v>30647.88</v>
      </c>
      <c r="E46" s="28">
        <v>4058</v>
      </c>
      <c r="F46" s="28">
        <v>706</v>
      </c>
    </row>
    <row r="47" spans="1:19">
      <c r="A47" s="6" t="s">
        <v>73</v>
      </c>
      <c r="B47" s="6" t="s">
        <v>122</v>
      </c>
      <c r="C47" t="str">
        <f t="shared" si="0"/>
        <v>Feb-29</v>
      </c>
      <c r="D47" s="29">
        <v>19568.669999999998</v>
      </c>
      <c r="E47" s="28">
        <v>2552</v>
      </c>
      <c r="F47" s="28">
        <v>423</v>
      </c>
    </row>
    <row r="48" spans="1:19">
      <c r="A48" s="6" t="s">
        <v>73</v>
      </c>
      <c r="B48" s="6" t="s">
        <v>37</v>
      </c>
      <c r="C48" t="str">
        <f t="shared" si="0"/>
        <v>Feb-8</v>
      </c>
      <c r="D48" s="29">
        <v>20884.2</v>
      </c>
      <c r="E48" s="28">
        <v>2535</v>
      </c>
      <c r="F48" s="28">
        <v>432</v>
      </c>
    </row>
    <row r="49" spans="1:6">
      <c r="A49" s="6" t="s">
        <v>73</v>
      </c>
      <c r="B49" s="6" t="s">
        <v>39</v>
      </c>
      <c r="C49" t="str">
        <f t="shared" si="0"/>
        <v>Feb-9</v>
      </c>
      <c r="D49" s="29">
        <v>9046.9699999999993</v>
      </c>
      <c r="E49" s="28">
        <v>1042</v>
      </c>
      <c r="F49" s="28">
        <v>242</v>
      </c>
    </row>
    <row r="50" spans="1:6">
      <c r="A50" s="6" t="s">
        <v>100</v>
      </c>
      <c r="B50" s="6" t="s">
        <v>74</v>
      </c>
      <c r="C50" t="str">
        <f t="shared" si="0"/>
        <v>Mar-1</v>
      </c>
      <c r="D50" s="29">
        <v>18557.79</v>
      </c>
      <c r="E50" s="28">
        <v>2347</v>
      </c>
      <c r="F50" s="28">
        <v>380</v>
      </c>
    </row>
    <row r="51" spans="1:6">
      <c r="A51" s="6" t="s">
        <v>100</v>
      </c>
      <c r="B51" s="6" t="s">
        <v>33</v>
      </c>
      <c r="C51" t="str">
        <f t="shared" si="0"/>
        <v>Mar-4</v>
      </c>
      <c r="D51" s="29">
        <v>44044.2</v>
      </c>
      <c r="E51" s="28">
        <v>5593</v>
      </c>
      <c r="F51" s="28">
        <v>926</v>
      </c>
    </row>
    <row r="52" spans="1:6">
      <c r="A52" s="6" t="s">
        <v>100</v>
      </c>
      <c r="B52" s="6" t="s">
        <v>35</v>
      </c>
      <c r="C52" t="str">
        <f t="shared" si="0"/>
        <v>Mar-5</v>
      </c>
      <c r="D52" s="29">
        <v>26786.99</v>
      </c>
      <c r="E52" s="28">
        <v>3545</v>
      </c>
      <c r="F52" s="28">
        <v>589</v>
      </c>
    </row>
    <row r="53" spans="1:6">
      <c r="A53" s="6" t="s">
        <v>100</v>
      </c>
      <c r="B53" s="6" t="s">
        <v>78</v>
      </c>
      <c r="C53" t="str">
        <f t="shared" si="0"/>
        <v>Mar-6</v>
      </c>
      <c r="D53" s="29">
        <v>34075.69</v>
      </c>
      <c r="E53" s="28">
        <v>5605</v>
      </c>
      <c r="F53" s="28">
        <v>881</v>
      </c>
    </row>
    <row r="54" spans="1:6">
      <c r="A54" s="6" t="s">
        <v>100</v>
      </c>
      <c r="B54" s="6" t="s">
        <v>80</v>
      </c>
      <c r="C54" t="str">
        <f t="shared" si="0"/>
        <v>Mar-7</v>
      </c>
      <c r="D54" s="29">
        <v>41538.83</v>
      </c>
      <c r="E54" s="28">
        <v>7260</v>
      </c>
      <c r="F54" s="28">
        <v>1100</v>
      </c>
    </row>
    <row r="55" spans="1:6">
      <c r="A55" s="6" t="s">
        <v>100</v>
      </c>
      <c r="B55" s="6" t="s">
        <v>43</v>
      </c>
      <c r="C55" t="str">
        <f t="shared" si="0"/>
        <v>Mar-11</v>
      </c>
      <c r="D55" s="29">
        <v>45396.28</v>
      </c>
      <c r="E55" s="28">
        <v>7675</v>
      </c>
      <c r="F55" s="28">
        <v>1128</v>
      </c>
    </row>
    <row r="56" spans="1:6">
      <c r="A56" s="6" t="s">
        <v>100</v>
      </c>
      <c r="B56" s="6" t="s">
        <v>45</v>
      </c>
      <c r="C56" t="str">
        <f t="shared" si="0"/>
        <v>Mar-12</v>
      </c>
      <c r="D56" s="29">
        <v>47783.65</v>
      </c>
      <c r="E56" s="28">
        <v>7011</v>
      </c>
      <c r="F56" s="28">
        <v>1159</v>
      </c>
    </row>
    <row r="57" spans="1:6">
      <c r="A57" s="6" t="s">
        <v>100</v>
      </c>
      <c r="B57" s="6" t="s">
        <v>47</v>
      </c>
      <c r="C57" t="str">
        <f t="shared" si="0"/>
        <v>Mar-13</v>
      </c>
      <c r="D57" s="29">
        <v>19868.060000000001</v>
      </c>
      <c r="E57" s="28">
        <v>2685</v>
      </c>
      <c r="F57" s="28">
        <v>523</v>
      </c>
    </row>
    <row r="58" spans="1:6">
      <c r="A58" s="6" t="s">
        <v>100</v>
      </c>
      <c r="B58" s="6" t="s">
        <v>86</v>
      </c>
      <c r="C58" t="str">
        <f t="shared" si="0"/>
        <v>Mar-14</v>
      </c>
      <c r="D58" s="29">
        <v>20275.73</v>
      </c>
      <c r="E58" s="28">
        <v>2563</v>
      </c>
      <c r="F58" s="28">
        <v>427</v>
      </c>
    </row>
    <row r="59" spans="1:6">
      <c r="A59" s="6" t="s">
        <v>100</v>
      </c>
      <c r="B59" s="6" t="s">
        <v>88</v>
      </c>
      <c r="C59" t="str">
        <f t="shared" si="0"/>
        <v>Mar-15</v>
      </c>
      <c r="D59" s="29">
        <v>33247.42</v>
      </c>
      <c r="E59" s="28">
        <v>4603</v>
      </c>
      <c r="F59" s="28">
        <v>733</v>
      </c>
    </row>
    <row r="60" spans="1:6">
      <c r="A60" s="6" t="s">
        <v>100</v>
      </c>
      <c r="B60" s="6" t="s">
        <v>53</v>
      </c>
      <c r="C60" t="str">
        <f t="shared" si="0"/>
        <v>Mar-18</v>
      </c>
      <c r="D60" s="29">
        <v>84585.31</v>
      </c>
      <c r="E60" s="28">
        <v>11537</v>
      </c>
      <c r="F60" s="28">
        <v>1906</v>
      </c>
    </row>
    <row r="61" spans="1:6">
      <c r="A61" s="6" t="s">
        <v>100</v>
      </c>
      <c r="B61" s="6" t="s">
        <v>55</v>
      </c>
      <c r="C61" t="str">
        <f t="shared" si="0"/>
        <v>Mar-19</v>
      </c>
      <c r="D61" s="29">
        <v>27184.880000000001</v>
      </c>
      <c r="E61" s="28">
        <v>3480</v>
      </c>
      <c r="F61" s="28">
        <v>593</v>
      </c>
    </row>
    <row r="62" spans="1:6">
      <c r="A62" s="6" t="s">
        <v>100</v>
      </c>
      <c r="B62" s="6" t="s">
        <v>57</v>
      </c>
      <c r="C62" t="str">
        <f t="shared" si="0"/>
        <v>Mar-20</v>
      </c>
      <c r="D62" s="29">
        <v>14093.34</v>
      </c>
      <c r="E62" s="28">
        <v>1730</v>
      </c>
      <c r="F62" s="28">
        <v>313</v>
      </c>
    </row>
    <row r="63" spans="1:6">
      <c r="A63" s="6" t="s">
        <v>100</v>
      </c>
      <c r="B63" s="6" t="s">
        <v>115</v>
      </c>
      <c r="C63" t="str">
        <f t="shared" si="0"/>
        <v>Mar-21</v>
      </c>
      <c r="D63" s="29">
        <v>10530.54</v>
      </c>
      <c r="E63" s="28">
        <v>1322</v>
      </c>
      <c r="F63" s="28">
        <v>253</v>
      </c>
    </row>
    <row r="64" spans="1:6">
      <c r="A64" s="6" t="s">
        <v>100</v>
      </c>
      <c r="B64" s="6" t="s">
        <v>93</v>
      </c>
      <c r="C64" t="str">
        <f t="shared" si="0"/>
        <v>Mar-22</v>
      </c>
      <c r="D64" s="29">
        <v>37303.230000000003</v>
      </c>
      <c r="E64" s="28">
        <v>5402</v>
      </c>
      <c r="F64" s="28">
        <v>809</v>
      </c>
    </row>
    <row r="65" spans="1:6">
      <c r="A65" s="6" t="s">
        <v>100</v>
      </c>
      <c r="B65" s="6" t="s">
        <v>61</v>
      </c>
      <c r="C65" t="str">
        <f t="shared" si="0"/>
        <v>Mar-24</v>
      </c>
      <c r="D65" s="29">
        <v>39485</v>
      </c>
      <c r="E65" s="28">
        <v>5813</v>
      </c>
      <c r="F65" s="28">
        <v>908</v>
      </c>
    </row>
    <row r="66" spans="1:6">
      <c r="A66" s="6" t="s">
        <v>100</v>
      </c>
      <c r="B66" s="6" t="s">
        <v>63</v>
      </c>
      <c r="C66" t="str">
        <f t="shared" si="0"/>
        <v>Mar-25</v>
      </c>
      <c r="D66" s="29">
        <v>108599.31</v>
      </c>
      <c r="E66" s="28">
        <v>15820</v>
      </c>
      <c r="F66" s="28">
        <v>2345</v>
      </c>
    </row>
    <row r="67" spans="1:6">
      <c r="A67" s="6" t="s">
        <v>100</v>
      </c>
      <c r="B67" s="6" t="s">
        <v>65</v>
      </c>
      <c r="C67" t="str">
        <f t="shared" si="0"/>
        <v>Mar-26</v>
      </c>
      <c r="D67" s="29">
        <v>40771.480000000003</v>
      </c>
      <c r="E67" s="28">
        <v>5761</v>
      </c>
      <c r="F67" s="28">
        <v>949</v>
      </c>
    </row>
    <row r="68" spans="1:6">
      <c r="A68" s="6" t="s">
        <v>100</v>
      </c>
      <c r="B68" s="6" t="s">
        <v>67</v>
      </c>
      <c r="C68" t="str">
        <f t="shared" ref="C68:C92" si="1">CONCATENATE(A68,"-",B68)</f>
        <v>Mar-27</v>
      </c>
      <c r="D68" s="29">
        <v>26892.29</v>
      </c>
      <c r="E68" s="28">
        <v>3837</v>
      </c>
      <c r="F68" s="28">
        <v>687</v>
      </c>
    </row>
    <row r="69" spans="1:6">
      <c r="A69" s="6" t="s">
        <v>100</v>
      </c>
      <c r="B69" s="6" t="s">
        <v>98</v>
      </c>
      <c r="C69" t="str">
        <f t="shared" si="1"/>
        <v>Mar-28</v>
      </c>
      <c r="D69" s="29">
        <v>19615.330000000002</v>
      </c>
      <c r="E69" s="28">
        <v>2839</v>
      </c>
      <c r="F69" s="28">
        <v>508</v>
      </c>
    </row>
    <row r="70" spans="1:6">
      <c r="A70" s="6" t="s">
        <v>100</v>
      </c>
      <c r="B70" s="6" t="s">
        <v>122</v>
      </c>
      <c r="C70" t="str">
        <f t="shared" si="1"/>
        <v>Mar-29</v>
      </c>
      <c r="D70" s="29">
        <v>17623.759999999998</v>
      </c>
      <c r="E70" s="28">
        <v>2529</v>
      </c>
      <c r="F70" s="28">
        <v>422</v>
      </c>
    </row>
    <row r="71" spans="1:6">
      <c r="A71" s="6" t="s">
        <v>100</v>
      </c>
      <c r="B71" s="6" t="s">
        <v>37</v>
      </c>
      <c r="C71" t="str">
        <f t="shared" si="1"/>
        <v>Mar-8</v>
      </c>
      <c r="D71" s="29">
        <v>23802.1</v>
      </c>
      <c r="E71" s="28">
        <v>4247</v>
      </c>
      <c r="F71" s="28">
        <v>647</v>
      </c>
    </row>
    <row r="72" spans="1:6">
      <c r="A72" s="6" t="s">
        <v>126</v>
      </c>
      <c r="B72" s="6" t="s">
        <v>31</v>
      </c>
      <c r="C72" t="str">
        <f t="shared" si="1"/>
        <v>Apr-3</v>
      </c>
      <c r="D72" s="29">
        <v>27324.63</v>
      </c>
      <c r="E72" s="28">
        <v>3395</v>
      </c>
      <c r="F72" s="28">
        <v>663</v>
      </c>
    </row>
    <row r="73" spans="1:6">
      <c r="A73" s="6" t="s">
        <v>126</v>
      </c>
      <c r="B73" s="6" t="s">
        <v>33</v>
      </c>
      <c r="C73" t="str">
        <f t="shared" si="1"/>
        <v>Apr-4</v>
      </c>
      <c r="D73" s="29">
        <v>30058.32</v>
      </c>
      <c r="E73" s="28">
        <v>4063</v>
      </c>
      <c r="F73" s="28">
        <v>647</v>
      </c>
    </row>
    <row r="74" spans="1:6">
      <c r="A74" s="6" t="s">
        <v>126</v>
      </c>
      <c r="B74" s="6" t="s">
        <v>35</v>
      </c>
      <c r="C74" t="str">
        <f t="shared" si="1"/>
        <v>Apr-5</v>
      </c>
      <c r="D74" s="29">
        <v>17905.2</v>
      </c>
      <c r="E74" s="28">
        <v>2575</v>
      </c>
      <c r="F74" s="28">
        <v>405</v>
      </c>
    </row>
    <row r="75" spans="1:6">
      <c r="A75" s="6" t="s">
        <v>126</v>
      </c>
      <c r="B75" s="6" t="s">
        <v>41</v>
      </c>
      <c r="C75" t="str">
        <f t="shared" si="1"/>
        <v>Apr-10</v>
      </c>
      <c r="D75" s="29">
        <v>42932.05</v>
      </c>
      <c r="E75" s="28">
        <v>6891</v>
      </c>
      <c r="F75" s="28">
        <v>1112</v>
      </c>
    </row>
    <row r="76" spans="1:6">
      <c r="A76" s="6" t="s">
        <v>126</v>
      </c>
      <c r="B76" s="6" t="s">
        <v>43</v>
      </c>
      <c r="C76" t="str">
        <f t="shared" si="1"/>
        <v>Apr-11</v>
      </c>
      <c r="D76" s="29">
        <v>36522.120000000003</v>
      </c>
      <c r="E76" s="28">
        <v>6026</v>
      </c>
      <c r="F76" s="28">
        <v>960</v>
      </c>
    </row>
    <row r="77" spans="1:6">
      <c r="A77" s="6" t="s">
        <v>126</v>
      </c>
      <c r="B77" s="6" t="s">
        <v>45</v>
      </c>
      <c r="C77" t="str">
        <f t="shared" si="1"/>
        <v>Apr-12</v>
      </c>
      <c r="D77" s="29">
        <v>26860.86</v>
      </c>
      <c r="E77" s="28">
        <v>4523</v>
      </c>
      <c r="F77" s="28">
        <v>722</v>
      </c>
    </row>
    <row r="78" spans="1:6">
      <c r="A78" s="6" t="s">
        <v>126</v>
      </c>
      <c r="B78" s="6" t="s">
        <v>88</v>
      </c>
      <c r="C78" t="str">
        <f t="shared" si="1"/>
        <v>Apr-15</v>
      </c>
      <c r="D78" s="29">
        <v>40045.339999999997</v>
      </c>
      <c r="E78" s="28">
        <v>6571</v>
      </c>
      <c r="F78" s="28">
        <v>1030</v>
      </c>
    </row>
    <row r="79" spans="1:6">
      <c r="A79" s="6" t="s">
        <v>126</v>
      </c>
      <c r="B79" s="6" t="s">
        <v>49</v>
      </c>
      <c r="C79" t="str">
        <f t="shared" si="1"/>
        <v>Apr-16</v>
      </c>
      <c r="D79" s="29">
        <v>34502.449999999997</v>
      </c>
      <c r="E79" s="28">
        <v>5712</v>
      </c>
      <c r="F79" s="28">
        <v>938</v>
      </c>
    </row>
    <row r="80" spans="1:6">
      <c r="A80" s="6" t="s">
        <v>126</v>
      </c>
      <c r="B80" s="6" t="s">
        <v>51</v>
      </c>
      <c r="C80" t="str">
        <f t="shared" si="1"/>
        <v>Apr-17</v>
      </c>
      <c r="D80" s="29">
        <v>32455.93</v>
      </c>
      <c r="E80" s="28">
        <v>4782</v>
      </c>
      <c r="F80" s="28">
        <v>757</v>
      </c>
    </row>
    <row r="81" spans="1:6">
      <c r="A81" s="6" t="s">
        <v>126</v>
      </c>
      <c r="B81" s="6" t="s">
        <v>53</v>
      </c>
      <c r="C81" t="str">
        <f t="shared" si="1"/>
        <v>Apr-18</v>
      </c>
      <c r="D81" s="29">
        <v>38801.870000000003</v>
      </c>
      <c r="E81" s="28">
        <v>5198</v>
      </c>
      <c r="F81" s="28">
        <v>845</v>
      </c>
    </row>
    <row r="82" spans="1:6">
      <c r="A82" s="6" t="s">
        <v>126</v>
      </c>
      <c r="B82" s="6" t="s">
        <v>55</v>
      </c>
      <c r="C82" t="str">
        <f t="shared" si="1"/>
        <v>Apr-19</v>
      </c>
      <c r="D82" s="29">
        <v>30146.32</v>
      </c>
      <c r="E82" s="28">
        <v>3957</v>
      </c>
      <c r="F82" s="28">
        <v>646</v>
      </c>
    </row>
    <row r="83" spans="1:6">
      <c r="A83" s="6" t="s">
        <v>126</v>
      </c>
      <c r="B83" s="6" t="s">
        <v>29</v>
      </c>
      <c r="C83" t="str">
        <f t="shared" si="1"/>
        <v>Apr-2</v>
      </c>
      <c r="D83" s="29">
        <v>72672.69</v>
      </c>
      <c r="E83" s="28">
        <v>9990</v>
      </c>
      <c r="F83" s="28">
        <v>1755</v>
      </c>
    </row>
    <row r="84" spans="1:6">
      <c r="A84" s="6" t="s">
        <v>126</v>
      </c>
      <c r="B84" s="6" t="s">
        <v>93</v>
      </c>
      <c r="C84" t="str">
        <f t="shared" si="1"/>
        <v>Apr-22</v>
      </c>
      <c r="D84" s="29">
        <v>50965.74</v>
      </c>
      <c r="E84" s="28">
        <v>5976</v>
      </c>
      <c r="F84" s="28">
        <v>1150</v>
      </c>
    </row>
    <row r="85" spans="1:6">
      <c r="A85" s="6" t="s">
        <v>126</v>
      </c>
      <c r="B85" s="6" t="s">
        <v>59</v>
      </c>
      <c r="C85" t="str">
        <f t="shared" si="1"/>
        <v>Apr-23</v>
      </c>
      <c r="D85" s="29">
        <v>18995.21</v>
      </c>
      <c r="E85" s="28">
        <v>2164</v>
      </c>
      <c r="F85" s="28">
        <v>396</v>
      </c>
    </row>
    <row r="86" spans="1:6">
      <c r="A86" s="6" t="s">
        <v>126</v>
      </c>
      <c r="B86" s="6" t="s">
        <v>61</v>
      </c>
      <c r="C86" t="str">
        <f t="shared" si="1"/>
        <v>Apr-24</v>
      </c>
      <c r="D86" s="29">
        <v>22420.44</v>
      </c>
      <c r="E86" s="28">
        <v>2617</v>
      </c>
      <c r="F86" s="28">
        <v>452</v>
      </c>
    </row>
    <row r="87" spans="1:6">
      <c r="A87" s="6" t="s">
        <v>126</v>
      </c>
      <c r="B87" s="6" t="s">
        <v>63</v>
      </c>
      <c r="C87" t="str">
        <f t="shared" si="1"/>
        <v>Apr-25</v>
      </c>
      <c r="D87" s="29">
        <v>20057.39</v>
      </c>
      <c r="E87" s="28">
        <v>2530</v>
      </c>
      <c r="F87" s="28">
        <v>455</v>
      </c>
    </row>
    <row r="88" spans="1:6">
      <c r="A88" s="6" t="s">
        <v>126</v>
      </c>
      <c r="B88" s="6" t="s">
        <v>65</v>
      </c>
      <c r="C88" t="str">
        <f t="shared" si="1"/>
        <v>Apr-26</v>
      </c>
      <c r="D88" s="29">
        <v>13367.75</v>
      </c>
      <c r="E88" s="28">
        <v>1593</v>
      </c>
      <c r="F88" s="28">
        <v>284</v>
      </c>
    </row>
    <row r="89" spans="1:6">
      <c r="A89" s="6" t="s">
        <v>126</v>
      </c>
      <c r="B89" s="6" t="s">
        <v>122</v>
      </c>
      <c r="C89" t="str">
        <f t="shared" si="1"/>
        <v>Apr-29</v>
      </c>
      <c r="D89" s="29">
        <v>52898.71</v>
      </c>
      <c r="E89" s="28">
        <v>6551</v>
      </c>
      <c r="F89" s="28">
        <v>1064</v>
      </c>
    </row>
    <row r="90" spans="1:6">
      <c r="A90" s="6" t="s">
        <v>126</v>
      </c>
      <c r="B90" s="6" t="s">
        <v>69</v>
      </c>
      <c r="C90" t="str">
        <f t="shared" si="1"/>
        <v>Apr-30</v>
      </c>
      <c r="D90" s="29">
        <v>24711.64</v>
      </c>
      <c r="E90" s="28">
        <v>3172</v>
      </c>
      <c r="F90" s="28">
        <v>577</v>
      </c>
    </row>
    <row r="91" spans="1:6">
      <c r="A91" s="6" t="s">
        <v>126</v>
      </c>
      <c r="B91" s="6" t="s">
        <v>37</v>
      </c>
      <c r="C91" t="str">
        <f t="shared" si="1"/>
        <v>Apr-8</v>
      </c>
      <c r="D91" s="29">
        <v>50465.7</v>
      </c>
      <c r="E91" s="28">
        <v>6590</v>
      </c>
      <c r="F91" s="28">
        <v>1124</v>
      </c>
    </row>
    <row r="92" spans="1:6">
      <c r="A92" s="6" t="s">
        <v>126</v>
      </c>
      <c r="B92" s="6" t="s">
        <v>39</v>
      </c>
      <c r="C92" t="str">
        <f t="shared" si="1"/>
        <v>Apr-9</v>
      </c>
      <c r="D92" s="29">
        <v>26013.48</v>
      </c>
      <c r="E92" s="28">
        <v>3275</v>
      </c>
      <c r="F92" s="28">
        <v>573</v>
      </c>
    </row>
  </sheetData>
  <mergeCells count="1">
    <mergeCell ref="M25:N25"/>
  </mergeCells>
  <pageMargins left="0.7" right="0.7" top="0.75" bottom="0.75" header="0.3" footer="0.3"/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6CB7-FEC8-4E29-B78D-BB600880E762}">
  <dimension ref="A1:U93"/>
  <sheetViews>
    <sheetView topLeftCell="C1" zoomScale="85" zoomScaleNormal="85" workbookViewId="0">
      <selection activeCell="L21" sqref="L21"/>
    </sheetView>
  </sheetViews>
  <sheetFormatPr defaultColWidth="8.85546875" defaultRowHeight="15.6"/>
  <cols>
    <col min="1" max="1" width="5" style="6" hidden="1" customWidth="1"/>
    <col min="2" max="2" width="10.7109375" style="6" hidden="1" customWidth="1"/>
    <col min="3" max="6" width="2.5703125" style="6" customWidth="1"/>
    <col min="7" max="11" width="8.85546875" style="6"/>
    <col min="12" max="12" width="24.28515625" style="6" customWidth="1"/>
    <col min="13" max="13" width="21.140625" style="6" bestFit="1" customWidth="1"/>
    <col min="14" max="17" width="8.85546875" style="6"/>
    <col min="18" max="18" width="23.5703125" style="6" customWidth="1"/>
    <col min="19" max="19" width="14.28515625" style="6" customWidth="1"/>
    <col min="20" max="20" width="14.5703125" style="6" customWidth="1"/>
    <col min="21" max="21" width="10.5703125" style="6" customWidth="1"/>
    <col min="22" max="22" width="11.42578125" style="6" customWidth="1"/>
    <col min="23" max="16384" width="8.85546875" style="6"/>
  </cols>
  <sheetData>
    <row r="1" spans="1:6">
      <c r="B1" s="6" t="s">
        <v>2869</v>
      </c>
      <c r="C1" t="s">
        <v>24</v>
      </c>
      <c r="D1" s="6" t="s">
        <v>433</v>
      </c>
      <c r="E1" s="6" t="s">
        <v>23</v>
      </c>
      <c r="F1" s="6" t="s">
        <v>343</v>
      </c>
    </row>
    <row r="2" spans="1:6">
      <c r="C2" t="s">
        <v>349</v>
      </c>
      <c r="D2" s="29">
        <f>SUM(D3:D93)</f>
        <v>3014847.84</v>
      </c>
      <c r="E2" s="27">
        <f t="shared" ref="E2:F2" si="0">SUM(E3:E93)</f>
        <v>439316</v>
      </c>
      <c r="F2" s="28">
        <f t="shared" si="0"/>
        <v>71461</v>
      </c>
    </row>
    <row r="3" spans="1:6">
      <c r="A3" s="6" t="s">
        <v>146</v>
      </c>
      <c r="B3" s="6">
        <v>2</v>
      </c>
      <c r="C3" t="str">
        <f>CONCATENATE(A3,"-",B3)</f>
        <v>May-2</v>
      </c>
      <c r="D3" s="29">
        <v>4399.5600000000004</v>
      </c>
      <c r="E3" s="28">
        <v>521</v>
      </c>
      <c r="F3" s="28">
        <v>112</v>
      </c>
    </row>
    <row r="4" spans="1:6">
      <c r="A4" s="6" t="s">
        <v>146</v>
      </c>
      <c r="B4" s="6">
        <v>4</v>
      </c>
      <c r="C4" t="str">
        <f t="shared" ref="C4:C67" si="1">CONCATENATE(A4,"-",B4)</f>
        <v>May-4</v>
      </c>
      <c r="D4" s="29">
        <v>57527.46</v>
      </c>
      <c r="E4" s="28">
        <v>7761</v>
      </c>
      <c r="F4" s="28">
        <v>1482</v>
      </c>
    </row>
    <row r="5" spans="1:6">
      <c r="A5" s="6" t="s">
        <v>146</v>
      </c>
      <c r="B5" s="6">
        <v>6</v>
      </c>
      <c r="C5" t="str">
        <f t="shared" si="1"/>
        <v>May-6</v>
      </c>
      <c r="D5" s="29">
        <v>32160.52</v>
      </c>
      <c r="E5" s="28">
        <v>3873</v>
      </c>
      <c r="F5" s="28">
        <v>779</v>
      </c>
    </row>
    <row r="6" spans="1:6">
      <c r="A6" s="6" t="s">
        <v>146</v>
      </c>
      <c r="B6" s="6">
        <v>7</v>
      </c>
      <c r="C6" t="str">
        <f t="shared" si="1"/>
        <v>May-7</v>
      </c>
      <c r="D6" s="29">
        <v>14418.35</v>
      </c>
      <c r="E6" s="28">
        <v>2137</v>
      </c>
      <c r="F6" s="28">
        <v>392</v>
      </c>
    </row>
    <row r="7" spans="1:6">
      <c r="A7" s="6" t="s">
        <v>146</v>
      </c>
      <c r="B7" s="6">
        <v>8</v>
      </c>
      <c r="C7" t="str">
        <f t="shared" si="1"/>
        <v>May-8</v>
      </c>
      <c r="D7" s="29">
        <v>34149.72</v>
      </c>
      <c r="E7" s="28">
        <v>5161</v>
      </c>
      <c r="F7" s="28">
        <v>937</v>
      </c>
    </row>
    <row r="8" spans="1:6">
      <c r="A8" s="6" t="s">
        <v>146</v>
      </c>
      <c r="B8" s="6">
        <v>9</v>
      </c>
      <c r="C8" t="str">
        <f t="shared" si="1"/>
        <v>May-9</v>
      </c>
      <c r="D8" s="29">
        <v>44079.29</v>
      </c>
      <c r="E8" s="28">
        <v>6222</v>
      </c>
      <c r="F8" s="28">
        <v>994</v>
      </c>
    </row>
    <row r="9" spans="1:6">
      <c r="A9" s="6" t="s">
        <v>146</v>
      </c>
      <c r="B9" s="6">
        <v>10</v>
      </c>
      <c r="C9" t="str">
        <f t="shared" si="1"/>
        <v>May-10</v>
      </c>
      <c r="D9" s="29">
        <v>25163.19</v>
      </c>
      <c r="E9" s="28">
        <v>3367</v>
      </c>
      <c r="F9" s="28">
        <v>526</v>
      </c>
    </row>
    <row r="10" spans="1:6">
      <c r="A10" s="6" t="s">
        <v>146</v>
      </c>
      <c r="B10" s="6">
        <v>13</v>
      </c>
      <c r="C10" t="str">
        <f t="shared" si="1"/>
        <v>May-13</v>
      </c>
      <c r="D10" s="29">
        <v>23860.99</v>
      </c>
      <c r="E10" s="28">
        <v>3073</v>
      </c>
      <c r="F10" s="28">
        <v>548</v>
      </c>
    </row>
    <row r="11" spans="1:6">
      <c r="A11" s="6" t="s">
        <v>146</v>
      </c>
      <c r="B11" s="6">
        <v>14</v>
      </c>
      <c r="C11" t="str">
        <f t="shared" si="1"/>
        <v>May-14</v>
      </c>
      <c r="D11" s="29">
        <v>26936.32</v>
      </c>
      <c r="E11" s="28">
        <v>3770</v>
      </c>
      <c r="F11" s="28">
        <v>613</v>
      </c>
    </row>
    <row r="12" spans="1:6">
      <c r="A12" s="6" t="s">
        <v>146</v>
      </c>
      <c r="B12" s="6">
        <v>15</v>
      </c>
      <c r="C12" t="str">
        <f t="shared" si="1"/>
        <v>May-15</v>
      </c>
      <c r="D12" s="29">
        <v>36885.25</v>
      </c>
      <c r="E12" s="28">
        <v>4910</v>
      </c>
      <c r="F12" s="28">
        <v>916</v>
      </c>
    </row>
    <row r="13" spans="1:6">
      <c r="A13" s="6" t="s">
        <v>146</v>
      </c>
      <c r="B13" s="6">
        <v>16</v>
      </c>
      <c r="C13" t="str">
        <f t="shared" si="1"/>
        <v>May-16</v>
      </c>
      <c r="D13" s="29">
        <v>69671.41</v>
      </c>
      <c r="E13" s="28">
        <v>9536</v>
      </c>
      <c r="F13" s="28">
        <v>1572</v>
      </c>
    </row>
    <row r="14" spans="1:6">
      <c r="A14" s="6" t="s">
        <v>146</v>
      </c>
      <c r="B14" s="6">
        <v>17</v>
      </c>
      <c r="C14" t="str">
        <f t="shared" si="1"/>
        <v>May-17</v>
      </c>
      <c r="D14" s="29">
        <v>43413.73</v>
      </c>
      <c r="E14" s="28">
        <v>6082</v>
      </c>
      <c r="F14" s="28">
        <v>918</v>
      </c>
    </row>
    <row r="15" spans="1:6">
      <c r="A15" s="6" t="s">
        <v>146</v>
      </c>
      <c r="B15" s="6">
        <v>20</v>
      </c>
      <c r="C15" t="str">
        <f t="shared" si="1"/>
        <v>May-20</v>
      </c>
      <c r="D15" s="29">
        <v>34553.51</v>
      </c>
      <c r="E15" s="28">
        <v>5166</v>
      </c>
      <c r="F15" s="28">
        <v>844</v>
      </c>
    </row>
    <row r="16" spans="1:6">
      <c r="A16" s="6" t="s">
        <v>146</v>
      </c>
      <c r="B16" s="6">
        <v>21</v>
      </c>
      <c r="C16" t="str">
        <f t="shared" si="1"/>
        <v>May-21</v>
      </c>
      <c r="D16" s="29">
        <v>31486.68</v>
      </c>
      <c r="E16" s="28">
        <v>4730</v>
      </c>
      <c r="F16" s="28">
        <v>708</v>
      </c>
    </row>
    <row r="17" spans="1:21">
      <c r="A17" s="6" t="s">
        <v>146</v>
      </c>
      <c r="B17" s="6">
        <v>22</v>
      </c>
      <c r="C17" t="str">
        <f t="shared" si="1"/>
        <v>May-22</v>
      </c>
      <c r="D17" s="29">
        <v>26321.15</v>
      </c>
      <c r="E17" s="28">
        <v>4157</v>
      </c>
      <c r="F17" s="28">
        <v>619</v>
      </c>
    </row>
    <row r="18" spans="1:21">
      <c r="A18" s="6" t="s">
        <v>146</v>
      </c>
      <c r="B18" s="6">
        <v>23</v>
      </c>
      <c r="C18" t="str">
        <f t="shared" si="1"/>
        <v>May-23</v>
      </c>
      <c r="D18" s="29">
        <v>56243.360000000001</v>
      </c>
      <c r="E18" s="28">
        <v>8253</v>
      </c>
      <c r="F18" s="28">
        <v>1291</v>
      </c>
    </row>
    <row r="19" spans="1:21">
      <c r="A19" s="6" t="s">
        <v>146</v>
      </c>
      <c r="B19" s="6">
        <v>24</v>
      </c>
      <c r="C19" t="str">
        <f t="shared" si="1"/>
        <v>May-24</v>
      </c>
      <c r="D19" s="29">
        <v>66713.320000000007</v>
      </c>
      <c r="E19" s="28">
        <v>9334</v>
      </c>
      <c r="F19" s="28">
        <v>1561</v>
      </c>
    </row>
    <row r="20" spans="1:21">
      <c r="A20" s="6" t="s">
        <v>146</v>
      </c>
      <c r="B20" s="6">
        <v>27</v>
      </c>
      <c r="C20" t="str">
        <f t="shared" si="1"/>
        <v>May-27</v>
      </c>
      <c r="D20" s="29">
        <v>46593.25</v>
      </c>
      <c r="E20" s="28">
        <v>6484</v>
      </c>
      <c r="F20" s="28">
        <v>1070</v>
      </c>
    </row>
    <row r="21" spans="1:21">
      <c r="A21" s="6" t="s">
        <v>146</v>
      </c>
      <c r="B21" s="6">
        <v>28</v>
      </c>
      <c r="C21" t="str">
        <f t="shared" si="1"/>
        <v>May-28</v>
      </c>
      <c r="D21" s="29">
        <v>40648.46</v>
      </c>
      <c r="E21" s="28">
        <v>5525</v>
      </c>
      <c r="F21" s="28">
        <v>956</v>
      </c>
    </row>
    <row r="22" spans="1:21">
      <c r="A22" s="6" t="s">
        <v>146</v>
      </c>
      <c r="B22" s="6">
        <v>29</v>
      </c>
      <c r="C22" t="str">
        <f t="shared" si="1"/>
        <v>May-29</v>
      </c>
      <c r="D22" s="29">
        <v>22179.32</v>
      </c>
      <c r="E22" s="28">
        <v>3288</v>
      </c>
      <c r="F22" s="28">
        <v>644</v>
      </c>
    </row>
    <row r="23" spans="1:21">
      <c r="A23" s="6" t="s">
        <v>146</v>
      </c>
      <c r="B23" s="6">
        <v>31</v>
      </c>
      <c r="C23" t="str">
        <f t="shared" si="1"/>
        <v>May-31</v>
      </c>
      <c r="D23" s="29">
        <v>21440.25</v>
      </c>
      <c r="E23" s="28">
        <v>3370</v>
      </c>
      <c r="F23" s="28">
        <v>626</v>
      </c>
    </row>
    <row r="24" spans="1:21">
      <c r="A24" s="6" t="s">
        <v>168</v>
      </c>
      <c r="B24" s="6">
        <v>1</v>
      </c>
      <c r="C24" t="str">
        <f t="shared" si="1"/>
        <v>Jun-1</v>
      </c>
      <c r="D24" s="29">
        <v>18128.48</v>
      </c>
      <c r="E24" s="28">
        <v>2541</v>
      </c>
      <c r="F24" s="28">
        <v>500</v>
      </c>
    </row>
    <row r="25" spans="1:21">
      <c r="A25" s="6" t="s">
        <v>168</v>
      </c>
      <c r="B25" s="6">
        <v>3</v>
      </c>
      <c r="C25" t="str">
        <f t="shared" si="1"/>
        <v>Jun-3</v>
      </c>
      <c r="D25" s="29">
        <v>42545.2</v>
      </c>
      <c r="E25" s="28">
        <v>5921</v>
      </c>
      <c r="F25" s="28">
        <v>951</v>
      </c>
    </row>
    <row r="26" spans="1:21" ht="16.149999999999999" thickBot="1">
      <c r="A26" s="6" t="s">
        <v>168</v>
      </c>
      <c r="B26" s="6">
        <v>4</v>
      </c>
      <c r="C26" t="str">
        <f t="shared" si="1"/>
        <v>Jun-4</v>
      </c>
      <c r="D26" s="29">
        <v>56280.62</v>
      </c>
      <c r="E26" s="28">
        <v>7900</v>
      </c>
      <c r="F26" s="28">
        <v>1430</v>
      </c>
    </row>
    <row r="27" spans="1:21" ht="33" customHeight="1">
      <c r="A27" s="6" t="s">
        <v>168</v>
      </c>
      <c r="B27" s="6">
        <v>5</v>
      </c>
      <c r="C27" t="str">
        <f t="shared" si="1"/>
        <v>Jun-5</v>
      </c>
      <c r="D27" s="29">
        <v>34533.4</v>
      </c>
      <c r="E27" s="28">
        <v>4298</v>
      </c>
      <c r="F27" s="28">
        <v>748</v>
      </c>
      <c r="L27" s="279" t="s">
        <v>349</v>
      </c>
      <c r="M27" s="280"/>
      <c r="R27" s="112" t="s">
        <v>2860</v>
      </c>
      <c r="S27" s="111" t="s">
        <v>2861</v>
      </c>
      <c r="T27" s="111" t="s">
        <v>2862</v>
      </c>
      <c r="U27" s="111" t="s">
        <v>2863</v>
      </c>
    </row>
    <row r="28" spans="1:21" ht="18">
      <c r="A28" s="6" t="s">
        <v>168</v>
      </c>
      <c r="B28" s="6">
        <v>6</v>
      </c>
      <c r="C28" t="str">
        <f t="shared" si="1"/>
        <v>Jun-6</v>
      </c>
      <c r="D28" s="29">
        <v>28103.86</v>
      </c>
      <c r="E28" s="28">
        <v>3732</v>
      </c>
      <c r="F28" s="28">
        <v>688</v>
      </c>
      <c r="L28" s="100" t="s">
        <v>343</v>
      </c>
      <c r="M28" s="101">
        <f>F2</f>
        <v>71461</v>
      </c>
      <c r="R28" s="113" t="s">
        <v>2870</v>
      </c>
      <c r="S28" s="97">
        <v>69671.41</v>
      </c>
      <c r="T28" s="97">
        <f t="shared" ref="T28:T32" si="2">ABS(S28-$M$31)</f>
        <v>36173.100666666673</v>
      </c>
      <c r="U28" s="98">
        <f t="shared" ref="U28:U32" si="3">T28/$M$31</f>
        <v>1.0798485471824013</v>
      </c>
    </row>
    <row r="29" spans="1:21" ht="18">
      <c r="A29" s="6" t="s">
        <v>168</v>
      </c>
      <c r="B29" s="6">
        <v>7</v>
      </c>
      <c r="C29" t="str">
        <f t="shared" si="1"/>
        <v>Jun-7</v>
      </c>
      <c r="D29" s="29">
        <v>25773.360000000001</v>
      </c>
      <c r="E29" s="28">
        <v>3453</v>
      </c>
      <c r="F29" s="28">
        <v>617</v>
      </c>
      <c r="L29" s="100" t="s">
        <v>350</v>
      </c>
      <c r="M29" s="102">
        <f>D2</f>
        <v>3014847.84</v>
      </c>
      <c r="R29" s="113" t="s">
        <v>2871</v>
      </c>
      <c r="S29" s="97">
        <v>66713.320000000007</v>
      </c>
      <c r="T29" s="97">
        <f t="shared" si="2"/>
        <v>33215.010666666676</v>
      </c>
      <c r="U29" s="98">
        <f t="shared" si="3"/>
        <v>0.99154289657285033</v>
      </c>
    </row>
    <row r="30" spans="1:21" ht="18">
      <c r="A30" s="6" t="s">
        <v>168</v>
      </c>
      <c r="B30" s="6">
        <v>10</v>
      </c>
      <c r="C30" t="str">
        <f t="shared" si="1"/>
        <v>Jun-10</v>
      </c>
      <c r="D30" s="29">
        <v>59340.34</v>
      </c>
      <c r="E30" s="28">
        <v>7906</v>
      </c>
      <c r="F30" s="28">
        <v>1547</v>
      </c>
      <c r="L30" s="100" t="s">
        <v>351</v>
      </c>
      <c r="M30" s="102">
        <f>M29/M28</f>
        <v>42.18871608289836</v>
      </c>
      <c r="R30" s="113" t="s">
        <v>2872</v>
      </c>
      <c r="S30" s="97">
        <v>71850.42</v>
      </c>
      <c r="T30" s="97">
        <f t="shared" si="2"/>
        <v>38352.110666666667</v>
      </c>
      <c r="U30" s="98">
        <f t="shared" si="3"/>
        <v>1.1448969046477651</v>
      </c>
    </row>
    <row r="31" spans="1:21" ht="18.600000000000001" thickBot="1">
      <c r="A31" s="6" t="s">
        <v>168</v>
      </c>
      <c r="B31" s="6">
        <v>11</v>
      </c>
      <c r="C31" t="str">
        <f t="shared" si="1"/>
        <v>Jun-11</v>
      </c>
      <c r="D31" s="29">
        <v>32227.54</v>
      </c>
      <c r="E31" s="28">
        <v>4302</v>
      </c>
      <c r="F31" s="28">
        <v>814</v>
      </c>
      <c r="L31" s="103" t="s">
        <v>352</v>
      </c>
      <c r="M31" s="104">
        <f>M29/90</f>
        <v>33498.309333333331</v>
      </c>
      <c r="R31" s="113" t="s">
        <v>2873</v>
      </c>
      <c r="S31" s="97">
        <v>92358.34</v>
      </c>
      <c r="T31" s="97">
        <f t="shared" si="2"/>
        <v>58860.030666666666</v>
      </c>
      <c r="U31" s="98">
        <f t="shared" si="3"/>
        <v>1.7571045177523785</v>
      </c>
    </row>
    <row r="32" spans="1:21">
      <c r="A32" s="6" t="s">
        <v>168</v>
      </c>
      <c r="B32" s="6">
        <v>12</v>
      </c>
      <c r="C32" t="str">
        <f t="shared" si="1"/>
        <v>Jun-12</v>
      </c>
      <c r="D32" s="29">
        <v>22103.33</v>
      </c>
      <c r="E32" s="28">
        <v>2963</v>
      </c>
      <c r="F32" s="28">
        <v>541</v>
      </c>
      <c r="R32" s="113" t="s">
        <v>2874</v>
      </c>
      <c r="S32" s="97">
        <v>62982.79</v>
      </c>
      <c r="T32" s="97">
        <f t="shared" si="2"/>
        <v>29484.48066666667</v>
      </c>
      <c r="U32" s="98">
        <f t="shared" si="3"/>
        <v>0.88017817177798285</v>
      </c>
    </row>
    <row r="33" spans="1:6">
      <c r="A33" s="6" t="s">
        <v>168</v>
      </c>
      <c r="B33" s="6">
        <v>13</v>
      </c>
      <c r="C33" t="str">
        <f t="shared" si="1"/>
        <v>Jun-13</v>
      </c>
      <c r="D33" s="29">
        <v>26552.16</v>
      </c>
      <c r="E33" s="28">
        <v>3456</v>
      </c>
      <c r="F33" s="28">
        <v>591</v>
      </c>
    </row>
    <row r="34" spans="1:6">
      <c r="A34" s="6" t="s">
        <v>168</v>
      </c>
      <c r="B34" s="6">
        <v>14</v>
      </c>
      <c r="C34" t="str">
        <f t="shared" si="1"/>
        <v>Jun-14</v>
      </c>
      <c r="D34" s="29">
        <v>24381.03</v>
      </c>
      <c r="E34" s="28">
        <v>2999</v>
      </c>
      <c r="F34" s="28">
        <v>539</v>
      </c>
    </row>
    <row r="35" spans="1:6">
      <c r="A35" s="6" t="s">
        <v>168</v>
      </c>
      <c r="B35" s="6">
        <v>15</v>
      </c>
      <c r="C35" t="str">
        <f t="shared" si="1"/>
        <v>Jun-15</v>
      </c>
      <c r="D35" s="29">
        <v>-857.87</v>
      </c>
      <c r="E35" s="28">
        <v>-87</v>
      </c>
      <c r="F35" s="28">
        <v>20</v>
      </c>
    </row>
    <row r="36" spans="1:6">
      <c r="A36" s="6" t="s">
        <v>168</v>
      </c>
      <c r="B36" s="6">
        <v>17</v>
      </c>
      <c r="C36" t="str">
        <f t="shared" si="1"/>
        <v>Jun-17</v>
      </c>
      <c r="D36" s="29">
        <v>60102.07</v>
      </c>
      <c r="E36" s="28">
        <v>7674</v>
      </c>
      <c r="F36" s="28">
        <v>1290</v>
      </c>
    </row>
    <row r="37" spans="1:6">
      <c r="A37" s="6" t="s">
        <v>168</v>
      </c>
      <c r="B37" s="6">
        <v>18</v>
      </c>
      <c r="C37" t="str">
        <f t="shared" si="1"/>
        <v>Jun-18</v>
      </c>
      <c r="D37" s="29">
        <v>34048.33</v>
      </c>
      <c r="E37" s="28">
        <v>4113</v>
      </c>
      <c r="F37" s="28">
        <v>667</v>
      </c>
    </row>
    <row r="38" spans="1:6">
      <c r="A38" s="6" t="s">
        <v>168</v>
      </c>
      <c r="B38" s="6">
        <v>19</v>
      </c>
      <c r="C38" t="str">
        <f t="shared" si="1"/>
        <v>Jun-19</v>
      </c>
      <c r="D38" s="29">
        <v>25014.89</v>
      </c>
      <c r="E38" s="28">
        <v>3111</v>
      </c>
      <c r="F38" s="28">
        <v>543</v>
      </c>
    </row>
    <row r="39" spans="1:6">
      <c r="A39" s="6" t="s">
        <v>168</v>
      </c>
      <c r="B39" s="6">
        <v>20</v>
      </c>
      <c r="C39" t="str">
        <f t="shared" si="1"/>
        <v>Jun-20</v>
      </c>
      <c r="D39" s="29">
        <v>25273.74</v>
      </c>
      <c r="E39" s="28">
        <v>3582</v>
      </c>
      <c r="F39" s="28">
        <v>668</v>
      </c>
    </row>
    <row r="40" spans="1:6">
      <c r="A40" s="6" t="s">
        <v>168</v>
      </c>
      <c r="B40" s="6">
        <v>21</v>
      </c>
      <c r="C40" t="str">
        <f t="shared" si="1"/>
        <v>Jun-21</v>
      </c>
      <c r="D40" s="29">
        <v>20795.580000000002</v>
      </c>
      <c r="E40" s="28">
        <v>2965</v>
      </c>
      <c r="F40" s="28">
        <v>543</v>
      </c>
    </row>
    <row r="41" spans="1:6">
      <c r="A41" s="6" t="s">
        <v>168</v>
      </c>
      <c r="B41" s="6">
        <v>23</v>
      </c>
      <c r="C41" t="str">
        <f t="shared" si="1"/>
        <v>Jun-23</v>
      </c>
      <c r="D41" s="29">
        <v>-9.82</v>
      </c>
      <c r="E41" s="28">
        <v>-1</v>
      </c>
      <c r="F41" s="28">
        <v>1</v>
      </c>
    </row>
    <row r="42" spans="1:6">
      <c r="A42" s="6" t="s">
        <v>168</v>
      </c>
      <c r="B42" s="6">
        <v>24</v>
      </c>
      <c r="C42" t="str">
        <f t="shared" si="1"/>
        <v>Jun-24</v>
      </c>
      <c r="D42" s="29">
        <v>59273.94</v>
      </c>
      <c r="E42" s="28">
        <v>8295</v>
      </c>
      <c r="F42" s="28">
        <v>1502</v>
      </c>
    </row>
    <row r="43" spans="1:6">
      <c r="A43" s="6" t="s">
        <v>168</v>
      </c>
      <c r="B43" s="6">
        <v>25</v>
      </c>
      <c r="C43" t="str">
        <f t="shared" si="1"/>
        <v>Jun-25</v>
      </c>
      <c r="D43" s="29">
        <v>36681.699999999997</v>
      </c>
      <c r="E43" s="28">
        <v>5340</v>
      </c>
      <c r="F43" s="28">
        <v>851</v>
      </c>
    </row>
    <row r="44" spans="1:6">
      <c r="A44" s="6" t="s">
        <v>168</v>
      </c>
      <c r="B44" s="6">
        <v>26</v>
      </c>
      <c r="C44" t="str">
        <f t="shared" si="1"/>
        <v>Jun-26</v>
      </c>
      <c r="D44" s="29">
        <v>33101.440000000002</v>
      </c>
      <c r="E44" s="28">
        <v>4705</v>
      </c>
      <c r="F44" s="28">
        <v>774</v>
      </c>
    </row>
    <row r="45" spans="1:6">
      <c r="A45" s="6" t="s">
        <v>168</v>
      </c>
      <c r="B45" s="6">
        <v>27</v>
      </c>
      <c r="C45" t="str">
        <f t="shared" si="1"/>
        <v>Jun-27</v>
      </c>
      <c r="D45" s="29">
        <v>37116.25</v>
      </c>
      <c r="E45" s="28">
        <v>5353</v>
      </c>
      <c r="F45" s="28">
        <v>846</v>
      </c>
    </row>
    <row r="46" spans="1:6">
      <c r="A46" s="6" t="s">
        <v>168</v>
      </c>
      <c r="B46" s="6">
        <v>28</v>
      </c>
      <c r="C46" t="str">
        <f t="shared" si="1"/>
        <v>Jun-28</v>
      </c>
      <c r="D46" s="29">
        <v>19186.150000000001</v>
      </c>
      <c r="E46" s="28">
        <v>2344</v>
      </c>
      <c r="F46" s="28">
        <v>463</v>
      </c>
    </row>
    <row r="47" spans="1:6">
      <c r="A47" s="6" t="s">
        <v>187</v>
      </c>
      <c r="B47" s="6">
        <v>1</v>
      </c>
      <c r="C47" t="str">
        <f t="shared" si="1"/>
        <v>Jul-1</v>
      </c>
      <c r="D47" s="29">
        <v>71850.42</v>
      </c>
      <c r="E47" s="28">
        <v>8761</v>
      </c>
      <c r="F47" s="28">
        <v>1595</v>
      </c>
    </row>
    <row r="48" spans="1:6">
      <c r="A48" s="6" t="s">
        <v>187</v>
      </c>
      <c r="B48" s="6">
        <v>2</v>
      </c>
      <c r="C48" t="str">
        <f t="shared" si="1"/>
        <v>Jul-2</v>
      </c>
      <c r="D48" s="29">
        <v>32565.25</v>
      </c>
      <c r="E48" s="28">
        <v>3972</v>
      </c>
      <c r="F48" s="28">
        <v>647</v>
      </c>
    </row>
    <row r="49" spans="1:6">
      <c r="A49" s="6" t="s">
        <v>187</v>
      </c>
      <c r="B49" s="6">
        <v>3</v>
      </c>
      <c r="C49" t="str">
        <f t="shared" si="1"/>
        <v>Jul-3</v>
      </c>
      <c r="D49" s="29">
        <v>33012.14</v>
      </c>
      <c r="E49" s="28">
        <v>3990</v>
      </c>
      <c r="F49" s="28">
        <v>704</v>
      </c>
    </row>
    <row r="50" spans="1:6">
      <c r="A50" s="6" t="s">
        <v>187</v>
      </c>
      <c r="B50" s="6">
        <v>4</v>
      </c>
      <c r="C50" t="str">
        <f t="shared" si="1"/>
        <v>Jul-4</v>
      </c>
      <c r="D50" s="29">
        <v>24976.3</v>
      </c>
      <c r="E50" s="28">
        <v>3555</v>
      </c>
      <c r="F50" s="28">
        <v>626</v>
      </c>
    </row>
    <row r="51" spans="1:6">
      <c r="A51" s="6" t="s">
        <v>187</v>
      </c>
      <c r="B51" s="6">
        <v>5</v>
      </c>
      <c r="C51" t="str">
        <f t="shared" si="1"/>
        <v>Jul-5</v>
      </c>
      <c r="D51" s="29">
        <v>31603.46</v>
      </c>
      <c r="E51" s="28">
        <v>4531</v>
      </c>
      <c r="F51" s="28">
        <v>757</v>
      </c>
    </row>
    <row r="52" spans="1:6">
      <c r="A52" s="6" t="s">
        <v>187</v>
      </c>
      <c r="B52" s="6">
        <v>8</v>
      </c>
      <c r="C52" t="str">
        <f t="shared" si="1"/>
        <v>Jul-8</v>
      </c>
      <c r="D52" s="29">
        <v>26503.89</v>
      </c>
      <c r="E52" s="28">
        <v>3685</v>
      </c>
      <c r="F52" s="28">
        <v>667</v>
      </c>
    </row>
    <row r="53" spans="1:6">
      <c r="A53" s="6" t="s">
        <v>187</v>
      </c>
      <c r="B53" s="6">
        <v>9</v>
      </c>
      <c r="C53" t="str">
        <f t="shared" si="1"/>
        <v>Jul-9</v>
      </c>
      <c r="D53" s="29">
        <v>39436.44</v>
      </c>
      <c r="E53" s="28">
        <v>7713</v>
      </c>
      <c r="F53" s="28">
        <v>923</v>
      </c>
    </row>
    <row r="54" spans="1:6">
      <c r="A54" s="6" t="s">
        <v>187</v>
      </c>
      <c r="B54" s="6">
        <v>10</v>
      </c>
      <c r="C54" t="str">
        <f t="shared" si="1"/>
        <v>Jul-10</v>
      </c>
      <c r="D54" s="29">
        <v>17668.650000000001</v>
      </c>
      <c r="E54" s="28">
        <v>3513</v>
      </c>
      <c r="F54" s="28">
        <v>409</v>
      </c>
    </row>
    <row r="55" spans="1:6">
      <c r="A55" s="6" t="s">
        <v>187</v>
      </c>
      <c r="B55" s="6">
        <v>11</v>
      </c>
      <c r="C55" t="str">
        <f t="shared" si="1"/>
        <v>Jul-11</v>
      </c>
      <c r="D55" s="29">
        <v>62172.41</v>
      </c>
      <c r="E55" s="28">
        <v>13726</v>
      </c>
      <c r="F55" s="28">
        <v>1370</v>
      </c>
    </row>
    <row r="56" spans="1:6">
      <c r="A56" s="6" t="s">
        <v>187</v>
      </c>
      <c r="B56" s="6">
        <v>12</v>
      </c>
      <c r="C56" t="str">
        <f t="shared" si="1"/>
        <v>Jul-12</v>
      </c>
      <c r="D56" s="29">
        <v>58633.31</v>
      </c>
      <c r="E56" s="28">
        <v>13245</v>
      </c>
      <c r="F56" s="28">
        <v>1424</v>
      </c>
    </row>
    <row r="57" spans="1:6">
      <c r="A57" s="6" t="s">
        <v>187</v>
      </c>
      <c r="B57" s="6">
        <v>14</v>
      </c>
      <c r="C57" t="str">
        <f t="shared" si="1"/>
        <v>Jul-14</v>
      </c>
      <c r="D57" s="29">
        <v>92358.34</v>
      </c>
      <c r="E57" s="28">
        <v>20149</v>
      </c>
      <c r="F57" s="28">
        <v>2222</v>
      </c>
    </row>
    <row r="58" spans="1:6">
      <c r="A58" s="6" t="s">
        <v>187</v>
      </c>
      <c r="B58" s="6">
        <v>15</v>
      </c>
      <c r="C58" t="str">
        <f t="shared" si="1"/>
        <v>Jul-15</v>
      </c>
      <c r="D58" s="29">
        <v>16537.12</v>
      </c>
      <c r="E58" s="28">
        <v>3527</v>
      </c>
      <c r="F58" s="28">
        <v>403</v>
      </c>
    </row>
    <row r="59" spans="1:6">
      <c r="A59" s="6" t="s">
        <v>187</v>
      </c>
      <c r="B59" s="6">
        <v>16</v>
      </c>
      <c r="C59" t="str">
        <f t="shared" si="1"/>
        <v>Jul-16</v>
      </c>
      <c r="D59" s="29">
        <v>42818.48</v>
      </c>
      <c r="E59" s="28">
        <v>6192</v>
      </c>
      <c r="F59" s="28">
        <v>1009</v>
      </c>
    </row>
    <row r="60" spans="1:6">
      <c r="A60" s="6" t="s">
        <v>187</v>
      </c>
      <c r="B60" s="6">
        <v>17</v>
      </c>
      <c r="C60" t="str">
        <f t="shared" si="1"/>
        <v>Jul-17</v>
      </c>
      <c r="D60" s="29">
        <v>39503.1</v>
      </c>
      <c r="E60" s="28">
        <v>4854</v>
      </c>
      <c r="F60" s="28">
        <v>789</v>
      </c>
    </row>
    <row r="61" spans="1:6">
      <c r="A61" s="6" t="s">
        <v>187</v>
      </c>
      <c r="B61" s="6">
        <v>18</v>
      </c>
      <c r="C61" t="str">
        <f t="shared" si="1"/>
        <v>Jul-18</v>
      </c>
      <c r="D61" s="29">
        <v>11710.52</v>
      </c>
      <c r="E61" s="28">
        <v>1360</v>
      </c>
      <c r="F61" s="28">
        <v>312</v>
      </c>
    </row>
    <row r="62" spans="1:6">
      <c r="A62" s="6" t="s">
        <v>187</v>
      </c>
      <c r="B62" s="6">
        <v>19</v>
      </c>
      <c r="C62" t="str">
        <f t="shared" si="1"/>
        <v>Jul-19</v>
      </c>
      <c r="D62" s="29">
        <v>45724.46</v>
      </c>
      <c r="E62" s="28">
        <v>6185</v>
      </c>
      <c r="F62" s="28">
        <v>953</v>
      </c>
    </row>
    <row r="63" spans="1:6">
      <c r="A63" s="6" t="s">
        <v>187</v>
      </c>
      <c r="B63" s="6">
        <v>20</v>
      </c>
      <c r="C63" t="str">
        <f t="shared" si="1"/>
        <v>Jul-20</v>
      </c>
      <c r="D63" s="29">
        <v>40589.51</v>
      </c>
      <c r="E63" s="28">
        <v>5606</v>
      </c>
      <c r="F63" s="28">
        <v>932</v>
      </c>
    </row>
    <row r="64" spans="1:6">
      <c r="A64" s="6" t="s">
        <v>187</v>
      </c>
      <c r="B64" s="6">
        <v>22</v>
      </c>
      <c r="C64" t="str">
        <f t="shared" si="1"/>
        <v>Jul-22</v>
      </c>
      <c r="D64" s="29">
        <v>20855.87</v>
      </c>
      <c r="E64" s="28">
        <v>2998</v>
      </c>
      <c r="F64" s="28">
        <v>496</v>
      </c>
    </row>
    <row r="65" spans="1:6">
      <c r="A65" s="6" t="s">
        <v>187</v>
      </c>
      <c r="B65" s="6">
        <v>23</v>
      </c>
      <c r="C65" t="str">
        <f t="shared" si="1"/>
        <v>Jul-23</v>
      </c>
      <c r="D65" s="29">
        <v>18662.509999999998</v>
      </c>
      <c r="E65" s="28">
        <v>2678</v>
      </c>
      <c r="F65" s="28">
        <v>453</v>
      </c>
    </row>
    <row r="66" spans="1:6">
      <c r="A66" s="6" t="s">
        <v>187</v>
      </c>
      <c r="B66" s="6">
        <v>24</v>
      </c>
      <c r="C66" t="str">
        <f t="shared" si="1"/>
        <v>Jul-24</v>
      </c>
      <c r="D66" s="29">
        <v>12104.16</v>
      </c>
      <c r="E66" s="28">
        <v>1817</v>
      </c>
      <c r="F66" s="28">
        <v>300</v>
      </c>
    </row>
    <row r="67" spans="1:6">
      <c r="A67" s="6" t="s">
        <v>187</v>
      </c>
      <c r="B67" s="6">
        <v>25</v>
      </c>
      <c r="C67" t="str">
        <f t="shared" si="1"/>
        <v>Jul-25</v>
      </c>
      <c r="D67" s="29">
        <v>33732.44</v>
      </c>
      <c r="E67" s="28">
        <v>4623</v>
      </c>
      <c r="F67" s="28">
        <v>793</v>
      </c>
    </row>
    <row r="68" spans="1:6">
      <c r="A68" s="6" t="s">
        <v>187</v>
      </c>
      <c r="B68" s="6">
        <v>26</v>
      </c>
      <c r="C68" t="str">
        <f t="shared" ref="C68:C93" si="4">CONCATENATE(A68,"-",B68)</f>
        <v>Jul-26</v>
      </c>
      <c r="D68" s="29">
        <v>38163.35</v>
      </c>
      <c r="E68" s="28">
        <v>5387</v>
      </c>
      <c r="F68" s="28">
        <v>947</v>
      </c>
    </row>
    <row r="69" spans="1:6">
      <c r="A69" s="6" t="s">
        <v>187</v>
      </c>
      <c r="B69" s="6">
        <v>29</v>
      </c>
      <c r="C69" t="str">
        <f t="shared" si="4"/>
        <v>Jul-29</v>
      </c>
      <c r="D69" s="29">
        <v>25408.78</v>
      </c>
      <c r="E69" s="28">
        <v>3679</v>
      </c>
      <c r="F69" s="28">
        <v>721</v>
      </c>
    </row>
    <row r="70" spans="1:6">
      <c r="A70" s="6" t="s">
        <v>187</v>
      </c>
      <c r="B70" s="6">
        <v>30</v>
      </c>
      <c r="C70" t="str">
        <f t="shared" si="4"/>
        <v>Jul-30</v>
      </c>
      <c r="D70" s="29">
        <v>29048.89</v>
      </c>
      <c r="E70" s="28">
        <v>4386</v>
      </c>
      <c r="F70" s="28">
        <v>715</v>
      </c>
    </row>
    <row r="71" spans="1:6">
      <c r="A71" s="6" t="s">
        <v>187</v>
      </c>
      <c r="B71" s="6">
        <v>31</v>
      </c>
      <c r="C71" t="str">
        <f t="shared" si="4"/>
        <v>Jul-31</v>
      </c>
      <c r="D71" s="29">
        <v>61530.85</v>
      </c>
      <c r="E71" s="28">
        <v>9083</v>
      </c>
      <c r="F71" s="28">
        <v>1482</v>
      </c>
    </row>
    <row r="72" spans="1:6">
      <c r="A72" s="6" t="s">
        <v>210</v>
      </c>
      <c r="B72" s="6">
        <v>1</v>
      </c>
      <c r="C72" t="str">
        <f t="shared" si="4"/>
        <v>Aug-1</v>
      </c>
      <c r="D72" s="29">
        <v>26756.2</v>
      </c>
      <c r="E72" s="28">
        <v>3724</v>
      </c>
      <c r="F72" s="28">
        <v>682</v>
      </c>
    </row>
    <row r="73" spans="1:6">
      <c r="A73" s="6" t="s">
        <v>210</v>
      </c>
      <c r="B73" s="6">
        <v>2</v>
      </c>
      <c r="C73" t="str">
        <f t="shared" si="4"/>
        <v>Aug-2</v>
      </c>
      <c r="D73" s="29">
        <v>39257.82</v>
      </c>
      <c r="E73" s="28">
        <v>5532</v>
      </c>
      <c r="F73" s="28">
        <v>1021</v>
      </c>
    </row>
    <row r="74" spans="1:6">
      <c r="A74" s="6" t="s">
        <v>210</v>
      </c>
      <c r="B74" s="6">
        <v>5</v>
      </c>
      <c r="C74" t="str">
        <f t="shared" si="4"/>
        <v>Aug-5</v>
      </c>
      <c r="D74" s="29">
        <v>58599.72</v>
      </c>
      <c r="E74" s="28">
        <v>8759</v>
      </c>
      <c r="F74" s="28">
        <v>1568</v>
      </c>
    </row>
    <row r="75" spans="1:6">
      <c r="A75" s="6" t="s">
        <v>210</v>
      </c>
      <c r="B75" s="6">
        <v>6</v>
      </c>
      <c r="C75" t="str">
        <f t="shared" si="4"/>
        <v>Aug-6</v>
      </c>
      <c r="D75" s="29">
        <v>28198.82</v>
      </c>
      <c r="E75" s="28">
        <v>4558</v>
      </c>
      <c r="F75" s="28">
        <v>743</v>
      </c>
    </row>
    <row r="76" spans="1:6">
      <c r="A76" s="6" t="s">
        <v>210</v>
      </c>
      <c r="B76" s="6">
        <v>7</v>
      </c>
      <c r="C76" t="str">
        <f t="shared" si="4"/>
        <v>Aug-7</v>
      </c>
      <c r="D76" s="29">
        <v>7350.87</v>
      </c>
      <c r="E76" s="28">
        <v>1272</v>
      </c>
      <c r="F76" s="28">
        <v>165</v>
      </c>
    </row>
    <row r="77" spans="1:6">
      <c r="A77" s="6" t="s">
        <v>210</v>
      </c>
      <c r="B77" s="6">
        <v>8</v>
      </c>
      <c r="C77" t="str">
        <f t="shared" si="4"/>
        <v>Aug-8</v>
      </c>
      <c r="D77" s="29">
        <v>28600.34</v>
      </c>
      <c r="E77" s="28">
        <v>4828</v>
      </c>
      <c r="F77" s="28">
        <v>721</v>
      </c>
    </row>
    <row r="78" spans="1:6">
      <c r="A78" s="6" t="s">
        <v>210</v>
      </c>
      <c r="B78" s="6">
        <v>9</v>
      </c>
      <c r="C78" t="str">
        <f t="shared" si="4"/>
        <v>Aug-9</v>
      </c>
      <c r="D78" s="29">
        <v>29056.720000000001</v>
      </c>
      <c r="E78" s="28">
        <v>4355</v>
      </c>
      <c r="F78" s="28">
        <v>738</v>
      </c>
    </row>
    <row r="79" spans="1:6">
      <c r="A79" s="6" t="s">
        <v>210</v>
      </c>
      <c r="B79" s="6">
        <v>10</v>
      </c>
      <c r="C79" t="str">
        <f t="shared" si="4"/>
        <v>Aug-10</v>
      </c>
      <c r="D79" s="29">
        <v>31396.06</v>
      </c>
      <c r="E79" s="28">
        <v>4487</v>
      </c>
      <c r="F79" s="28">
        <v>719</v>
      </c>
    </row>
    <row r="80" spans="1:6">
      <c r="A80" s="6" t="s">
        <v>210</v>
      </c>
      <c r="B80" s="6">
        <v>12</v>
      </c>
      <c r="C80" t="str">
        <f t="shared" si="4"/>
        <v>Aug-12</v>
      </c>
      <c r="D80" s="29">
        <v>29262.49</v>
      </c>
      <c r="E80" s="28">
        <v>4168</v>
      </c>
      <c r="F80" s="28">
        <v>711</v>
      </c>
    </row>
    <row r="81" spans="1:6">
      <c r="A81" s="6" t="s">
        <v>210</v>
      </c>
      <c r="B81" s="6">
        <v>13</v>
      </c>
      <c r="C81" t="str">
        <f t="shared" si="4"/>
        <v>Aug-13</v>
      </c>
      <c r="D81" s="29">
        <v>62982.79</v>
      </c>
      <c r="E81" s="28">
        <v>8219</v>
      </c>
      <c r="F81" s="28">
        <v>1294</v>
      </c>
    </row>
    <row r="82" spans="1:6">
      <c r="A82" s="6" t="s">
        <v>210</v>
      </c>
      <c r="B82" s="6">
        <v>14</v>
      </c>
      <c r="C82" t="str">
        <f t="shared" si="4"/>
        <v>Aug-14</v>
      </c>
      <c r="D82" s="29">
        <v>27096.58</v>
      </c>
      <c r="E82" s="28">
        <v>3855</v>
      </c>
      <c r="F82" s="28">
        <v>682</v>
      </c>
    </row>
    <row r="83" spans="1:6">
      <c r="A83" s="6" t="s">
        <v>210</v>
      </c>
      <c r="B83" s="6">
        <v>16</v>
      </c>
      <c r="C83" t="str">
        <f t="shared" si="4"/>
        <v>Aug-16</v>
      </c>
      <c r="D83" s="29">
        <v>34494.019999999997</v>
      </c>
      <c r="E83" s="28">
        <v>4273</v>
      </c>
      <c r="F83" s="28">
        <v>731</v>
      </c>
    </row>
    <row r="84" spans="1:6">
      <c r="A84" s="6" t="s">
        <v>210</v>
      </c>
      <c r="B84" s="6">
        <v>19</v>
      </c>
      <c r="C84" t="str">
        <f t="shared" si="4"/>
        <v>Aug-19</v>
      </c>
      <c r="D84" s="29">
        <v>19052.04</v>
      </c>
      <c r="E84" s="28">
        <v>2524</v>
      </c>
      <c r="F84" s="28">
        <v>425</v>
      </c>
    </row>
    <row r="85" spans="1:6">
      <c r="A85" s="6" t="s">
        <v>210</v>
      </c>
      <c r="B85" s="6">
        <v>20</v>
      </c>
      <c r="C85" t="str">
        <f t="shared" si="4"/>
        <v>Aug-20</v>
      </c>
      <c r="D85" s="29">
        <v>16990.689999999999</v>
      </c>
      <c r="E85" s="28">
        <v>2261</v>
      </c>
      <c r="F85" s="28">
        <v>403</v>
      </c>
    </row>
    <row r="86" spans="1:6">
      <c r="A86" s="6" t="s">
        <v>210</v>
      </c>
      <c r="B86" s="6">
        <v>21</v>
      </c>
      <c r="C86" t="str">
        <f t="shared" si="4"/>
        <v>Aug-21</v>
      </c>
      <c r="D86" s="29">
        <v>11978.06</v>
      </c>
      <c r="E86" s="28">
        <v>1556</v>
      </c>
      <c r="F86" s="28">
        <v>250</v>
      </c>
    </row>
    <row r="87" spans="1:6">
      <c r="A87" s="6" t="s">
        <v>210</v>
      </c>
      <c r="B87" s="6">
        <v>22</v>
      </c>
      <c r="C87" t="str">
        <f t="shared" si="4"/>
        <v>Aug-22</v>
      </c>
      <c r="D87" s="29">
        <v>41727.82</v>
      </c>
      <c r="E87" s="28">
        <v>5277</v>
      </c>
      <c r="F87" s="28">
        <v>940</v>
      </c>
    </row>
    <row r="88" spans="1:6">
      <c r="A88" s="6" t="s">
        <v>210</v>
      </c>
      <c r="B88" s="6">
        <v>23</v>
      </c>
      <c r="C88" t="str">
        <f t="shared" si="4"/>
        <v>Aug-23</v>
      </c>
      <c r="D88" s="29">
        <v>20605.189999999999</v>
      </c>
      <c r="E88" s="28">
        <v>2847</v>
      </c>
      <c r="F88" s="28">
        <v>464</v>
      </c>
    </row>
    <row r="89" spans="1:6">
      <c r="A89" s="6" t="s">
        <v>210</v>
      </c>
      <c r="B89" s="6">
        <v>26</v>
      </c>
      <c r="C89" t="str">
        <f t="shared" si="4"/>
        <v>Aug-26</v>
      </c>
      <c r="D89" s="29">
        <v>17481.79</v>
      </c>
      <c r="E89" s="28">
        <v>2272</v>
      </c>
      <c r="F89" s="28">
        <v>381</v>
      </c>
    </row>
    <row r="90" spans="1:6">
      <c r="A90" s="6" t="s">
        <v>210</v>
      </c>
      <c r="B90" s="6">
        <v>27</v>
      </c>
      <c r="C90" t="str">
        <f t="shared" si="4"/>
        <v>Aug-27</v>
      </c>
      <c r="D90" s="29">
        <v>19184.46</v>
      </c>
      <c r="E90" s="28">
        <v>2360</v>
      </c>
      <c r="F90" s="28">
        <v>408</v>
      </c>
    </row>
    <row r="91" spans="1:6">
      <c r="A91" s="6" t="s">
        <v>210</v>
      </c>
      <c r="B91" s="6">
        <v>28</v>
      </c>
      <c r="C91" t="str">
        <f t="shared" si="4"/>
        <v>Aug-28</v>
      </c>
      <c r="D91" s="29">
        <v>13609.93</v>
      </c>
      <c r="E91" s="28">
        <v>1739</v>
      </c>
      <c r="F91" s="28">
        <v>313</v>
      </c>
    </row>
    <row r="92" spans="1:6">
      <c r="A92" s="6" t="s">
        <v>210</v>
      </c>
      <c r="B92" s="6">
        <v>29</v>
      </c>
      <c r="C92" t="str">
        <f t="shared" si="4"/>
        <v>Aug-29</v>
      </c>
      <c r="D92" s="29">
        <v>29238.71</v>
      </c>
      <c r="E92" s="28">
        <v>4927</v>
      </c>
      <c r="F92" s="28">
        <v>777</v>
      </c>
    </row>
    <row r="93" spans="1:6">
      <c r="A93" s="6" t="s">
        <v>210</v>
      </c>
      <c r="B93" s="6">
        <v>30</v>
      </c>
      <c r="C93" t="str">
        <f t="shared" si="4"/>
        <v>Aug-30</v>
      </c>
      <c r="D93" s="29">
        <v>16215.26</v>
      </c>
      <c r="E93" s="28">
        <v>2723</v>
      </c>
      <c r="F93" s="28">
        <v>434</v>
      </c>
    </row>
  </sheetData>
  <autoFilter ref="A1:F93" xr:uid="{00000000-0009-0000-0000-000000000000}"/>
  <mergeCells count="1">
    <mergeCell ref="L27:M27"/>
  </mergeCells>
  <phoneticPr fontId="5" type="noConversion"/>
  <pageMargins left="0.7" right="0.7" top="0.75" bottom="0.75" header="0.3" footer="0.3"/>
  <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9AB5-305A-4101-A3E3-DC79E7138699}">
  <dimension ref="A1:K76"/>
  <sheetViews>
    <sheetView zoomScale="85" zoomScaleNormal="85" workbookViewId="0">
      <selection sqref="A1:D11"/>
    </sheetView>
  </sheetViews>
  <sheetFormatPr defaultRowHeight="14.45"/>
  <cols>
    <col min="1" max="1" width="20.5703125" bestFit="1" customWidth="1"/>
    <col min="2" max="2" width="20.5703125" customWidth="1"/>
    <col min="3" max="4" width="9.42578125" bestFit="1" customWidth="1"/>
    <col min="10" max="10" width="18.140625" customWidth="1"/>
    <col min="11" max="11" width="19.7109375" customWidth="1"/>
  </cols>
  <sheetData>
    <row r="1" spans="1:11">
      <c r="A1" t="s">
        <v>20</v>
      </c>
      <c r="B1" t="s">
        <v>2858</v>
      </c>
      <c r="C1" t="s">
        <v>27</v>
      </c>
      <c r="D1" t="s">
        <v>332</v>
      </c>
      <c r="J1" s="24" t="s">
        <v>361</v>
      </c>
      <c r="K1" t="s">
        <v>361</v>
      </c>
    </row>
    <row r="2" spans="1:11">
      <c r="A2" t="s">
        <v>362</v>
      </c>
      <c r="B2" s="7">
        <v>750245</v>
      </c>
      <c r="C2" s="7">
        <v>599657</v>
      </c>
      <c r="D2" s="7">
        <v>423726</v>
      </c>
      <c r="J2" s="25" t="s">
        <v>2875</v>
      </c>
      <c r="K2" t="s">
        <v>2875</v>
      </c>
    </row>
    <row r="3" spans="1:11">
      <c r="A3" t="s">
        <v>361</v>
      </c>
      <c r="B3" s="7">
        <v>169446</v>
      </c>
      <c r="C3" s="7">
        <v>141040</v>
      </c>
      <c r="D3" s="7">
        <v>83784</v>
      </c>
      <c r="J3" s="24" t="s">
        <v>362</v>
      </c>
      <c r="K3" t="s">
        <v>362</v>
      </c>
    </row>
    <row r="4" spans="1:11">
      <c r="A4" t="s">
        <v>363</v>
      </c>
      <c r="B4" s="7">
        <v>66893</v>
      </c>
      <c r="C4" s="7">
        <v>95576</v>
      </c>
      <c r="D4" s="7">
        <v>63107</v>
      </c>
      <c r="J4" s="25" t="s">
        <v>2876</v>
      </c>
      <c r="K4" t="s">
        <v>2876</v>
      </c>
    </row>
    <row r="5" spans="1:11">
      <c r="A5" t="s">
        <v>365</v>
      </c>
      <c r="B5" s="7">
        <v>87519</v>
      </c>
      <c r="C5" s="7">
        <v>71181</v>
      </c>
      <c r="D5" s="7">
        <v>45162</v>
      </c>
      <c r="F5" t="s">
        <v>2840</v>
      </c>
      <c r="J5" s="24" t="s">
        <v>2876</v>
      </c>
      <c r="K5" t="s">
        <v>2877</v>
      </c>
    </row>
    <row r="6" spans="1:11">
      <c r="A6" t="s">
        <v>2878</v>
      </c>
      <c r="B6" s="7">
        <v>116837</v>
      </c>
      <c r="C6" s="7">
        <v>102831</v>
      </c>
      <c r="D6" s="7">
        <v>41792</v>
      </c>
      <c r="J6" s="25" t="s">
        <v>2879</v>
      </c>
      <c r="K6" t="s">
        <v>363</v>
      </c>
    </row>
    <row r="7" spans="1:11">
      <c r="A7" t="s">
        <v>367</v>
      </c>
      <c r="B7" s="7">
        <v>17029</v>
      </c>
      <c r="C7" s="7">
        <v>20396</v>
      </c>
      <c r="D7" s="7">
        <v>12775</v>
      </c>
      <c r="J7" s="24" t="s">
        <v>2880</v>
      </c>
      <c r="K7" t="s">
        <v>2881</v>
      </c>
    </row>
    <row r="8" spans="1:11">
      <c r="A8" t="s">
        <v>2882</v>
      </c>
      <c r="B8" s="7">
        <v>28318</v>
      </c>
      <c r="C8" s="7">
        <v>24296</v>
      </c>
      <c r="D8" s="7">
        <v>12375</v>
      </c>
      <c r="J8" s="25" t="s">
        <v>364</v>
      </c>
      <c r="K8" t="s">
        <v>364</v>
      </c>
    </row>
    <row r="9" spans="1:11">
      <c r="A9" t="s">
        <v>364</v>
      </c>
      <c r="B9" s="7">
        <v>11977</v>
      </c>
      <c r="C9" s="7">
        <v>11963</v>
      </c>
      <c r="D9" s="7">
        <v>5709</v>
      </c>
      <c r="J9" s="24" t="s">
        <v>365</v>
      </c>
      <c r="K9" t="s">
        <v>365</v>
      </c>
    </row>
    <row r="10" spans="1:11">
      <c r="A10" t="s">
        <v>2875</v>
      </c>
      <c r="B10" s="7">
        <v>684</v>
      </c>
      <c r="C10" s="7">
        <v>5030</v>
      </c>
      <c r="D10" s="7">
        <v>3875</v>
      </c>
      <c r="J10" s="25" t="s">
        <v>367</v>
      </c>
      <c r="K10" t="s">
        <v>367</v>
      </c>
    </row>
    <row r="11" spans="1:11">
      <c r="A11" t="s">
        <v>2876</v>
      </c>
      <c r="B11" s="7">
        <v>10403</v>
      </c>
      <c r="C11" s="7">
        <v>6049</v>
      </c>
      <c r="D11" s="7">
        <v>1154</v>
      </c>
      <c r="J11" s="24" t="s">
        <v>2878</v>
      </c>
      <c r="K11" t="s">
        <v>2878</v>
      </c>
    </row>
    <row r="12" spans="1:11">
      <c r="J12" s="25" t="s">
        <v>2882</v>
      </c>
      <c r="K12" t="s">
        <v>2882</v>
      </c>
    </row>
    <row r="18" spans="1:2">
      <c r="A18" t="s">
        <v>361</v>
      </c>
      <c r="B18">
        <v>169446</v>
      </c>
    </row>
    <row r="19" spans="1:2">
      <c r="A19" t="s">
        <v>2875</v>
      </c>
      <c r="B19">
        <v>684</v>
      </c>
    </row>
    <row r="20" spans="1:2">
      <c r="A20" t="s">
        <v>362</v>
      </c>
      <c r="B20">
        <v>750245</v>
      </c>
    </row>
    <row r="21" spans="1:2">
      <c r="A21" t="s">
        <v>2876</v>
      </c>
      <c r="B21">
        <v>4942</v>
      </c>
    </row>
    <row r="22" spans="1:2">
      <c r="A22" t="s">
        <v>363</v>
      </c>
      <c r="B22">
        <v>66893</v>
      </c>
    </row>
    <row r="23" spans="1:2">
      <c r="A23" t="s">
        <v>364</v>
      </c>
      <c r="B23">
        <v>11977</v>
      </c>
    </row>
    <row r="24" spans="1:2">
      <c r="A24" t="s">
        <v>365</v>
      </c>
      <c r="B24">
        <v>87519</v>
      </c>
    </row>
    <row r="25" spans="1:2">
      <c r="A25" t="s">
        <v>367</v>
      </c>
      <c r="B25">
        <v>17029</v>
      </c>
    </row>
    <row r="26" spans="1:2">
      <c r="A26" t="s">
        <v>2878</v>
      </c>
      <c r="B26">
        <v>116837</v>
      </c>
    </row>
    <row r="27" spans="1:2">
      <c r="A27" t="s">
        <v>2882</v>
      </c>
      <c r="B27">
        <v>28318</v>
      </c>
    </row>
    <row r="39" spans="1:4">
      <c r="A39" t="s">
        <v>2883</v>
      </c>
    </row>
    <row r="44" spans="1:4">
      <c r="A44" t="s">
        <v>20</v>
      </c>
      <c r="B44" t="s">
        <v>2858</v>
      </c>
      <c r="C44" t="s">
        <v>27</v>
      </c>
      <c r="D44" t="s">
        <v>332</v>
      </c>
    </row>
    <row r="45" spans="1:4">
      <c r="A45" t="s">
        <v>362</v>
      </c>
      <c r="B45">
        <v>1699331</v>
      </c>
      <c r="C45">
        <v>3473483</v>
      </c>
      <c r="D45">
        <v>1952503</v>
      </c>
    </row>
    <row r="46" spans="1:4">
      <c r="A46" t="s">
        <v>361</v>
      </c>
      <c r="B46">
        <v>338983</v>
      </c>
      <c r="C46">
        <v>850498</v>
      </c>
      <c r="D46">
        <v>613936</v>
      </c>
    </row>
    <row r="47" spans="1:4">
      <c r="A47" t="s">
        <v>365</v>
      </c>
      <c r="B47">
        <v>262543</v>
      </c>
      <c r="C47">
        <v>705914</v>
      </c>
      <c r="D47">
        <v>485588</v>
      </c>
    </row>
    <row r="48" spans="1:4">
      <c r="A48" t="s">
        <v>2878</v>
      </c>
      <c r="B48">
        <v>128573</v>
      </c>
      <c r="C48">
        <v>175334</v>
      </c>
      <c r="D48">
        <v>144150</v>
      </c>
    </row>
    <row r="49" spans="1:4">
      <c r="A49" t="s">
        <v>363</v>
      </c>
      <c r="B49">
        <v>0</v>
      </c>
      <c r="C49">
        <v>38600</v>
      </c>
      <c r="D49">
        <v>108293</v>
      </c>
    </row>
    <row r="50" spans="1:4">
      <c r="A50" t="s">
        <v>364</v>
      </c>
      <c r="B50">
        <v>46108</v>
      </c>
      <c r="C50">
        <v>84639</v>
      </c>
      <c r="D50">
        <v>55452</v>
      </c>
    </row>
    <row r="51" spans="1:4">
      <c r="A51" t="s">
        <v>2881</v>
      </c>
      <c r="B51">
        <v>2387</v>
      </c>
      <c r="C51">
        <v>13499</v>
      </c>
      <c r="D51">
        <v>13366</v>
      </c>
    </row>
    <row r="52" spans="1:4">
      <c r="A52" t="s">
        <v>2875</v>
      </c>
      <c r="B52">
        <v>0</v>
      </c>
      <c r="C52">
        <v>46995</v>
      </c>
      <c r="D52">
        <v>8765</v>
      </c>
    </row>
    <row r="53" spans="1:4">
      <c r="A53" t="s">
        <v>2882</v>
      </c>
      <c r="B53">
        <v>0</v>
      </c>
      <c r="C53">
        <v>0</v>
      </c>
      <c r="D53">
        <v>8184</v>
      </c>
    </row>
    <row r="54" spans="1:4">
      <c r="A54" t="s">
        <v>2877</v>
      </c>
      <c r="B54">
        <v>0</v>
      </c>
      <c r="C54">
        <v>21280</v>
      </c>
      <c r="D54">
        <v>2095</v>
      </c>
    </row>
    <row r="55" spans="1:4">
      <c r="A55" t="s">
        <v>367</v>
      </c>
      <c r="B55">
        <v>489</v>
      </c>
      <c r="C55">
        <v>1611</v>
      </c>
      <c r="D55">
        <v>1662</v>
      </c>
    </row>
    <row r="56" spans="1:4">
      <c r="A56" t="s">
        <v>2876</v>
      </c>
      <c r="B56">
        <v>64404</v>
      </c>
      <c r="C56">
        <v>-16922</v>
      </c>
      <c r="D56">
        <v>-22002</v>
      </c>
    </row>
    <row r="63" spans="1:4">
      <c r="A63" t="s">
        <v>2884</v>
      </c>
    </row>
    <row r="66" spans="1:4">
      <c r="A66" t="s">
        <v>20</v>
      </c>
      <c r="B66" t="s">
        <v>2858</v>
      </c>
      <c r="C66" t="s">
        <v>27</v>
      </c>
      <c r="D66" t="s">
        <v>332</v>
      </c>
    </row>
    <row r="67" spans="1:4">
      <c r="A67" t="s">
        <v>362</v>
      </c>
      <c r="B67">
        <v>913677</v>
      </c>
      <c r="C67">
        <v>733254</v>
      </c>
      <c r="D67">
        <v>392217</v>
      </c>
    </row>
    <row r="68" spans="1:4">
      <c r="A68" t="s">
        <v>364</v>
      </c>
      <c r="B68">
        <v>5957</v>
      </c>
      <c r="C68">
        <v>13756</v>
      </c>
      <c r="D68">
        <v>193730</v>
      </c>
    </row>
    <row r="69" spans="1:4">
      <c r="A69" t="s">
        <v>361</v>
      </c>
      <c r="B69">
        <v>232854</v>
      </c>
      <c r="C69">
        <v>166350</v>
      </c>
      <c r="D69">
        <v>77350</v>
      </c>
    </row>
    <row r="70" spans="1:4">
      <c r="A70" t="s">
        <v>365</v>
      </c>
      <c r="B70">
        <v>161193</v>
      </c>
      <c r="C70">
        <v>107866</v>
      </c>
      <c r="D70">
        <v>55727</v>
      </c>
    </row>
    <row r="71" spans="1:4">
      <c r="A71" t="s">
        <v>2878</v>
      </c>
      <c r="B71">
        <v>91347</v>
      </c>
      <c r="C71">
        <v>98806</v>
      </c>
      <c r="D71">
        <v>47640</v>
      </c>
    </row>
    <row r="72" spans="1:4">
      <c r="A72" t="s">
        <v>363</v>
      </c>
      <c r="B72">
        <v>20885</v>
      </c>
      <c r="C72">
        <v>40123</v>
      </c>
      <c r="D72">
        <v>18687</v>
      </c>
    </row>
    <row r="73" spans="1:4">
      <c r="A73" t="s">
        <v>367</v>
      </c>
      <c r="B73">
        <v>4578</v>
      </c>
      <c r="C73">
        <v>4873</v>
      </c>
      <c r="D73">
        <v>5221</v>
      </c>
    </row>
    <row r="74" spans="1:4">
      <c r="A74" t="s">
        <v>2881</v>
      </c>
      <c r="B74">
        <v>0</v>
      </c>
      <c r="C74">
        <v>0</v>
      </c>
      <c r="D74">
        <v>286</v>
      </c>
    </row>
    <row r="75" spans="1:4">
      <c r="A75" t="s">
        <v>2882</v>
      </c>
      <c r="B75">
        <v>131</v>
      </c>
      <c r="C75">
        <v>361</v>
      </c>
      <c r="D75">
        <v>83</v>
      </c>
    </row>
    <row r="76" spans="1:4">
      <c r="A76" t="s">
        <v>2876</v>
      </c>
      <c r="B76">
        <v>9794</v>
      </c>
      <c r="C76">
        <v>836</v>
      </c>
      <c r="D76">
        <v>21</v>
      </c>
    </row>
  </sheetData>
  <pageMargins left="0.7" right="0.7" top="0.75" bottom="0.75" header="0.3" footer="0.3"/>
  <pageSetup orientation="portrait" r:id="rId1"/>
  <drawing r:id="rId2"/>
  <tableParts count="3">
    <tablePart r:id="rId3"/>
    <tablePart r:id="rId4"/>
    <tablePart r:id="rId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7A78-A757-4085-AE4F-41D9F5C7B4A7}">
  <dimension ref="C2:Y61"/>
  <sheetViews>
    <sheetView topLeftCell="C1" workbookViewId="0">
      <selection activeCell="L21" sqref="L21"/>
    </sheetView>
  </sheetViews>
  <sheetFormatPr defaultRowHeight="14.45"/>
  <cols>
    <col min="1" max="2" width="0" hidden="1" customWidth="1"/>
    <col min="3" max="3" width="13.85546875" bestFit="1" customWidth="1"/>
    <col min="4" max="4" width="10.28515625" hidden="1" customWidth="1"/>
    <col min="5" max="7" width="11.85546875" hidden="1" customWidth="1"/>
    <col min="8" max="9" width="12.85546875" bestFit="1" customWidth="1"/>
    <col min="10" max="10" width="14.7109375" customWidth="1"/>
    <col min="12" max="12" width="11.140625" customWidth="1"/>
    <col min="16" max="16" width="25.28515625" customWidth="1"/>
    <col min="17" max="19" width="15.5703125" bestFit="1" customWidth="1"/>
    <col min="20" max="20" width="7.7109375" bestFit="1" customWidth="1"/>
    <col min="21" max="21" width="9.5703125" bestFit="1" customWidth="1"/>
    <col min="22" max="22" width="18.42578125" customWidth="1"/>
    <col min="23" max="23" width="15" bestFit="1" customWidth="1"/>
    <col min="24" max="25" width="12.85546875" bestFit="1" customWidth="1"/>
  </cols>
  <sheetData>
    <row r="2" spans="3:25">
      <c r="W2" t="s">
        <v>2885</v>
      </c>
    </row>
    <row r="3" spans="3:25">
      <c r="C3" t="s">
        <v>20</v>
      </c>
      <c r="D3" t="s">
        <v>2854</v>
      </c>
      <c r="E3" t="s">
        <v>2855</v>
      </c>
      <c r="F3" t="s">
        <v>2856</v>
      </c>
      <c r="G3" t="s">
        <v>2857</v>
      </c>
      <c r="H3" t="s">
        <v>2858</v>
      </c>
      <c r="I3" t="s">
        <v>27</v>
      </c>
      <c r="J3" t="s">
        <v>332</v>
      </c>
    </row>
    <row r="4" spans="3:25">
      <c r="C4" t="s">
        <v>426</v>
      </c>
      <c r="D4" s="22">
        <v>983993.77209139208</v>
      </c>
      <c r="E4" s="22">
        <v>3288066.7604567097</v>
      </c>
      <c r="F4" s="22">
        <v>9978253.7813751549</v>
      </c>
      <c r="G4" s="22">
        <v>7970230.6900000004</v>
      </c>
      <c r="H4" s="22">
        <v>11630230.630000001</v>
      </c>
      <c r="I4" s="22">
        <v>10316936.960000001</v>
      </c>
      <c r="J4" s="22">
        <v>5853604.4400000004</v>
      </c>
      <c r="L4" t="s">
        <v>2840</v>
      </c>
      <c r="V4" t="s">
        <v>2886</v>
      </c>
      <c r="W4" s="3" t="s">
        <v>2858</v>
      </c>
      <c r="X4" s="3" t="s">
        <v>27</v>
      </c>
      <c r="Y4" s="3" t="s">
        <v>332</v>
      </c>
    </row>
    <row r="5" spans="3:25">
      <c r="C5" t="s">
        <v>2859</v>
      </c>
      <c r="D5" s="4"/>
      <c r="E5" s="4">
        <f>E4/D4-1</f>
        <v>2.3415524098980964</v>
      </c>
      <c r="F5" s="4">
        <f t="shared" ref="F5:J5" si="0">F4/E4-1</f>
        <v>2.0346870998413622</v>
      </c>
      <c r="G5" s="4">
        <f t="shared" si="0"/>
        <v>-0.20123992988865613</v>
      </c>
      <c r="H5" s="4">
        <f t="shared" si="0"/>
        <v>0.4592087835791363</v>
      </c>
      <c r="I5" s="4">
        <f t="shared" si="0"/>
        <v>-0.11292069020646756</v>
      </c>
      <c r="J5" s="4">
        <f t="shared" si="0"/>
        <v>-0.43262186609309283</v>
      </c>
      <c r="V5" t="s">
        <v>2887</v>
      </c>
      <c r="W5" s="23">
        <f>H13+H21</f>
        <v>19138992.899999999</v>
      </c>
      <c r="X5" s="23">
        <f t="shared" ref="X5:Y5" si="1">I13+I21</f>
        <v>30202785.170000002</v>
      </c>
      <c r="Y5" s="23">
        <f t="shared" si="1"/>
        <v>17790876.900000002</v>
      </c>
    </row>
    <row r="6" spans="3:25">
      <c r="V6" t="s">
        <v>2888</v>
      </c>
      <c r="W6" s="23">
        <f>H4</f>
        <v>11630230.630000001</v>
      </c>
      <c r="X6" s="23">
        <f t="shared" ref="X6:Y6" si="2">I4</f>
        <v>10316936.960000001</v>
      </c>
      <c r="Y6" s="23">
        <f t="shared" si="2"/>
        <v>5853604.4400000004</v>
      </c>
    </row>
    <row r="12" spans="3:25">
      <c r="C12" t="s">
        <v>20</v>
      </c>
      <c r="D12" t="s">
        <v>2854</v>
      </c>
      <c r="E12" t="s">
        <v>2855</v>
      </c>
      <c r="F12" t="s">
        <v>2856</v>
      </c>
      <c r="G12" t="s">
        <v>2857</v>
      </c>
      <c r="H12" t="s">
        <v>2858</v>
      </c>
      <c r="I12" t="s">
        <v>27</v>
      </c>
      <c r="J12" t="s">
        <v>332</v>
      </c>
    </row>
    <row r="13" spans="3:25">
      <c r="C13" t="s">
        <v>426</v>
      </c>
      <c r="D13" s="22"/>
      <c r="E13" s="22">
        <f t="shared" ref="E13" si="3">E12/D12-1</f>
        <v>4.9554013875119374E-4</v>
      </c>
      <c r="F13" s="22">
        <f t="shared" ref="F13" si="4">F12/E12-1</f>
        <v>4.9529470034670453E-4</v>
      </c>
      <c r="G13" s="22">
        <v>1063078.5</v>
      </c>
      <c r="H13" s="22">
        <v>12144519.890000001</v>
      </c>
      <c r="I13" s="22">
        <v>23956016.41</v>
      </c>
      <c r="J13" s="22">
        <v>14545060.880000001</v>
      </c>
      <c r="L13" t="s">
        <v>2889</v>
      </c>
    </row>
    <row r="14" spans="3:25">
      <c r="C14" t="s">
        <v>2859</v>
      </c>
      <c r="D14" s="4"/>
      <c r="E14" s="4"/>
      <c r="F14" s="4"/>
      <c r="G14" s="4"/>
      <c r="H14" s="4">
        <f t="shared" ref="H14" si="5">H13/G13-1</f>
        <v>10.423916380587135</v>
      </c>
      <c r="I14" s="4">
        <f t="shared" ref="I14" si="6">I13/H13-1</f>
        <v>0.97257830091132558</v>
      </c>
      <c r="J14" s="4">
        <f t="shared" ref="J14" si="7">J13/I13-1</f>
        <v>-0.39284309081002167</v>
      </c>
    </row>
    <row r="20" spans="3:12">
      <c r="C20" t="s">
        <v>20</v>
      </c>
      <c r="D20" t="s">
        <v>2854</v>
      </c>
      <c r="E20" t="s">
        <v>2855</v>
      </c>
      <c r="F20" t="s">
        <v>2856</v>
      </c>
      <c r="G20" t="s">
        <v>2857</v>
      </c>
      <c r="H20" t="s">
        <v>2858</v>
      </c>
      <c r="I20" t="s">
        <v>27</v>
      </c>
      <c r="J20" t="s">
        <v>332</v>
      </c>
    </row>
    <row r="21" spans="3:12">
      <c r="C21" t="s">
        <v>426</v>
      </c>
      <c r="D21" s="22"/>
      <c r="E21" s="22">
        <f t="shared" ref="E21" si="8">E20/D20-1</f>
        <v>4.9554013875119374E-4</v>
      </c>
      <c r="F21" s="22">
        <f t="shared" ref="F21" si="9">F20/E20-1</f>
        <v>4.9529470034670453E-4</v>
      </c>
      <c r="G21" s="22">
        <v>5717365.3200000003</v>
      </c>
      <c r="H21" s="22">
        <v>6994473.0099999998</v>
      </c>
      <c r="I21" s="22">
        <v>6246768.7599999998</v>
      </c>
      <c r="J21" s="22">
        <v>3245816.02</v>
      </c>
      <c r="L21" t="s">
        <v>2890</v>
      </c>
    </row>
    <row r="22" spans="3:12">
      <c r="C22" t="s">
        <v>2859</v>
      </c>
      <c r="D22" s="4"/>
      <c r="E22" s="4"/>
      <c r="F22" s="4"/>
      <c r="G22" s="4"/>
      <c r="H22" s="4">
        <f t="shared" ref="H22" si="10">H21/G21-1</f>
        <v>0.22337346286628401</v>
      </c>
      <c r="I22" s="4">
        <f t="shared" ref="I22" si="11">I21/H21-1</f>
        <v>-0.10689929733533987</v>
      </c>
      <c r="J22" s="4">
        <f t="shared" ref="J22" si="12">J21/I21-1</f>
        <v>-0.48040080484746484</v>
      </c>
    </row>
    <row r="42" spans="16:21" ht="15" thickBot="1"/>
    <row r="43" spans="16:21" ht="21.6" thickBot="1">
      <c r="Q43" s="281" t="s">
        <v>2891</v>
      </c>
      <c r="R43" s="282"/>
      <c r="S43" s="282"/>
      <c r="T43" s="282"/>
      <c r="U43" s="283"/>
    </row>
    <row r="44" spans="16:21" ht="18.600000000000001" thickBot="1">
      <c r="P44" s="165" t="s">
        <v>2869</v>
      </c>
      <c r="Q44" s="140">
        <v>2023</v>
      </c>
      <c r="R44" s="120" t="s">
        <v>2844</v>
      </c>
      <c r="S44" s="120" t="s">
        <v>3</v>
      </c>
      <c r="T44" s="120" t="s">
        <v>2892</v>
      </c>
      <c r="U44" s="141" t="s">
        <v>2893</v>
      </c>
    </row>
    <row r="45" spans="16:21" ht="15.6">
      <c r="P45" s="166" t="s">
        <v>6</v>
      </c>
      <c r="Q45" s="142">
        <v>6497642.8499999996</v>
      </c>
      <c r="R45" s="121">
        <v>6313452.5451508081</v>
      </c>
      <c r="S45" s="121">
        <v>5853604.4399999995</v>
      </c>
      <c r="T45" s="122">
        <v>-9.9118776588343893E-2</v>
      </c>
      <c r="U45" s="143">
        <v>-7.2836233718744814E-2</v>
      </c>
    </row>
    <row r="46" spans="16:21" ht="16.149999999999999" thickBot="1">
      <c r="P46" s="167" t="s">
        <v>7</v>
      </c>
      <c r="Q46" s="144">
        <v>115708.68000000001</v>
      </c>
      <c r="R46" s="123">
        <v>79685.631714868359</v>
      </c>
      <c r="S46" s="124">
        <v>47077.359999999993</v>
      </c>
      <c r="T46" s="125">
        <v>-0.59313890712434025</v>
      </c>
      <c r="U46" s="145">
        <v>-0.40921143514990876</v>
      </c>
    </row>
    <row r="47" spans="16:21" ht="15" thickBot="1">
      <c r="P47" s="168"/>
      <c r="Q47" s="146"/>
      <c r="R47" s="126"/>
      <c r="S47" s="126"/>
      <c r="T47" s="126"/>
      <c r="U47" s="147"/>
    </row>
    <row r="48" spans="16:21" ht="18.600000000000001" thickBot="1">
      <c r="P48" s="169" t="s">
        <v>8</v>
      </c>
      <c r="Q48" s="148">
        <v>6613351.5299999993</v>
      </c>
      <c r="R48" s="127">
        <v>6393138.1768656764</v>
      </c>
      <c r="S48" s="127">
        <v>5900681.7999999998</v>
      </c>
      <c r="T48" s="128">
        <v>-0.10776226347066709</v>
      </c>
      <c r="U48" s="149">
        <v>-7.702889617616715E-2</v>
      </c>
    </row>
    <row r="49" spans="16:21" ht="16.149999999999999" thickBot="1">
      <c r="P49" s="170"/>
      <c r="Q49" s="150"/>
      <c r="R49" s="129"/>
      <c r="S49" s="129"/>
      <c r="T49" s="130"/>
      <c r="U49" s="151"/>
    </row>
    <row r="50" spans="16:21" ht="15.6">
      <c r="P50" s="166" t="s">
        <v>10</v>
      </c>
      <c r="Q50" s="152">
        <v>3920613.65</v>
      </c>
      <c r="R50" s="131">
        <v>3446727.0727387993</v>
      </c>
      <c r="S50" s="131">
        <v>3289845.66</v>
      </c>
      <c r="T50" s="122">
        <v>-0.1608850160484443</v>
      </c>
      <c r="U50" s="143">
        <v>-4.5516053179731397E-2</v>
      </c>
    </row>
    <row r="51" spans="16:21" ht="15.6">
      <c r="P51" s="171" t="s">
        <v>11</v>
      </c>
      <c r="Q51" s="153">
        <v>17540421.310000002</v>
      </c>
      <c r="R51" s="132">
        <v>16301466.591066973</v>
      </c>
      <c r="S51" s="132">
        <v>14465845.290000001</v>
      </c>
      <c r="T51" s="133">
        <v>-0.17528518646511348</v>
      </c>
      <c r="U51" s="154">
        <v>-0.11260467215096293</v>
      </c>
    </row>
    <row r="52" spans="16:21" ht="15.6">
      <c r="P52" s="171" t="s">
        <v>2894</v>
      </c>
      <c r="Q52" s="153">
        <v>0</v>
      </c>
      <c r="R52" s="132">
        <v>75312.827910000007</v>
      </c>
      <c r="S52" s="132">
        <v>74699.05</v>
      </c>
      <c r="T52" s="133"/>
      <c r="U52" s="154"/>
    </row>
    <row r="53" spans="16:21" ht="15.6">
      <c r="P53" s="171" t="s">
        <v>2895</v>
      </c>
      <c r="Q53" s="153">
        <v>22929.540000000005</v>
      </c>
      <c r="R53" s="132">
        <v>7287.5395359999993</v>
      </c>
      <c r="S53" s="132">
        <v>4516.54</v>
      </c>
      <c r="T53" s="133">
        <v>-0.80302526784226813</v>
      </c>
      <c r="U53" s="154">
        <v>-0.38023801069091034</v>
      </c>
    </row>
    <row r="54" spans="16:21" ht="15.6">
      <c r="P54" s="171" t="s">
        <v>12</v>
      </c>
      <c r="Q54" s="153">
        <v>372329.27999999997</v>
      </c>
      <c r="R54" s="132">
        <v>712281.84878840647</v>
      </c>
      <c r="S54" s="132">
        <v>764155.1</v>
      </c>
      <c r="T54" s="133">
        <v>1.0523637034401379</v>
      </c>
      <c r="U54" s="154">
        <v>7.2826861023947309E-2</v>
      </c>
    </row>
    <row r="55" spans="16:21" ht="15.6">
      <c r="P55" s="171" t="s">
        <v>13</v>
      </c>
      <c r="Q55" s="153">
        <v>12405.5</v>
      </c>
      <c r="R55" s="132">
        <v>59707.452973002306</v>
      </c>
      <c r="S55" s="132">
        <v>245409.78999999998</v>
      </c>
      <c r="T55" s="133">
        <v>18.782337672806413</v>
      </c>
      <c r="U55" s="154"/>
    </row>
    <row r="56" spans="16:21" ht="15.6">
      <c r="P56" s="171" t="s">
        <v>14</v>
      </c>
      <c r="Q56" s="153">
        <v>592102.53</v>
      </c>
      <c r="R56" s="132">
        <v>755408.63265669753</v>
      </c>
      <c r="S56" s="132">
        <v>924607.04999999993</v>
      </c>
      <c r="T56" s="133">
        <v>0.56156578152098069</v>
      </c>
      <c r="U56" s="154">
        <v>0.22398263671974239</v>
      </c>
    </row>
    <row r="57" spans="16:21" ht="15.6">
      <c r="P57" s="171" t="s">
        <v>15</v>
      </c>
      <c r="Q57" s="153">
        <v>0</v>
      </c>
      <c r="R57" s="132">
        <v>388337.17090069281</v>
      </c>
      <c r="S57" s="132">
        <v>437639.39</v>
      </c>
      <c r="T57" s="133"/>
      <c r="U57" s="154">
        <v>0.1269572495080955</v>
      </c>
    </row>
    <row r="58" spans="16:21" ht="15.6">
      <c r="P58" s="167"/>
      <c r="Q58" s="155"/>
      <c r="R58" s="134"/>
      <c r="S58" s="134"/>
      <c r="T58" s="135"/>
      <c r="U58" s="156"/>
    </row>
    <row r="59" spans="16:21" ht="18.600000000000001" thickBot="1">
      <c r="P59" s="172" t="s">
        <v>18</v>
      </c>
      <c r="Q59" s="157">
        <v>22460801.810000002</v>
      </c>
      <c r="R59" s="136">
        <v>21746529.136570565</v>
      </c>
      <c r="S59" s="136">
        <v>20206717.870000005</v>
      </c>
      <c r="T59" s="137">
        <v>-0.10035634342298649</v>
      </c>
      <c r="U59" s="158">
        <v>-7.0807219713103553E-2</v>
      </c>
    </row>
    <row r="60" spans="16:21" ht="16.149999999999999" thickBot="1">
      <c r="P60" s="173"/>
      <c r="Q60" s="159"/>
      <c r="R60" s="138"/>
      <c r="S60" s="138"/>
      <c r="T60" s="139"/>
      <c r="U60" s="160"/>
    </row>
    <row r="61" spans="16:21" ht="18.600000000000001" thickBot="1">
      <c r="P61" s="174" t="s">
        <v>19</v>
      </c>
      <c r="Q61" s="161">
        <v>29074153.340000004</v>
      </c>
      <c r="R61" s="162">
        <v>28139667.31343624</v>
      </c>
      <c r="S61" s="162">
        <v>26107399.670000006</v>
      </c>
      <c r="T61" s="163">
        <v>-0.10204093083317267</v>
      </c>
      <c r="U61" s="164">
        <v>-7.2220741659794196E-2</v>
      </c>
    </row>
  </sheetData>
  <mergeCells count="1">
    <mergeCell ref="Q43:U43"/>
  </mergeCells>
  <conditionalFormatting sqref="T45:U46 T48:U61">
    <cfRule type="cellIs" dxfId="140" priority="1" operator="lessThan">
      <formula>0</formula>
    </cfRule>
    <cfRule type="cellIs" dxfId="139" priority="2" operator="greaterThan">
      <formula>0</formula>
    </cfRule>
  </conditionalFormatting>
  <pageMargins left="0.7" right="0.7" top="0.75" bottom="0.75" header="0.3" footer="0.3"/>
  <ignoredErrors>
    <ignoredError sqref="W5:Y5" calculatedColumn="1"/>
  </ignoredErrors>
  <drawing r:id="rId1"/>
  <tableParts count="4"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3FD08-E902-4E0E-93A8-C746EB71480F}">
  <dimension ref="C1:M92"/>
  <sheetViews>
    <sheetView zoomScaleNormal="100" workbookViewId="0">
      <selection activeCell="H99" sqref="H99"/>
    </sheetView>
  </sheetViews>
  <sheetFormatPr defaultRowHeight="14.45"/>
  <cols>
    <col min="2" max="2" width="28.28515625" bestFit="1" customWidth="1"/>
    <col min="3" max="3" width="14.28515625" bestFit="1" customWidth="1"/>
    <col min="4" max="4" width="18" customWidth="1"/>
    <col min="5" max="5" width="10.7109375" bestFit="1" customWidth="1"/>
    <col min="6" max="6" width="10.28515625" bestFit="1" customWidth="1"/>
    <col min="7" max="8" width="11" bestFit="1" customWidth="1"/>
    <col min="9" max="9" width="14.85546875" customWidth="1"/>
    <col min="10" max="10" width="19.5703125" customWidth="1"/>
    <col min="11" max="11" width="13.7109375" customWidth="1"/>
    <col min="14" max="14" width="13.7109375" customWidth="1"/>
  </cols>
  <sheetData>
    <row r="1" spans="4:10">
      <c r="F1">
        <v>2024</v>
      </c>
      <c r="I1" t="s">
        <v>2896</v>
      </c>
      <c r="J1">
        <v>83601</v>
      </c>
    </row>
    <row r="2" spans="4:10">
      <c r="D2" t="s">
        <v>2850</v>
      </c>
      <c r="E2" t="s">
        <v>349</v>
      </c>
      <c r="I2" t="s">
        <v>2875</v>
      </c>
      <c r="J2">
        <v>3873</v>
      </c>
    </row>
    <row r="3" spans="4:10">
      <c r="D3" s="8" t="s">
        <v>2897</v>
      </c>
      <c r="E3" s="8">
        <f>SUM(E4:E12)</f>
        <v>692452</v>
      </c>
      <c r="I3" t="s">
        <v>2898</v>
      </c>
      <c r="J3">
        <v>423375</v>
      </c>
    </row>
    <row r="4" spans="4:10">
      <c r="D4" t="s">
        <v>362</v>
      </c>
      <c r="E4">
        <v>424317</v>
      </c>
      <c r="I4" t="s">
        <v>2899</v>
      </c>
      <c r="J4">
        <v>942</v>
      </c>
    </row>
    <row r="5" spans="4:10">
      <c r="D5" t="s">
        <v>361</v>
      </c>
      <c r="E5">
        <v>83601</v>
      </c>
      <c r="J5">
        <f>SUM(J3:J4)</f>
        <v>424317</v>
      </c>
    </row>
    <row r="6" spans="4:10">
      <c r="D6" t="s">
        <v>363</v>
      </c>
      <c r="E6">
        <v>63001</v>
      </c>
      <c r="I6" t="s">
        <v>2900</v>
      </c>
      <c r="J6">
        <v>63001</v>
      </c>
    </row>
    <row r="7" spans="4:10">
      <c r="D7" t="s">
        <v>368</v>
      </c>
      <c r="E7">
        <v>41737</v>
      </c>
      <c r="I7" t="s">
        <v>2901</v>
      </c>
      <c r="J7">
        <v>5704</v>
      </c>
    </row>
    <row r="8" spans="4:10">
      <c r="D8" t="s">
        <v>2902</v>
      </c>
      <c r="E8">
        <v>45096</v>
      </c>
      <c r="I8" t="s">
        <v>2903</v>
      </c>
      <c r="J8">
        <v>45096</v>
      </c>
    </row>
    <row r="9" spans="4:10">
      <c r="D9" t="s">
        <v>367</v>
      </c>
      <c r="E9">
        <v>12750</v>
      </c>
      <c r="I9" t="s">
        <v>2904</v>
      </c>
      <c r="J9">
        <v>12750</v>
      </c>
    </row>
    <row r="10" spans="4:10">
      <c r="D10" t="s">
        <v>2882</v>
      </c>
      <c r="E10">
        <v>12373</v>
      </c>
      <c r="I10" t="s">
        <v>2905</v>
      </c>
      <c r="J10">
        <v>41737</v>
      </c>
    </row>
    <row r="11" spans="4:10">
      <c r="D11" t="s">
        <v>364</v>
      </c>
      <c r="E11">
        <v>5704</v>
      </c>
      <c r="I11" t="s">
        <v>2906</v>
      </c>
      <c r="J11">
        <v>12373</v>
      </c>
    </row>
    <row r="12" spans="4:10">
      <c r="D12" t="s">
        <v>2875</v>
      </c>
      <c r="E12">
        <v>3873</v>
      </c>
    </row>
    <row r="36" spans="4:13">
      <c r="F36">
        <v>2023</v>
      </c>
      <c r="J36" t="s">
        <v>2896</v>
      </c>
      <c r="K36">
        <v>90531</v>
      </c>
    </row>
    <row r="37" spans="4:13">
      <c r="D37" t="s">
        <v>2850</v>
      </c>
      <c r="E37" t="s">
        <v>349</v>
      </c>
      <c r="J37" t="s">
        <v>2875</v>
      </c>
      <c r="K37">
        <v>3360</v>
      </c>
    </row>
    <row r="38" spans="4:13">
      <c r="D38" s="8" t="s">
        <v>2897</v>
      </c>
      <c r="E38" s="8">
        <f>SUM(E39:E47)</f>
        <v>680399</v>
      </c>
      <c r="J38" t="s">
        <v>2898</v>
      </c>
      <c r="K38">
        <v>386350</v>
      </c>
      <c r="M38">
        <f>K38+K39</f>
        <v>388933</v>
      </c>
    </row>
    <row r="39" spans="4:13">
      <c r="D39" t="s">
        <v>362</v>
      </c>
      <c r="E39">
        <v>388933</v>
      </c>
      <c r="J39" t="s">
        <v>2899</v>
      </c>
      <c r="K39">
        <v>2583</v>
      </c>
    </row>
    <row r="40" spans="4:13">
      <c r="D40" t="s">
        <v>361</v>
      </c>
      <c r="E40">
        <v>90531</v>
      </c>
      <c r="J40" t="s">
        <v>2877</v>
      </c>
      <c r="K40">
        <v>2473</v>
      </c>
    </row>
    <row r="41" spans="4:13">
      <c r="D41" t="s">
        <v>368</v>
      </c>
      <c r="E41">
        <v>67809</v>
      </c>
      <c r="J41" t="s">
        <v>2900</v>
      </c>
      <c r="K41">
        <v>48531</v>
      </c>
    </row>
    <row r="42" spans="4:13">
      <c r="D42" t="s">
        <v>2902</v>
      </c>
      <c r="E42">
        <v>47218</v>
      </c>
      <c r="J42" t="s">
        <v>2901</v>
      </c>
      <c r="K42">
        <v>8219</v>
      </c>
    </row>
    <row r="43" spans="4:13">
      <c r="D43" t="s">
        <v>363</v>
      </c>
      <c r="E43">
        <v>48531</v>
      </c>
      <c r="J43" t="s">
        <v>2903</v>
      </c>
      <c r="K43">
        <v>47218</v>
      </c>
    </row>
    <row r="44" spans="4:13">
      <c r="D44" t="s">
        <v>2882</v>
      </c>
      <c r="E44">
        <v>13482</v>
      </c>
      <c r="J44" t="s">
        <v>2904</v>
      </c>
      <c r="K44">
        <v>12316</v>
      </c>
    </row>
    <row r="45" spans="4:13">
      <c r="D45" t="s">
        <v>367</v>
      </c>
      <c r="E45">
        <v>12316</v>
      </c>
      <c r="J45" t="s">
        <v>2905</v>
      </c>
      <c r="K45">
        <v>67809</v>
      </c>
    </row>
    <row r="46" spans="4:13">
      <c r="D46" t="s">
        <v>364</v>
      </c>
      <c r="E46">
        <v>8219</v>
      </c>
      <c r="J46" t="s">
        <v>2906</v>
      </c>
      <c r="K46">
        <v>13482</v>
      </c>
    </row>
    <row r="47" spans="4:13">
      <c r="D47" t="s">
        <v>2875</v>
      </c>
      <c r="E47">
        <v>3360</v>
      </c>
    </row>
    <row r="53" spans="3:9">
      <c r="F53">
        <v>2024</v>
      </c>
    </row>
    <row r="55" spans="3:9">
      <c r="C55" t="s">
        <v>2850</v>
      </c>
      <c r="D55" s="8" t="s">
        <v>349</v>
      </c>
      <c r="G55">
        <v>47521</v>
      </c>
      <c r="I55">
        <v>292265</v>
      </c>
    </row>
    <row r="56" spans="3:9">
      <c r="C56" t="s">
        <v>362</v>
      </c>
      <c r="D56" s="8">
        <v>293098</v>
      </c>
      <c r="G56">
        <v>109</v>
      </c>
      <c r="I56">
        <v>833</v>
      </c>
    </row>
    <row r="57" spans="3:9">
      <c r="C57" t="s">
        <v>2907</v>
      </c>
      <c r="D57" s="8">
        <v>83589</v>
      </c>
      <c r="G57">
        <f>SUM(G55:G56)</f>
        <v>47630</v>
      </c>
      <c r="I57">
        <f>SUM(I55:I56)</f>
        <v>293098</v>
      </c>
    </row>
    <row r="58" spans="3:9">
      <c r="C58" t="s">
        <v>2908</v>
      </c>
      <c r="D58" s="8">
        <v>47630</v>
      </c>
    </row>
    <row r="59" spans="3:9">
      <c r="C59" s="8" t="s">
        <v>2897</v>
      </c>
      <c r="D59" s="8">
        <f t="shared" ref="D59" si="0">SUM(D56:D58)</f>
        <v>424317</v>
      </c>
    </row>
    <row r="81" spans="3:6">
      <c r="F81">
        <v>2023</v>
      </c>
    </row>
    <row r="83" spans="3:6">
      <c r="C83" t="s">
        <v>2850</v>
      </c>
      <c r="D83" t="s">
        <v>349</v>
      </c>
    </row>
    <row r="84" spans="3:6">
      <c r="C84" t="s">
        <v>362</v>
      </c>
      <c r="D84">
        <v>267305</v>
      </c>
    </row>
    <row r="85" spans="3:6">
      <c r="C85" t="s">
        <v>2907</v>
      </c>
      <c r="D85">
        <v>83289</v>
      </c>
    </row>
    <row r="86" spans="3:6">
      <c r="C86" t="s">
        <v>2908</v>
      </c>
      <c r="D86">
        <v>38339</v>
      </c>
    </row>
    <row r="87" spans="3:6">
      <c r="C87" t="s">
        <v>2897</v>
      </c>
      <c r="D87">
        <f>SUM(D84:D86)</f>
        <v>388933</v>
      </c>
    </row>
    <row r="92" spans="3:6" ht="13.5" customHeight="1"/>
  </sheetData>
  <pageMargins left="0.7" right="0.7" top="0.75" bottom="0.75" header="0.3" footer="0.3"/>
  <ignoredErrors>
    <ignoredError sqref="D56 D57:D58 D84:D87 E3:E12" calculatedColumn="1"/>
  </ignoredErrors>
  <drawing r:id="rId1"/>
  <tableParts count="4">
    <tablePart r:id="rId2"/>
    <tablePart r:id="rId3"/>
    <tablePart r:id="rId4"/>
    <tablePart r:id="rId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9671-4B21-43C4-86E8-8A83ABE9AC02}">
  <dimension ref="A1:AA61"/>
  <sheetViews>
    <sheetView workbookViewId="0">
      <selection activeCell="L21" sqref="L21"/>
    </sheetView>
  </sheetViews>
  <sheetFormatPr defaultRowHeight="14.45"/>
  <cols>
    <col min="1" max="1" width="22.7109375" bestFit="1" customWidth="1"/>
    <col min="2" max="4" width="14.42578125" bestFit="1" customWidth="1"/>
    <col min="5" max="5" width="17.7109375" bestFit="1" customWidth="1"/>
    <col min="6" max="6" width="11" bestFit="1" customWidth="1"/>
    <col min="7" max="7" width="8.85546875" style="82"/>
    <col min="9" max="9" width="22.7109375" bestFit="1" customWidth="1"/>
    <col min="10" max="10" width="18.5703125" customWidth="1"/>
    <col min="11" max="11" width="12.42578125" customWidth="1"/>
    <col min="12" max="12" width="7.5703125" bestFit="1" customWidth="1"/>
    <col min="14" max="14" width="9.85546875" customWidth="1"/>
    <col min="15" max="15" width="22.7109375" hidden="1" customWidth="1"/>
    <col min="16" max="16" width="17.7109375" bestFit="1" customWidth="1"/>
    <col min="17" max="17" width="14.7109375" customWidth="1"/>
    <col min="18" max="18" width="12.85546875" customWidth="1"/>
    <col min="19" max="19" width="9.42578125" customWidth="1"/>
    <col min="20" max="20" width="13.7109375" customWidth="1"/>
    <col min="21" max="21" width="12" customWidth="1"/>
    <col min="22" max="22" width="9.5703125" customWidth="1"/>
    <col min="23" max="23" width="15.7109375" customWidth="1"/>
    <col min="25" max="25" width="19.42578125" customWidth="1"/>
    <col min="26" max="26" width="17.7109375" customWidth="1"/>
    <col min="27" max="27" width="14.7109375" customWidth="1"/>
  </cols>
  <sheetData>
    <row r="1" spans="1:15" ht="44.45" customHeight="1" thickBot="1">
      <c r="A1" s="176"/>
      <c r="B1" s="176" t="s">
        <v>433</v>
      </c>
      <c r="I1" s="176"/>
      <c r="J1" s="176" t="s">
        <v>23</v>
      </c>
      <c r="O1" t="s">
        <v>361</v>
      </c>
    </row>
    <row r="2" spans="1:15" s="83" customFormat="1" ht="31.9" customHeight="1" thickTop="1" thickBot="1">
      <c r="A2" s="83" t="s">
        <v>20</v>
      </c>
      <c r="B2" s="83" t="s">
        <v>2857</v>
      </c>
      <c r="C2" s="83" t="s">
        <v>2858</v>
      </c>
      <c r="D2" s="83" t="s">
        <v>27</v>
      </c>
      <c r="E2" s="31" t="s">
        <v>2909</v>
      </c>
      <c r="G2" s="84"/>
      <c r="I2" s="83" t="s">
        <v>360</v>
      </c>
      <c r="J2" s="83" t="s">
        <v>2857</v>
      </c>
      <c r="K2" s="83" t="s">
        <v>2858</v>
      </c>
      <c r="L2" s="83" t="s">
        <v>27</v>
      </c>
      <c r="M2" s="83" t="s">
        <v>332</v>
      </c>
      <c r="N2" s="83" t="s">
        <v>2910</v>
      </c>
      <c r="O2" s="83" t="s">
        <v>2875</v>
      </c>
    </row>
    <row r="3" spans="1:15" ht="15" thickTop="1">
      <c r="A3" t="s">
        <v>361</v>
      </c>
      <c r="B3" s="35">
        <f>VLOOKUP(Table26[[#This Row],[Year]],$A$22:$B$31,2,0)</f>
        <v>174561.91</v>
      </c>
      <c r="C3" s="35">
        <f>VLOOKUP(Table26[[#This Row],[Year]],$E$22:$F$31,2,0)</f>
        <v>393821.09</v>
      </c>
      <c r="D3" s="35">
        <v>411943.47</v>
      </c>
      <c r="I3" t="s">
        <v>362</v>
      </c>
      <c r="J3" s="7">
        <v>211145</v>
      </c>
      <c r="K3" s="7">
        <v>485863</v>
      </c>
      <c r="L3" s="7">
        <v>386350</v>
      </c>
      <c r="M3" s="7">
        <v>423375</v>
      </c>
      <c r="N3" s="34">
        <f>Table27[[#This Row],[2024]]/Table27[[#This Row],[2023]]-1</f>
        <v>9.5832794098615226E-2</v>
      </c>
      <c r="O3" t="s">
        <v>362</v>
      </c>
    </row>
    <row r="4" spans="1:15">
      <c r="A4" t="s">
        <v>2875</v>
      </c>
      <c r="B4" s="35">
        <v>0</v>
      </c>
      <c r="C4" s="35">
        <v>7896.46</v>
      </c>
      <c r="D4" s="35">
        <v>41319.660000000003</v>
      </c>
      <c r="I4" t="s">
        <v>361</v>
      </c>
      <c r="J4" s="7">
        <v>57429</v>
      </c>
      <c r="K4" s="7">
        <v>105424</v>
      </c>
      <c r="L4" s="7">
        <v>90531</v>
      </c>
      <c r="M4" s="7">
        <v>83601</v>
      </c>
      <c r="N4" s="34">
        <f>Table27[[#This Row],[2024]]/Table27[[#This Row],[2023]]-1</f>
        <v>-7.6548364648573397E-2</v>
      </c>
      <c r="O4" t="s">
        <v>2911</v>
      </c>
    </row>
    <row r="5" spans="1:15">
      <c r="A5" t="s">
        <v>362</v>
      </c>
      <c r="B5" s="35">
        <f>VLOOKUP(Table26[[#This Row],[Year]],$A$22:$B$31,2,0)</f>
        <v>1749281.27</v>
      </c>
      <c r="C5" s="35">
        <v>5370958.21</v>
      </c>
      <c r="D5" s="35">
        <v>2883093.78</v>
      </c>
      <c r="I5" t="s">
        <v>363</v>
      </c>
      <c r="J5" s="7">
        <v>9435</v>
      </c>
      <c r="K5" s="7">
        <v>40378</v>
      </c>
      <c r="L5" s="7">
        <v>48531</v>
      </c>
      <c r="M5" s="7">
        <v>63001</v>
      </c>
      <c r="N5" s="34">
        <f>Table27[[#This Row],[2024]]/Table27[[#This Row],[2023]]-1</f>
        <v>0.29815993900805671</v>
      </c>
      <c r="O5" t="s">
        <v>2879</v>
      </c>
    </row>
    <row r="6" spans="1:15">
      <c r="A6" t="s">
        <v>2911</v>
      </c>
      <c r="B6" s="35">
        <f>VLOOKUP(Table26[[#This Row],[Year]],$A$22:$B$31,2,0)</f>
        <v>8691.1</v>
      </c>
      <c r="C6" s="35">
        <v>21734.19</v>
      </c>
      <c r="D6" s="35">
        <v>11236.61</v>
      </c>
      <c r="I6" t="s">
        <v>365</v>
      </c>
      <c r="J6" s="7">
        <v>29636</v>
      </c>
      <c r="K6" s="7">
        <v>57135</v>
      </c>
      <c r="L6" s="7">
        <v>47218</v>
      </c>
      <c r="M6" s="7">
        <v>45096</v>
      </c>
      <c r="N6" s="34">
        <f>Table27[[#This Row],[2024]]/Table27[[#This Row],[2023]]-1</f>
        <v>-4.4940488796645361E-2</v>
      </c>
      <c r="O6" t="s">
        <v>363</v>
      </c>
    </row>
    <row r="7" spans="1:15">
      <c r="A7" t="s">
        <v>363</v>
      </c>
      <c r="B7" s="35">
        <f>VLOOKUP(Table26[[#This Row],[Year]],$A$22:$B$31,2,0)</f>
        <v>36575.33</v>
      </c>
      <c r="C7" s="35">
        <v>225396.41</v>
      </c>
      <c r="D7" s="35">
        <v>223044.33</v>
      </c>
      <c r="I7" t="s">
        <v>2912</v>
      </c>
      <c r="J7" s="7">
        <v>20900</v>
      </c>
      <c r="K7" s="7">
        <v>70919</v>
      </c>
      <c r="L7" s="7">
        <v>67809</v>
      </c>
      <c r="M7" s="7">
        <v>41737</v>
      </c>
      <c r="N7" s="34">
        <f>Table27[[#This Row],[2024]]/Table27[[#This Row],[2023]]-1</f>
        <v>-0.38449173413558668</v>
      </c>
      <c r="O7" t="s">
        <v>364</v>
      </c>
    </row>
    <row r="8" spans="1:15">
      <c r="A8" t="s">
        <v>364</v>
      </c>
      <c r="B8" s="35">
        <f>VLOOKUP(Table26[[#This Row],[Year]],$A$22:$B$31,2,0)</f>
        <v>22863.07</v>
      </c>
      <c r="C8" s="35">
        <v>61196.14</v>
      </c>
      <c r="D8" s="35">
        <v>44819.6</v>
      </c>
      <c r="I8" t="s">
        <v>367</v>
      </c>
      <c r="J8" s="7">
        <v>3291</v>
      </c>
      <c r="K8" s="7">
        <v>8313</v>
      </c>
      <c r="L8" s="7">
        <v>12316</v>
      </c>
      <c r="M8" s="7">
        <v>12750</v>
      </c>
      <c r="N8" s="34">
        <f>Table27[[#This Row],[2024]]/Table27[[#This Row],[2023]]-1</f>
        <v>3.5238713868138927E-2</v>
      </c>
      <c r="O8" t="s">
        <v>365</v>
      </c>
    </row>
    <row r="9" spans="1:15">
      <c r="A9" t="s">
        <v>365</v>
      </c>
      <c r="B9" s="35">
        <f>VLOOKUP(Table26[[#This Row],[Year]],$A$22:$B$31,2,0)</f>
        <v>165137.68</v>
      </c>
      <c r="C9" s="35">
        <v>461887.7</v>
      </c>
      <c r="D9" s="35">
        <v>256383.22</v>
      </c>
      <c r="I9" t="s">
        <v>2882</v>
      </c>
      <c r="J9" s="7">
        <v>6185</v>
      </c>
      <c r="K9" s="7">
        <v>18386</v>
      </c>
      <c r="L9" s="7">
        <v>13482</v>
      </c>
      <c r="M9" s="7">
        <v>12373</v>
      </c>
      <c r="N9" s="34">
        <f>Table27[[#This Row],[2024]]/Table27[[#This Row],[2023]]-1</f>
        <v>-8.2257825248479466E-2</v>
      </c>
      <c r="O9" t="s">
        <v>367</v>
      </c>
    </row>
    <row r="10" spans="1:15">
      <c r="A10" t="s">
        <v>367</v>
      </c>
      <c r="B10" s="35">
        <f>VLOOKUP(Table26[[#This Row],[Year]],$A$22:$B$31,2,0)</f>
        <v>108781.04</v>
      </c>
      <c r="C10" s="35">
        <v>511313.8</v>
      </c>
      <c r="D10" s="35">
        <v>366267.73</v>
      </c>
      <c r="I10" t="s">
        <v>364</v>
      </c>
      <c r="J10" s="7">
        <v>4444</v>
      </c>
      <c r="K10" s="7">
        <v>8190</v>
      </c>
      <c r="L10" s="7">
        <v>8219</v>
      </c>
      <c r="M10" s="7">
        <v>5704</v>
      </c>
      <c r="N10" s="34">
        <f>Table27[[#This Row],[2024]]/Table27[[#This Row],[2023]]-1</f>
        <v>-0.3059982966297603</v>
      </c>
      <c r="O10" t="s">
        <v>2912</v>
      </c>
    </row>
    <row r="11" spans="1:15">
      <c r="A11" t="s">
        <v>2912</v>
      </c>
      <c r="B11" s="35">
        <f>VLOOKUP(Table26[[#This Row],[Year]],$A$22:$B$31,2,0)</f>
        <v>653890.76</v>
      </c>
      <c r="C11" s="35">
        <v>3382806.67</v>
      </c>
      <c r="D11" s="35">
        <v>1725624.31</v>
      </c>
      <c r="I11" t="s">
        <v>2875</v>
      </c>
      <c r="J11" s="7">
        <v>0</v>
      </c>
      <c r="K11" s="7">
        <v>0</v>
      </c>
      <c r="L11" s="7">
        <v>3360</v>
      </c>
      <c r="M11" s="7">
        <v>3873</v>
      </c>
      <c r="N11" s="34">
        <f>Table27[[#This Row],[2024]]/Table27[[#This Row],[2023]]-1</f>
        <v>0.15267857142857144</v>
      </c>
      <c r="O11" t="s">
        <v>2882</v>
      </c>
    </row>
    <row r="12" spans="1:15">
      <c r="A12" t="s">
        <v>2882</v>
      </c>
      <c r="B12" s="35">
        <f>VLOOKUP(Table26[[#This Row],[Year]],$A$22:$B$31,2,0)</f>
        <v>49305.89</v>
      </c>
      <c r="C12" s="35">
        <v>145606.15</v>
      </c>
      <c r="D12" s="35">
        <v>88590.04</v>
      </c>
      <c r="I12" t="s">
        <v>2911</v>
      </c>
      <c r="J12" s="7">
        <v>1853</v>
      </c>
      <c r="K12" s="7">
        <v>3310</v>
      </c>
      <c r="L12" s="7">
        <v>2583</v>
      </c>
      <c r="M12" s="7">
        <v>942</v>
      </c>
      <c r="N12" s="34">
        <f>Table27[[#This Row],[2024]]/Table27[[#This Row],[2023]]-1</f>
        <v>-0.63530778164924506</v>
      </c>
    </row>
    <row r="20" spans="1:20">
      <c r="A20">
        <v>21</v>
      </c>
      <c r="F20">
        <v>22</v>
      </c>
      <c r="J20">
        <v>21</v>
      </c>
      <c r="P20">
        <v>22</v>
      </c>
    </row>
    <row r="22" spans="1:20">
      <c r="A22" t="s">
        <v>361</v>
      </c>
      <c r="B22">
        <v>174561.91</v>
      </c>
      <c r="E22" t="s">
        <v>361</v>
      </c>
      <c r="F22">
        <v>393821.09</v>
      </c>
      <c r="J22" t="s">
        <v>361</v>
      </c>
      <c r="K22">
        <v>57429</v>
      </c>
      <c r="P22" t="s">
        <v>361</v>
      </c>
      <c r="Q22">
        <v>105424</v>
      </c>
    </row>
    <row r="23" spans="1:20">
      <c r="A23" t="s">
        <v>362</v>
      </c>
      <c r="B23">
        <v>1749281.27</v>
      </c>
      <c r="E23" t="s">
        <v>362</v>
      </c>
      <c r="F23">
        <v>3525183.6</v>
      </c>
      <c r="J23" t="s">
        <v>362</v>
      </c>
      <c r="K23">
        <v>211145</v>
      </c>
      <c r="P23" t="s">
        <v>362</v>
      </c>
      <c r="Q23">
        <v>485863</v>
      </c>
    </row>
    <row r="24" spans="1:20">
      <c r="A24" t="s">
        <v>2911</v>
      </c>
      <c r="B24">
        <v>8691.1</v>
      </c>
      <c r="E24" t="s">
        <v>2911</v>
      </c>
      <c r="F24">
        <v>14689.04</v>
      </c>
      <c r="J24" t="s">
        <v>2911</v>
      </c>
      <c r="K24">
        <v>1853</v>
      </c>
      <c r="P24" t="s">
        <v>2911</v>
      </c>
      <c r="Q24">
        <v>3310</v>
      </c>
    </row>
    <row r="25" spans="1:20">
      <c r="A25" t="s">
        <v>2879</v>
      </c>
      <c r="B25">
        <v>105.64</v>
      </c>
      <c r="E25" t="s">
        <v>2879</v>
      </c>
      <c r="F25">
        <v>480.7</v>
      </c>
      <c r="J25" t="s">
        <v>2879</v>
      </c>
      <c r="K25">
        <v>22</v>
      </c>
      <c r="P25" t="s">
        <v>2879</v>
      </c>
      <c r="Q25">
        <v>93</v>
      </c>
    </row>
    <row r="26" spans="1:20">
      <c r="A26" t="s">
        <v>363</v>
      </c>
      <c r="B26">
        <v>36575.33</v>
      </c>
      <c r="E26" t="s">
        <v>363</v>
      </c>
      <c r="F26">
        <v>134778.54999999999</v>
      </c>
      <c r="J26" t="s">
        <v>363</v>
      </c>
      <c r="K26">
        <v>9435</v>
      </c>
      <c r="P26" t="s">
        <v>363</v>
      </c>
      <c r="Q26">
        <v>40378</v>
      </c>
    </row>
    <row r="27" spans="1:20">
      <c r="A27" t="s">
        <v>364</v>
      </c>
      <c r="B27">
        <v>22863.07</v>
      </c>
      <c r="E27" t="s">
        <v>364</v>
      </c>
      <c r="F27">
        <v>41627</v>
      </c>
      <c r="J27" t="s">
        <v>364</v>
      </c>
      <c r="K27">
        <v>4444</v>
      </c>
      <c r="P27" t="s">
        <v>364</v>
      </c>
      <c r="Q27">
        <v>8190</v>
      </c>
    </row>
    <row r="28" spans="1:20">
      <c r="A28" t="s">
        <v>365</v>
      </c>
      <c r="B28">
        <v>165137.68</v>
      </c>
      <c r="E28" t="s">
        <v>365</v>
      </c>
      <c r="F28">
        <v>308635.7</v>
      </c>
      <c r="J28" t="s">
        <v>365</v>
      </c>
      <c r="K28">
        <v>29636</v>
      </c>
      <c r="P28" t="s">
        <v>365</v>
      </c>
      <c r="Q28">
        <v>57135</v>
      </c>
    </row>
    <row r="29" spans="1:20" ht="20.45" thickBot="1">
      <c r="A29" t="s">
        <v>367</v>
      </c>
      <c r="B29">
        <v>108781.04</v>
      </c>
      <c r="E29" t="s">
        <v>367</v>
      </c>
      <c r="F29">
        <v>265803.65999999997</v>
      </c>
      <c r="J29" t="s">
        <v>367</v>
      </c>
      <c r="K29">
        <v>3291</v>
      </c>
      <c r="P29" t="s">
        <v>367</v>
      </c>
      <c r="Q29">
        <v>8313</v>
      </c>
      <c r="T29" s="31" t="s">
        <v>2909</v>
      </c>
    </row>
    <row r="30" spans="1:20" ht="15" thickTop="1">
      <c r="A30" t="s">
        <v>2912</v>
      </c>
      <c r="B30">
        <v>653890.76</v>
      </c>
      <c r="E30" t="s">
        <v>2912</v>
      </c>
      <c r="F30">
        <v>1907399.23</v>
      </c>
      <c r="J30" t="s">
        <v>2912</v>
      </c>
      <c r="K30">
        <v>20900</v>
      </c>
      <c r="P30" t="s">
        <v>2912</v>
      </c>
      <c r="Q30">
        <v>70919</v>
      </c>
    </row>
    <row r="31" spans="1:20">
      <c r="A31" t="s">
        <v>2882</v>
      </c>
      <c r="B31">
        <v>49305.89</v>
      </c>
      <c r="E31" t="s">
        <v>2882</v>
      </c>
      <c r="F31">
        <v>95224.13</v>
      </c>
      <c r="J31" t="s">
        <v>2882</v>
      </c>
      <c r="K31">
        <v>6185</v>
      </c>
      <c r="P31" t="s">
        <v>2882</v>
      </c>
      <c r="Q31">
        <v>18386</v>
      </c>
    </row>
    <row r="33" spans="1:17">
      <c r="A33">
        <v>23</v>
      </c>
      <c r="F33">
        <v>24</v>
      </c>
      <c r="J33">
        <v>23</v>
      </c>
      <c r="P33">
        <v>24</v>
      </c>
    </row>
    <row r="35" spans="1:17">
      <c r="A35" t="s">
        <v>361</v>
      </c>
      <c r="B35">
        <v>411943.47</v>
      </c>
      <c r="E35" t="s">
        <v>361</v>
      </c>
      <c r="F35">
        <v>363218.27</v>
      </c>
      <c r="J35" t="s">
        <v>361</v>
      </c>
      <c r="K35">
        <v>90531</v>
      </c>
      <c r="P35" t="s">
        <v>361</v>
      </c>
      <c r="Q35">
        <v>83601</v>
      </c>
    </row>
    <row r="36" spans="1:17">
      <c r="A36" t="s">
        <v>362</v>
      </c>
      <c r="B36">
        <v>2883093.78</v>
      </c>
      <c r="E36" t="s">
        <v>362</v>
      </c>
      <c r="F36">
        <v>2920127.49</v>
      </c>
      <c r="J36" t="s">
        <v>362</v>
      </c>
      <c r="K36">
        <v>386350</v>
      </c>
      <c r="P36" t="s">
        <v>362</v>
      </c>
      <c r="Q36">
        <v>423375</v>
      </c>
    </row>
    <row r="37" spans="1:17">
      <c r="A37" t="s">
        <v>2911</v>
      </c>
      <c r="B37">
        <v>11236.61</v>
      </c>
      <c r="E37" t="s">
        <v>2911</v>
      </c>
      <c r="F37">
        <v>5476.17</v>
      </c>
      <c r="J37" t="s">
        <v>2911</v>
      </c>
      <c r="K37">
        <v>2583</v>
      </c>
      <c r="P37" t="s">
        <v>2911</v>
      </c>
      <c r="Q37">
        <v>942</v>
      </c>
    </row>
    <row r="38" spans="1:17">
      <c r="A38" t="s">
        <v>2879</v>
      </c>
      <c r="B38">
        <v>374.05</v>
      </c>
      <c r="E38" t="s">
        <v>2879</v>
      </c>
      <c r="F38">
        <v>7173.19</v>
      </c>
      <c r="J38" t="s">
        <v>2879</v>
      </c>
      <c r="K38">
        <v>32</v>
      </c>
      <c r="P38" t="s">
        <v>2879</v>
      </c>
      <c r="Q38">
        <v>655</v>
      </c>
    </row>
    <row r="39" spans="1:17">
      <c r="A39" t="s">
        <v>363</v>
      </c>
      <c r="B39">
        <v>223044.33</v>
      </c>
      <c r="E39" t="s">
        <v>363</v>
      </c>
      <c r="F39">
        <v>379309.1</v>
      </c>
      <c r="J39" t="s">
        <v>363</v>
      </c>
      <c r="K39">
        <v>48531</v>
      </c>
      <c r="P39" t="s">
        <v>363</v>
      </c>
      <c r="Q39">
        <v>63001</v>
      </c>
    </row>
    <row r="40" spans="1:17">
      <c r="A40" t="s">
        <v>364</v>
      </c>
      <c r="B40">
        <v>44819.6</v>
      </c>
      <c r="E40" t="s">
        <v>364</v>
      </c>
      <c r="F40">
        <v>25281.759999999998</v>
      </c>
      <c r="J40" t="s">
        <v>364</v>
      </c>
      <c r="K40">
        <v>8219</v>
      </c>
      <c r="P40" t="s">
        <v>364</v>
      </c>
      <c r="Q40">
        <v>5704</v>
      </c>
    </row>
    <row r="41" spans="1:17">
      <c r="A41" t="s">
        <v>365</v>
      </c>
      <c r="B41">
        <v>256383.22</v>
      </c>
      <c r="E41" t="s">
        <v>365</v>
      </c>
      <c r="F41">
        <v>232468.89</v>
      </c>
      <c r="J41" t="s">
        <v>365</v>
      </c>
      <c r="K41">
        <v>47218</v>
      </c>
      <c r="P41" t="s">
        <v>365</v>
      </c>
      <c r="Q41">
        <v>45096</v>
      </c>
    </row>
    <row r="42" spans="1:17">
      <c r="A42" t="s">
        <v>367</v>
      </c>
      <c r="B42">
        <v>366267.73</v>
      </c>
      <c r="E42" t="s">
        <v>367</v>
      </c>
      <c r="F42">
        <v>360442.2</v>
      </c>
      <c r="J42" t="s">
        <v>367</v>
      </c>
      <c r="K42">
        <v>12316</v>
      </c>
      <c r="P42" t="s">
        <v>367</v>
      </c>
      <c r="Q42">
        <v>12750</v>
      </c>
    </row>
    <row r="43" spans="1:17">
      <c r="A43" t="s">
        <v>2912</v>
      </c>
      <c r="B43">
        <v>1725624.31</v>
      </c>
      <c r="E43" t="s">
        <v>2912</v>
      </c>
      <c r="F43">
        <v>1090432.8500000001</v>
      </c>
      <c r="J43" t="s">
        <v>2912</v>
      </c>
      <c r="K43">
        <v>67809</v>
      </c>
      <c r="P43" t="s">
        <v>2912</v>
      </c>
      <c r="Q43">
        <v>41737</v>
      </c>
    </row>
    <row r="44" spans="1:17">
      <c r="A44" t="s">
        <v>2882</v>
      </c>
      <c r="B44">
        <v>88590.04</v>
      </c>
      <c r="E44" t="s">
        <v>2882</v>
      </c>
      <c r="F44">
        <v>84644.83</v>
      </c>
      <c r="J44" t="s">
        <v>2882</v>
      </c>
      <c r="K44">
        <v>13482</v>
      </c>
      <c r="P44" t="s">
        <v>2882</v>
      </c>
      <c r="Q44">
        <v>12373</v>
      </c>
    </row>
    <row r="45" spans="1:17">
      <c r="A45" t="s">
        <v>2875</v>
      </c>
      <c r="B45">
        <v>41319.660000000003</v>
      </c>
      <c r="E45" t="s">
        <v>2875</v>
      </c>
      <c r="F45">
        <v>43452.07</v>
      </c>
      <c r="J45" t="s">
        <v>2875</v>
      </c>
      <c r="K45">
        <v>3360</v>
      </c>
      <c r="P45" t="s">
        <v>2875</v>
      </c>
      <c r="Q45">
        <v>3873</v>
      </c>
    </row>
    <row r="51" spans="10:27" ht="14.45" customHeight="1">
      <c r="J51" s="85" t="s">
        <v>360</v>
      </c>
      <c r="K51" s="87" t="s">
        <v>2910</v>
      </c>
      <c r="P51" t="str" cm="1">
        <f t="array" ref="P51:Z52">TRANSPOSE(J51:K61)</f>
        <v>Category</v>
      </c>
      <c r="Q51" t="str">
        <v>UV Gel Polish</v>
      </c>
      <c r="R51" t="str">
        <v>Accessories</v>
      </c>
      <c r="S51" t="str">
        <v>Nail Art</v>
      </c>
      <c r="T51" t="str">
        <v>Lotions and preparations</v>
      </c>
      <c r="U51" t="str">
        <v>Starter Set</v>
      </c>
      <c r="V51" t="str">
        <v>Devices</v>
      </c>
      <c r="W51" t="str">
        <v>Gels &amp; Acrylics</v>
      </c>
      <c r="X51" t="str">
        <v>Care</v>
      </c>
      <c r="Y51" t="str">
        <v>Intense Serum Line</v>
      </c>
      <c r="Z51" t="str">
        <v>Classic Gel Polish</v>
      </c>
    </row>
    <row r="52" spans="10:27">
      <c r="J52" s="86" t="s">
        <v>362</v>
      </c>
      <c r="K52" s="88">
        <v>9.5832794098615198E-2</v>
      </c>
      <c r="P52" t="str">
        <v>%Change vs 2023</v>
      </c>
      <c r="Q52">
        <v>9.5832794098615198E-2</v>
      </c>
      <c r="R52">
        <v>-7.6548364648573397E-2</v>
      </c>
      <c r="S52">
        <v>0.29815993900805671</v>
      </c>
      <c r="T52">
        <v>-4.4940488796645361E-2</v>
      </c>
      <c r="U52">
        <v>-0.38449173413558668</v>
      </c>
      <c r="V52">
        <v>3.5238713868138927E-2</v>
      </c>
      <c r="W52">
        <v>-8.2257825248479466E-2</v>
      </c>
      <c r="X52">
        <v>-0.3059982966297603</v>
      </c>
      <c r="Y52">
        <v>0.15267857142857144</v>
      </c>
      <c r="Z52">
        <v>-0.63530778164924506</v>
      </c>
    </row>
    <row r="53" spans="10:27">
      <c r="J53" s="86" t="s">
        <v>361</v>
      </c>
      <c r="K53" s="88">
        <v>-7.6548364648573397E-2</v>
      </c>
    </row>
    <row r="54" spans="10:27">
      <c r="J54" s="86" t="s">
        <v>363</v>
      </c>
      <c r="K54" s="88">
        <v>0.29815993900805671</v>
      </c>
    </row>
    <row r="55" spans="10:27">
      <c r="J55" s="86" t="s">
        <v>365</v>
      </c>
      <c r="K55" s="88">
        <v>-4.4940488796645361E-2</v>
      </c>
    </row>
    <row r="56" spans="10:27">
      <c r="J56" s="86" t="s">
        <v>2912</v>
      </c>
      <c r="K56" s="88">
        <v>-0.38449173413558668</v>
      </c>
    </row>
    <row r="57" spans="10:27">
      <c r="J57" s="86" t="s">
        <v>367</v>
      </c>
      <c r="K57" s="88">
        <v>3.5238713868138927E-2</v>
      </c>
      <c r="P57" t="s">
        <v>360</v>
      </c>
      <c r="Q57" t="s">
        <v>362</v>
      </c>
      <c r="R57" t="s">
        <v>361</v>
      </c>
      <c r="S57" t="s">
        <v>363</v>
      </c>
      <c r="T57" t="s">
        <v>365</v>
      </c>
      <c r="U57" t="s">
        <v>2912</v>
      </c>
      <c r="V57" t="s">
        <v>367</v>
      </c>
      <c r="W57" t="s">
        <v>2882</v>
      </c>
      <c r="X57" t="s">
        <v>364</v>
      </c>
      <c r="Y57" t="s">
        <v>2875</v>
      </c>
      <c r="Z57" t="s">
        <v>2911</v>
      </c>
      <c r="AA57" t="s">
        <v>2879</v>
      </c>
    </row>
    <row r="58" spans="10:27">
      <c r="J58" s="86" t="s">
        <v>2882</v>
      </c>
      <c r="K58" s="88">
        <v>-8.2257825248479466E-2</v>
      </c>
      <c r="P58" t="s">
        <v>2910</v>
      </c>
      <c r="Q58" s="34">
        <v>9.5832794098615226E-2</v>
      </c>
      <c r="R58" s="34">
        <v>-7.6548364648573397E-2</v>
      </c>
      <c r="S58" s="34">
        <v>0.29815993900805671</v>
      </c>
      <c r="T58" s="34">
        <v>-4.4940488796645361E-2</v>
      </c>
      <c r="U58" s="34">
        <v>-0.38449173413558668</v>
      </c>
      <c r="V58" s="34">
        <v>3.5238713868138927E-2</v>
      </c>
      <c r="W58" s="34">
        <v>-8.2257825248479466E-2</v>
      </c>
      <c r="X58" s="34">
        <v>-0.3059982966297603</v>
      </c>
      <c r="Y58" s="34">
        <v>0.15267857142857144</v>
      </c>
      <c r="Z58" s="34">
        <v>-0.63530778164924506</v>
      </c>
      <c r="AA58" s="34">
        <v>19.46875</v>
      </c>
    </row>
    <row r="59" spans="10:27">
      <c r="J59" s="86" t="s">
        <v>364</v>
      </c>
      <c r="K59" s="88">
        <v>-0.3059982966297603</v>
      </c>
    </row>
    <row r="60" spans="10:27">
      <c r="J60" s="86" t="s">
        <v>2875</v>
      </c>
      <c r="K60" s="88">
        <v>0.15267857142857144</v>
      </c>
    </row>
    <row r="61" spans="10:27">
      <c r="J61" s="86" t="s">
        <v>2911</v>
      </c>
      <c r="K61" s="88">
        <v>-0.63530778164924506</v>
      </c>
    </row>
  </sheetData>
  <conditionalFormatting sqref="K52:K61">
    <cfRule type="cellIs" dxfId="126" priority="1" operator="lessThan">
      <formula>0</formula>
    </cfRule>
    <cfRule type="cellIs" dxfId="125" priority="2" operator="greaterThan">
      <formula>0</formula>
    </cfRule>
  </conditionalFormatting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C4DF-599C-4969-BF51-B5FAFA81C730}">
  <dimension ref="A1:H44"/>
  <sheetViews>
    <sheetView workbookViewId="0">
      <selection activeCell="L21" sqref="L21"/>
    </sheetView>
  </sheetViews>
  <sheetFormatPr defaultRowHeight="14.45"/>
  <cols>
    <col min="1" max="1" width="10.5703125" customWidth="1"/>
    <col min="2" max="2" width="15.42578125" bestFit="1" customWidth="1"/>
    <col min="3" max="3" width="16" customWidth="1"/>
    <col min="6" max="6" width="10.5703125" customWidth="1"/>
    <col min="7" max="7" width="15.42578125" bestFit="1" customWidth="1"/>
    <col min="8" max="8" width="16.7109375" customWidth="1"/>
  </cols>
  <sheetData>
    <row r="1" spans="1:8" ht="15" thickBot="1"/>
    <row r="2" spans="1:8" ht="15" thickBot="1">
      <c r="B2" s="175" t="s">
        <v>2840</v>
      </c>
      <c r="G2" t="s">
        <v>349</v>
      </c>
    </row>
    <row r="4" spans="1:8">
      <c r="A4" t="s">
        <v>21</v>
      </c>
      <c r="B4" t="s">
        <v>27</v>
      </c>
      <c r="C4" t="s">
        <v>332</v>
      </c>
      <c r="F4" t="s">
        <v>21</v>
      </c>
      <c r="G4" t="s">
        <v>27</v>
      </c>
      <c r="H4" t="s">
        <v>332</v>
      </c>
    </row>
    <row r="5" spans="1:8">
      <c r="A5" t="s">
        <v>28</v>
      </c>
      <c r="B5" s="35">
        <v>878701.03</v>
      </c>
      <c r="C5" s="35">
        <v>689258.2</v>
      </c>
      <c r="F5" t="s">
        <v>28</v>
      </c>
      <c r="G5" s="22">
        <f>B5+B21+B36</f>
        <v>4365535.03</v>
      </c>
      <c r="H5" s="22">
        <f>C5+C21+C36</f>
        <v>4136474.2</v>
      </c>
    </row>
    <row r="6" spans="1:8">
      <c r="A6" t="s">
        <v>73</v>
      </c>
      <c r="B6" s="35">
        <v>807082.35</v>
      </c>
      <c r="C6" s="35">
        <v>657313.35</v>
      </c>
      <c r="F6" t="s">
        <v>73</v>
      </c>
      <c r="G6" s="22">
        <f t="shared" ref="G6:G13" si="0">B6+B22+B37</f>
        <v>3684244.35</v>
      </c>
      <c r="H6" s="22">
        <f t="shared" ref="H6:H13" si="1">C6+C22+C37</f>
        <v>3632262.35</v>
      </c>
    </row>
    <row r="7" spans="1:8">
      <c r="A7" t="s">
        <v>100</v>
      </c>
      <c r="B7" s="35">
        <v>834630.6</v>
      </c>
      <c r="C7" s="35">
        <v>782061.21</v>
      </c>
      <c r="F7" t="s">
        <v>100</v>
      </c>
      <c r="G7" s="22">
        <f t="shared" si="0"/>
        <v>4226038.5999999996</v>
      </c>
      <c r="H7" s="22">
        <f t="shared" si="1"/>
        <v>4288179.21</v>
      </c>
    </row>
    <row r="8" spans="1:8">
      <c r="A8" t="s">
        <v>126</v>
      </c>
      <c r="B8" s="35">
        <v>787073.55</v>
      </c>
      <c r="C8" s="35">
        <v>710123.84</v>
      </c>
      <c r="F8" t="s">
        <v>126</v>
      </c>
      <c r="G8" s="22">
        <f t="shared" si="0"/>
        <v>4540481.55</v>
      </c>
      <c r="H8" s="22">
        <f t="shared" si="1"/>
        <v>4346676.84</v>
      </c>
    </row>
    <row r="9" spans="1:8">
      <c r="A9" t="s">
        <v>146</v>
      </c>
      <c r="B9" s="35">
        <v>847083.09</v>
      </c>
      <c r="C9" s="35">
        <v>758845.09</v>
      </c>
      <c r="F9" t="s">
        <v>146</v>
      </c>
      <c r="G9" s="22">
        <f t="shared" si="0"/>
        <v>4922933.09</v>
      </c>
      <c r="H9" s="22">
        <f t="shared" si="1"/>
        <v>4268893.09</v>
      </c>
    </row>
    <row r="10" spans="1:8">
      <c r="A10" t="s">
        <v>168</v>
      </c>
      <c r="B10" s="35">
        <v>752694.53</v>
      </c>
      <c r="C10" s="35">
        <v>719695.72</v>
      </c>
      <c r="F10" t="s">
        <v>168</v>
      </c>
      <c r="G10" s="22">
        <f t="shared" si="0"/>
        <v>4996385.53</v>
      </c>
      <c r="H10" s="22">
        <f t="shared" si="1"/>
        <v>4935318.72</v>
      </c>
    </row>
    <row r="11" spans="1:8">
      <c r="A11" t="s">
        <v>187</v>
      </c>
      <c r="B11" s="35">
        <v>801617.55</v>
      </c>
      <c r="C11" s="35">
        <v>927170.65</v>
      </c>
      <c r="F11" t="s">
        <v>187</v>
      </c>
      <c r="G11" s="22">
        <f t="shared" si="0"/>
        <v>5330529.55</v>
      </c>
      <c r="H11" s="22">
        <f t="shared" si="1"/>
        <v>5448274.6500000004</v>
      </c>
    </row>
    <row r="12" spans="1:8">
      <c r="A12" t="s">
        <v>210</v>
      </c>
      <c r="B12" s="35">
        <v>788760.99</v>
      </c>
      <c r="C12" s="35">
        <v>467558.44</v>
      </c>
      <c r="F12" t="s">
        <v>210</v>
      </c>
      <c r="G12" s="22">
        <f t="shared" si="0"/>
        <v>4962023.99</v>
      </c>
      <c r="H12" s="22">
        <f t="shared" si="1"/>
        <v>4445346.4400000004</v>
      </c>
    </row>
    <row r="13" spans="1:8">
      <c r="A13" t="s">
        <v>349</v>
      </c>
      <c r="B13" s="35">
        <f>SUM(B5:B12)</f>
        <v>6497643.6900000004</v>
      </c>
      <c r="C13" s="35">
        <f>SUM(C5:C12)</f>
        <v>5712026.5</v>
      </c>
      <c r="F13" t="s">
        <v>349</v>
      </c>
      <c r="G13" s="22">
        <f t="shared" si="0"/>
        <v>37028171.689999998</v>
      </c>
      <c r="H13" s="22">
        <f t="shared" si="1"/>
        <v>35501425.5</v>
      </c>
    </row>
    <row r="15" spans="1:8" ht="15" thickBot="1"/>
    <row r="16" spans="1:8" ht="15" thickBot="1">
      <c r="B16" s="175" t="s">
        <v>2889</v>
      </c>
    </row>
    <row r="18" spans="1:3">
      <c r="B18" t="s">
        <v>2913</v>
      </c>
    </row>
    <row r="20" spans="1:3">
      <c r="A20" t="s">
        <v>21</v>
      </c>
      <c r="B20" t="s">
        <v>27</v>
      </c>
      <c r="C20" t="s">
        <v>332</v>
      </c>
    </row>
    <row r="21" spans="1:3">
      <c r="A21" t="s">
        <v>28</v>
      </c>
      <c r="B21" s="35">
        <v>3310338</v>
      </c>
      <c r="C21" s="35">
        <v>3312188</v>
      </c>
    </row>
    <row r="22" spans="1:3">
      <c r="A22" t="s">
        <v>73</v>
      </c>
      <c r="B22" s="35">
        <v>2749163</v>
      </c>
      <c r="C22" s="35">
        <v>2854386</v>
      </c>
    </row>
    <row r="23" spans="1:3">
      <c r="A23" t="s">
        <v>100</v>
      </c>
      <c r="B23" s="35">
        <v>3239758</v>
      </c>
      <c r="C23" s="35">
        <v>3359077</v>
      </c>
    </row>
    <row r="24" spans="1:3">
      <c r="A24" t="s">
        <v>126</v>
      </c>
      <c r="B24" s="35">
        <v>3572704</v>
      </c>
      <c r="C24" s="35">
        <v>3485545</v>
      </c>
    </row>
    <row r="25" spans="1:3">
      <c r="A25" t="s">
        <v>146</v>
      </c>
      <c r="B25" s="35">
        <v>3767936</v>
      </c>
      <c r="C25" s="35">
        <v>3359036</v>
      </c>
    </row>
    <row r="26" spans="1:3">
      <c r="A26" t="s">
        <v>168</v>
      </c>
      <c r="B26" s="35">
        <v>4061017</v>
      </c>
      <c r="C26" s="35">
        <v>4015720</v>
      </c>
    </row>
    <row r="27" spans="1:3">
      <c r="A27" t="s">
        <v>187</v>
      </c>
      <c r="B27" s="35">
        <v>4386537</v>
      </c>
      <c r="C27" s="35">
        <v>4295543</v>
      </c>
    </row>
    <row r="28" spans="1:3">
      <c r="A28" t="s">
        <v>210</v>
      </c>
      <c r="B28" s="35">
        <v>4024344</v>
      </c>
      <c r="C28" s="35">
        <v>3838929</v>
      </c>
    </row>
    <row r="29" spans="1:3">
      <c r="A29" t="s">
        <v>349</v>
      </c>
      <c r="B29" s="35">
        <f>SUM(B21:B28)</f>
        <v>29111797</v>
      </c>
      <c r="C29" s="35">
        <f>SUM(C21:C28)</f>
        <v>28520424</v>
      </c>
    </row>
    <row r="33" spans="1:3">
      <c r="B33" t="s">
        <v>2914</v>
      </c>
    </row>
    <row r="35" spans="1:3">
      <c r="A35" t="s">
        <v>21</v>
      </c>
      <c r="B35" t="s">
        <v>27</v>
      </c>
      <c r="C35" t="s">
        <v>332</v>
      </c>
    </row>
    <row r="36" spans="1:3">
      <c r="A36" t="s">
        <v>28</v>
      </c>
      <c r="B36" s="35">
        <v>176496</v>
      </c>
      <c r="C36" s="35">
        <v>135028</v>
      </c>
    </row>
    <row r="37" spans="1:3">
      <c r="A37" t="s">
        <v>73</v>
      </c>
      <c r="B37" s="35">
        <v>127999</v>
      </c>
      <c r="C37" s="35">
        <v>120563</v>
      </c>
    </row>
    <row r="38" spans="1:3">
      <c r="A38" t="s">
        <v>100</v>
      </c>
      <c r="B38" s="35">
        <v>151650</v>
      </c>
      <c r="C38" s="35">
        <v>147041</v>
      </c>
    </row>
    <row r="39" spans="1:3">
      <c r="A39" t="s">
        <v>126</v>
      </c>
      <c r="B39" s="35">
        <v>180704</v>
      </c>
      <c r="C39" s="35">
        <v>151008</v>
      </c>
    </row>
    <row r="40" spans="1:3">
      <c r="A40" t="s">
        <v>146</v>
      </c>
      <c r="B40" s="35">
        <v>307914</v>
      </c>
      <c r="C40" s="35">
        <v>151012</v>
      </c>
    </row>
    <row r="41" spans="1:3">
      <c r="A41" t="s">
        <v>168</v>
      </c>
      <c r="B41" s="35">
        <v>182674</v>
      </c>
      <c r="C41" s="35">
        <v>199903</v>
      </c>
    </row>
    <row r="42" spans="1:3">
      <c r="A42" t="s">
        <v>187</v>
      </c>
      <c r="B42" s="35">
        <v>142375</v>
      </c>
      <c r="C42" s="35">
        <v>225561</v>
      </c>
    </row>
    <row r="43" spans="1:3">
      <c r="A43" t="s">
        <v>210</v>
      </c>
      <c r="B43" s="35">
        <v>148919</v>
      </c>
      <c r="C43" s="35">
        <v>138859</v>
      </c>
    </row>
    <row r="44" spans="1:3">
      <c r="A44" t="s">
        <v>349</v>
      </c>
      <c r="B44" s="35">
        <f>SUM(B36:B43)</f>
        <v>1418731</v>
      </c>
      <c r="C44" s="35">
        <f>SUM(C36:C43)</f>
        <v>1268975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0F60-4BD2-4487-AB5B-D3824283AAA6}">
  <dimension ref="A1:H74"/>
  <sheetViews>
    <sheetView workbookViewId="0">
      <selection activeCell="L21" sqref="L21"/>
    </sheetView>
  </sheetViews>
  <sheetFormatPr defaultRowHeight="14.45"/>
  <cols>
    <col min="2" max="2" width="10.42578125" style="7" customWidth="1"/>
    <col min="6" max="6" width="12.7109375" style="3" customWidth="1"/>
    <col min="8" max="8" width="13" style="7" customWidth="1"/>
  </cols>
  <sheetData>
    <row r="1" spans="1:8" ht="15" thickBot="1">
      <c r="B1" s="177" t="s">
        <v>2840</v>
      </c>
    </row>
    <row r="3" spans="1:8" ht="20.45" thickBot="1">
      <c r="A3" t="s">
        <v>21</v>
      </c>
      <c r="B3" s="7" t="s">
        <v>23</v>
      </c>
      <c r="E3" s="31" t="s">
        <v>2915</v>
      </c>
    </row>
    <row r="4" spans="1:8" ht="15" thickTop="1">
      <c r="A4" t="s">
        <v>28</v>
      </c>
      <c r="B4" s="7">
        <v>86069</v>
      </c>
    </row>
    <row r="5" spans="1:8">
      <c r="A5" t="s">
        <v>73</v>
      </c>
      <c r="B5" s="7">
        <v>89905</v>
      </c>
    </row>
    <row r="6" spans="1:8">
      <c r="A6" t="s">
        <v>100</v>
      </c>
      <c r="B6" s="7">
        <v>113204</v>
      </c>
    </row>
    <row r="7" spans="1:8" ht="15" thickBot="1"/>
    <row r="8" spans="1:8" ht="15" thickBot="1">
      <c r="B8" s="177" t="s">
        <v>2916</v>
      </c>
      <c r="F8" s="30" t="s">
        <v>349</v>
      </c>
    </row>
    <row r="10" spans="1:8">
      <c r="A10" t="s">
        <v>21</v>
      </c>
      <c r="B10" s="7" t="s">
        <v>23</v>
      </c>
      <c r="E10" t="s">
        <v>21</v>
      </c>
      <c r="F10" s="3" t="s">
        <v>23</v>
      </c>
      <c r="G10" t="s">
        <v>2917</v>
      </c>
      <c r="H10" s="7" t="s">
        <v>6</v>
      </c>
    </row>
    <row r="11" spans="1:8">
      <c r="A11" t="s">
        <v>28</v>
      </c>
      <c r="B11" s="7">
        <v>345128</v>
      </c>
      <c r="E11" t="s">
        <v>28</v>
      </c>
      <c r="F11" s="1">
        <f>B4+Table4446[[#This Row],[Quantity]]+B18</f>
        <v>444418</v>
      </c>
      <c r="H11" s="7">
        <v>86069</v>
      </c>
    </row>
    <row r="12" spans="1:8">
      <c r="A12" t="s">
        <v>73</v>
      </c>
      <c r="B12" s="7">
        <v>298318</v>
      </c>
      <c r="E12" t="s">
        <v>73</v>
      </c>
      <c r="F12" s="1">
        <f>B5+Table4446[[#This Row],[Quantity]]+B19</f>
        <v>400206</v>
      </c>
      <c r="G12" s="4">
        <f>Table44464748[[#This Row],[Quantity]]/F11-1</f>
        <v>-9.9482919233694456E-2</v>
      </c>
      <c r="H12" s="7">
        <v>89905</v>
      </c>
    </row>
    <row r="13" spans="1:8">
      <c r="A13" t="s">
        <v>100</v>
      </c>
      <c r="B13" s="7">
        <v>348910</v>
      </c>
      <c r="E13" t="s">
        <v>100</v>
      </c>
      <c r="F13" s="1">
        <f>B6+Table4446[[#This Row],[Quantity]]+B20</f>
        <v>476332</v>
      </c>
      <c r="G13" s="4">
        <f>Table44464748[[#This Row],[Quantity]]/F12-1</f>
        <v>0.19021703822531388</v>
      </c>
      <c r="H13" s="7">
        <v>113204</v>
      </c>
    </row>
    <row r="14" spans="1:8" ht="15" thickBot="1">
      <c r="F14" s="1"/>
    </row>
    <row r="15" spans="1:8" ht="15" thickBot="1">
      <c r="B15" s="177" t="s">
        <v>2918</v>
      </c>
      <c r="F15" s="1"/>
    </row>
    <row r="16" spans="1:8">
      <c r="F16" s="1"/>
    </row>
    <row r="17" spans="1:6">
      <c r="A17" t="s">
        <v>21</v>
      </c>
      <c r="B17" s="7" t="s">
        <v>23</v>
      </c>
      <c r="F17" s="1"/>
    </row>
    <row r="18" spans="1:6">
      <c r="A18" t="s">
        <v>28</v>
      </c>
      <c r="B18" s="7">
        <v>13221</v>
      </c>
      <c r="F18" s="1"/>
    </row>
    <row r="19" spans="1:6">
      <c r="A19" t="s">
        <v>73</v>
      </c>
      <c r="B19" s="7">
        <v>11983</v>
      </c>
      <c r="F19" s="1"/>
    </row>
    <row r="20" spans="1:6">
      <c r="A20" t="s">
        <v>100</v>
      </c>
      <c r="B20" s="7">
        <v>14218</v>
      </c>
      <c r="F20" s="1"/>
    </row>
    <row r="21" spans="1:6">
      <c r="F21" s="1"/>
    </row>
    <row r="22" spans="1:6">
      <c r="F22" s="1"/>
    </row>
    <row r="23" spans="1:6">
      <c r="F23" s="1"/>
    </row>
    <row r="24" spans="1:6">
      <c r="F24" s="1"/>
    </row>
    <row r="25" spans="1:6">
      <c r="F25" s="1"/>
    </row>
    <row r="26" spans="1:6">
      <c r="F26" s="1"/>
    </row>
    <row r="27" spans="1:6" ht="20.45" thickBot="1">
      <c r="E27" s="31" t="s">
        <v>2919</v>
      </c>
      <c r="F27" s="1"/>
    </row>
    <row r="28" spans="1:6" ht="15.6" thickTop="1" thickBot="1">
      <c r="F28" s="1"/>
    </row>
    <row r="29" spans="1:6" ht="15" thickBot="1">
      <c r="B29" s="177" t="s">
        <v>2840</v>
      </c>
      <c r="F29" s="1"/>
    </row>
    <row r="30" spans="1:6">
      <c r="F30" s="1"/>
    </row>
    <row r="31" spans="1:6">
      <c r="A31" t="s">
        <v>21</v>
      </c>
      <c r="B31" s="7" t="s">
        <v>23</v>
      </c>
      <c r="F31" s="1"/>
    </row>
    <row r="32" spans="1:6">
      <c r="A32" t="s">
        <v>126</v>
      </c>
      <c r="B32" s="7">
        <v>98151</v>
      </c>
      <c r="F32" s="1"/>
    </row>
    <row r="33" spans="1:8">
      <c r="A33" t="s">
        <v>146</v>
      </c>
      <c r="B33" s="7">
        <v>106720</v>
      </c>
      <c r="F33" s="1"/>
    </row>
    <row r="34" spans="1:8">
      <c r="A34" t="s">
        <v>168</v>
      </c>
      <c r="B34" s="7">
        <v>96865</v>
      </c>
      <c r="F34" s="1"/>
    </row>
    <row r="35" spans="1:8" ht="15" thickBot="1">
      <c r="F35" s="1"/>
    </row>
    <row r="36" spans="1:8" ht="15" thickBot="1">
      <c r="B36" s="177" t="s">
        <v>2916</v>
      </c>
      <c r="F36" s="32" t="s">
        <v>349</v>
      </c>
    </row>
    <row r="37" spans="1:8">
      <c r="F37" s="1"/>
    </row>
    <row r="38" spans="1:8">
      <c r="A38" t="s">
        <v>21</v>
      </c>
      <c r="B38" s="7" t="s">
        <v>23</v>
      </c>
      <c r="E38" t="s">
        <v>21</v>
      </c>
      <c r="F38" s="1" t="s">
        <v>23</v>
      </c>
      <c r="G38" t="s">
        <v>2917</v>
      </c>
      <c r="H38" s="7" t="s">
        <v>6</v>
      </c>
    </row>
    <row r="39" spans="1:8">
      <c r="A39" t="s">
        <v>126</v>
      </c>
      <c r="B39" s="7">
        <v>355686</v>
      </c>
      <c r="E39" t="s">
        <v>126</v>
      </c>
      <c r="F39" s="1">
        <f>B32+Table444650[[#This Row],[Quantity]]+B46</f>
        <v>468075</v>
      </c>
      <c r="G39" s="9">
        <f>Table4446474853[[#This Row],[Quantity]]/F13-1</f>
        <v>-1.7334548172283193E-2</v>
      </c>
      <c r="H39" s="7">
        <v>98151</v>
      </c>
    </row>
    <row r="40" spans="1:8">
      <c r="A40" t="s">
        <v>146</v>
      </c>
      <c r="B40" s="7">
        <v>346947</v>
      </c>
      <c r="E40" t="s">
        <v>146</v>
      </c>
      <c r="F40" s="1">
        <f>B33+Table444650[[#This Row],[Quantity]]+B47</f>
        <v>468106</v>
      </c>
      <c r="G40" s="4">
        <f>Table4446474853[[#This Row],[Quantity]]/F39-1</f>
        <v>6.6228702665149797E-5</v>
      </c>
      <c r="H40" s="7">
        <v>106720</v>
      </c>
    </row>
    <row r="41" spans="1:8">
      <c r="A41" t="s">
        <v>168</v>
      </c>
      <c r="B41" s="7">
        <v>419806</v>
      </c>
      <c r="E41" t="s">
        <v>168</v>
      </c>
      <c r="F41" s="1">
        <f>B34+Table444650[[#This Row],[Quantity]]+B48</f>
        <v>535883</v>
      </c>
      <c r="G41" s="4">
        <f>Table4446474853[[#This Row],[Quantity]]/F40-1</f>
        <v>0.14478985528918664</v>
      </c>
      <c r="H41" s="7">
        <v>96865</v>
      </c>
    </row>
    <row r="42" spans="1:8" ht="15" thickBot="1">
      <c r="F42" s="1"/>
    </row>
    <row r="43" spans="1:8" ht="15" thickBot="1">
      <c r="B43" s="177" t="s">
        <v>2918</v>
      </c>
      <c r="F43" s="1"/>
    </row>
    <row r="44" spans="1:8">
      <c r="F44" s="1"/>
    </row>
    <row r="45" spans="1:8">
      <c r="A45" t="s">
        <v>21</v>
      </c>
      <c r="B45" s="7" t="s">
        <v>23</v>
      </c>
      <c r="F45" s="1"/>
    </row>
    <row r="46" spans="1:8">
      <c r="A46" t="s">
        <v>126</v>
      </c>
      <c r="B46" s="7">
        <v>14238</v>
      </c>
      <c r="F46" s="1"/>
    </row>
    <row r="47" spans="1:8">
      <c r="A47" t="s">
        <v>146</v>
      </c>
      <c r="B47" s="7">
        <v>14439</v>
      </c>
      <c r="F47" s="1"/>
    </row>
    <row r="48" spans="1:8">
      <c r="A48" t="s">
        <v>168</v>
      </c>
      <c r="B48" s="7">
        <v>19212</v>
      </c>
      <c r="F48" s="1"/>
    </row>
    <row r="49" spans="1:8">
      <c r="F49" s="1"/>
    </row>
    <row r="50" spans="1:8">
      <c r="F50" s="1"/>
    </row>
    <row r="51" spans="1:8">
      <c r="F51" s="1"/>
    </row>
    <row r="52" spans="1:8">
      <c r="F52" s="1"/>
    </row>
    <row r="53" spans="1:8" ht="20.45" thickBot="1">
      <c r="E53" s="31" t="s">
        <v>2920</v>
      </c>
      <c r="F53" s="1"/>
    </row>
    <row r="54" spans="1:8" ht="15.6" thickTop="1" thickBot="1">
      <c r="F54" s="1"/>
    </row>
    <row r="55" spans="1:8" ht="15" thickBot="1">
      <c r="B55" s="177" t="s">
        <v>2840</v>
      </c>
      <c r="F55" s="1"/>
    </row>
    <row r="56" spans="1:8">
      <c r="F56" s="1"/>
    </row>
    <row r="57" spans="1:8">
      <c r="A57" t="s">
        <v>21</v>
      </c>
      <c r="B57" s="7" t="s">
        <v>23</v>
      </c>
      <c r="F57" s="1"/>
    </row>
    <row r="58" spans="1:8">
      <c r="A58" t="s">
        <v>413</v>
      </c>
      <c r="B58" s="7">
        <v>149215</v>
      </c>
      <c r="F58" s="1"/>
    </row>
    <row r="59" spans="1:8">
      <c r="A59" t="s">
        <v>210</v>
      </c>
      <c r="B59" s="7">
        <v>86516</v>
      </c>
      <c r="F59" s="1"/>
    </row>
    <row r="60" spans="1:8">
      <c r="A60" t="s">
        <v>2921</v>
      </c>
      <c r="F60" s="1"/>
    </row>
    <row r="61" spans="1:8" ht="15" thickBot="1">
      <c r="F61" s="1"/>
    </row>
    <row r="62" spans="1:8" ht="15" thickBot="1">
      <c r="B62" s="177" t="s">
        <v>2916</v>
      </c>
      <c r="F62" s="32" t="s">
        <v>349</v>
      </c>
    </row>
    <row r="63" spans="1:8">
      <c r="F63" s="1"/>
    </row>
    <row r="64" spans="1:8">
      <c r="A64" t="s">
        <v>21</v>
      </c>
      <c r="B64" s="7" t="s">
        <v>23</v>
      </c>
      <c r="E64" t="s">
        <v>21</v>
      </c>
      <c r="F64" s="1" t="s">
        <v>23</v>
      </c>
      <c r="G64" t="s">
        <v>2917</v>
      </c>
      <c r="H64" s="7" t="s">
        <v>6</v>
      </c>
    </row>
    <row r="65" spans="1:8">
      <c r="A65" t="s">
        <v>413</v>
      </c>
      <c r="B65" s="7">
        <v>456660</v>
      </c>
      <c r="E65" t="s">
        <v>413</v>
      </c>
      <c r="F65" s="1">
        <f>B58+Table44465055[[#This Row],[Quantity]]+B72</f>
        <v>628540</v>
      </c>
      <c r="G65" s="4">
        <f>Table444647485357[[#This Row],[Quantity]]/F41-1</f>
        <v>0.17290527969724745</v>
      </c>
      <c r="H65" s="7">
        <v>149215</v>
      </c>
    </row>
    <row r="66" spans="1:8">
      <c r="A66" t="s">
        <v>210</v>
      </c>
      <c r="B66" s="7">
        <v>407861</v>
      </c>
      <c r="E66" t="s">
        <v>210</v>
      </c>
      <c r="F66" s="1">
        <f>B59+Table44465055[[#This Row],[Quantity]]+B73</f>
        <v>508394</v>
      </c>
      <c r="G66" s="4">
        <f>Table444647485357[[#This Row],[Quantity]]/F65-1</f>
        <v>-0.19115092118242272</v>
      </c>
      <c r="H66" s="7">
        <v>86516</v>
      </c>
    </row>
    <row r="67" spans="1:8">
      <c r="A67" t="s">
        <v>2921</v>
      </c>
      <c r="E67" t="s">
        <v>2921</v>
      </c>
      <c r="F67" s="1">
        <f>B60+Table44465055[[#This Row],[Quantity]]+B74</f>
        <v>0</v>
      </c>
      <c r="G67" s="4">
        <f>Table444647485357[[#This Row],[Quantity]]/F66-1</f>
        <v>-1</v>
      </c>
      <c r="H67" s="7">
        <v>0</v>
      </c>
    </row>
    <row r="68" spans="1:8" ht="15" thickBot="1"/>
    <row r="69" spans="1:8" ht="15" thickBot="1">
      <c r="B69" s="177" t="s">
        <v>2918</v>
      </c>
    </row>
    <row r="71" spans="1:8">
      <c r="A71" t="s">
        <v>21</v>
      </c>
      <c r="B71" s="7" t="s">
        <v>23</v>
      </c>
    </row>
    <row r="72" spans="1:8">
      <c r="A72" t="s">
        <v>413</v>
      </c>
      <c r="B72" s="7">
        <v>22665</v>
      </c>
    </row>
    <row r="73" spans="1:8">
      <c r="A73" t="s">
        <v>210</v>
      </c>
      <c r="B73" s="7">
        <v>14017</v>
      </c>
    </row>
    <row r="74" spans="1:8">
      <c r="A74" t="s">
        <v>2921</v>
      </c>
    </row>
  </sheetData>
  <pageMargins left="0.7" right="0.7" top="0.75" bottom="0.75" header="0.3" footer="0.3"/>
  <pageSetup orientation="portrait" r:id="rId1"/>
  <drawing r:id="rId2"/>
  <tableParts count="12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FBFA5-EA5E-4019-984E-26B9DA756E11}">
  <dimension ref="A1:Y5"/>
  <sheetViews>
    <sheetView workbookViewId="0">
      <selection activeCell="X9" sqref="X9"/>
    </sheetView>
  </sheetViews>
  <sheetFormatPr defaultRowHeight="14.45"/>
  <sheetData>
    <row r="1" spans="1:25">
      <c r="A1" t="s">
        <v>2840</v>
      </c>
      <c r="B1" s="33">
        <v>44927</v>
      </c>
      <c r="C1" s="33">
        <v>44958</v>
      </c>
      <c r="D1" s="33">
        <v>44986</v>
      </c>
      <c r="E1" s="33">
        <v>45017</v>
      </c>
      <c r="F1" s="33">
        <v>45047</v>
      </c>
      <c r="G1" s="33">
        <v>45078</v>
      </c>
      <c r="H1" s="33">
        <v>45108</v>
      </c>
      <c r="I1" s="33">
        <v>45139</v>
      </c>
      <c r="J1" s="33">
        <v>45170</v>
      </c>
      <c r="K1" s="33">
        <v>45200</v>
      </c>
      <c r="L1" s="33">
        <v>45231</v>
      </c>
      <c r="M1" s="33">
        <v>45261</v>
      </c>
      <c r="N1" s="33">
        <v>45292</v>
      </c>
      <c r="O1" s="33">
        <v>45323</v>
      </c>
      <c r="P1" s="33">
        <v>45352</v>
      </c>
      <c r="Q1" s="33">
        <v>45383</v>
      </c>
      <c r="R1" s="33">
        <v>45413</v>
      </c>
      <c r="S1" s="33">
        <v>45444</v>
      </c>
      <c r="T1" s="33">
        <v>45474</v>
      </c>
      <c r="U1" s="33">
        <v>45505</v>
      </c>
      <c r="V1" s="33">
        <v>45536</v>
      </c>
      <c r="W1" t="s">
        <v>2922</v>
      </c>
      <c r="X1" t="s">
        <v>2923</v>
      </c>
      <c r="Y1" t="s">
        <v>2924</v>
      </c>
    </row>
    <row r="2" spans="1:25">
      <c r="A2" t="s">
        <v>343</v>
      </c>
      <c r="B2" s="26">
        <v>18074</v>
      </c>
      <c r="C2" s="26">
        <v>16675</v>
      </c>
      <c r="D2" s="26">
        <v>17316</v>
      </c>
      <c r="E2" s="26">
        <v>16173</v>
      </c>
      <c r="F2" s="26">
        <v>17707</v>
      </c>
      <c r="G2" s="26">
        <v>15661</v>
      </c>
      <c r="H2" s="26">
        <v>17210</v>
      </c>
      <c r="I2" s="26">
        <v>17051</v>
      </c>
      <c r="J2" s="26">
        <v>14212</v>
      </c>
      <c r="K2" s="26">
        <v>16490</v>
      </c>
      <c r="L2" s="26">
        <v>31126</v>
      </c>
      <c r="M2" s="26">
        <v>18275</v>
      </c>
      <c r="N2" s="26">
        <v>15098</v>
      </c>
      <c r="O2" s="26">
        <v>15252</v>
      </c>
      <c r="P2" s="26">
        <v>17887</v>
      </c>
      <c r="Q2" s="26">
        <v>16222</v>
      </c>
      <c r="R2" s="26">
        <v>17843</v>
      </c>
      <c r="S2" s="26">
        <v>16806</v>
      </c>
      <c r="T2" s="26">
        <v>21297</v>
      </c>
      <c r="U2" s="26">
        <v>14233</v>
      </c>
      <c r="V2" s="26">
        <v>1402</v>
      </c>
      <c r="W2" s="26">
        <f>AVERAGE(B2:V2)</f>
        <v>16762.380952380954</v>
      </c>
      <c r="X2" s="26">
        <f>MAX(B2:V2)</f>
        <v>31126</v>
      </c>
      <c r="Y2" s="26">
        <f>MIN(B2:U2)</f>
        <v>14212</v>
      </c>
    </row>
    <row r="3" spans="1:25">
      <c r="A3" t="s">
        <v>2925</v>
      </c>
      <c r="B3">
        <v>898312.48</v>
      </c>
      <c r="C3">
        <v>820814.71</v>
      </c>
      <c r="D3">
        <v>847652.42</v>
      </c>
      <c r="E3">
        <v>798955.42</v>
      </c>
      <c r="F3">
        <v>860522.05</v>
      </c>
      <c r="G3">
        <v>762178.12</v>
      </c>
      <c r="H3">
        <v>814029.37</v>
      </c>
      <c r="I3">
        <v>800052.87</v>
      </c>
      <c r="J3">
        <v>766556.84</v>
      </c>
      <c r="K3">
        <v>745094.77</v>
      </c>
      <c r="L3">
        <v>1505167.9</v>
      </c>
      <c r="M3">
        <v>850356.02</v>
      </c>
      <c r="N3">
        <v>702063.51</v>
      </c>
      <c r="O3">
        <v>669225.55000000005</v>
      </c>
      <c r="P3">
        <v>792120.73</v>
      </c>
      <c r="Q3">
        <v>722824.36</v>
      </c>
      <c r="R3">
        <v>768736.43</v>
      </c>
      <c r="S3">
        <v>730588.35</v>
      </c>
      <c r="T3">
        <v>939819.06</v>
      </c>
      <c r="U3">
        <v>620304.71</v>
      </c>
      <c r="V3">
        <v>77072.429999999993</v>
      </c>
      <c r="W3">
        <f>AVERAGE(B3:V3)</f>
        <v>785354.67142857146</v>
      </c>
      <c r="X3" s="26">
        <f t="shared" ref="X3:X4" si="0">MAX(B3:V3)</f>
        <v>1505167.9</v>
      </c>
      <c r="Y3" s="26">
        <f t="shared" ref="Y3:Y4" si="1">MIN(B3:V3)</f>
        <v>77072.429999999993</v>
      </c>
    </row>
    <row r="4" spans="1:25">
      <c r="A4" t="s">
        <v>2926</v>
      </c>
      <c r="B4">
        <v>-19611.45</v>
      </c>
      <c r="C4">
        <v>-13727.37</v>
      </c>
      <c r="D4">
        <v>-13021.82</v>
      </c>
      <c r="E4">
        <v>-11881.87</v>
      </c>
      <c r="F4">
        <v>-13438.96</v>
      </c>
      <c r="G4">
        <v>-9483.59</v>
      </c>
      <c r="H4">
        <v>-12411.82</v>
      </c>
      <c r="I4">
        <v>-11291.88</v>
      </c>
      <c r="J4">
        <v>-9338.5300000000007</v>
      </c>
      <c r="K4">
        <v>-10946.76</v>
      </c>
      <c r="L4">
        <v>-11091.03</v>
      </c>
      <c r="M4">
        <v>-16505.939999999999</v>
      </c>
      <c r="N4">
        <v>-12805.31</v>
      </c>
      <c r="O4">
        <v>-11912.2</v>
      </c>
      <c r="P4">
        <v>-10059.52</v>
      </c>
      <c r="Q4">
        <v>-12700.52</v>
      </c>
      <c r="R4">
        <v>-9891.34</v>
      </c>
      <c r="S4">
        <v>-10892.63</v>
      </c>
      <c r="T4">
        <v>-12648.41</v>
      </c>
      <c r="U4">
        <v>-11168.33</v>
      </c>
      <c r="V4">
        <v>-355.99</v>
      </c>
      <c r="W4">
        <f>AVERAGE(B4:V4)</f>
        <v>-11675.489047619047</v>
      </c>
      <c r="X4" s="26">
        <f t="shared" si="0"/>
        <v>-355.99</v>
      </c>
      <c r="Y4" s="26">
        <f t="shared" si="1"/>
        <v>-19611.45</v>
      </c>
    </row>
    <row r="5" spans="1:25">
      <c r="A5" t="s">
        <v>2927</v>
      </c>
      <c r="B5" s="4">
        <f>-B4/B3</f>
        <v>2.1831434424689281E-2</v>
      </c>
      <c r="C5" s="4">
        <f t="shared" ref="C5:W5" si="2">-C4/C3</f>
        <v>1.6724078933721839E-2</v>
      </c>
      <c r="D5" s="4">
        <f t="shared" si="2"/>
        <v>1.5362216508507106E-2</v>
      </c>
      <c r="E5" s="4">
        <f t="shared" si="2"/>
        <v>1.4871755923503217E-2</v>
      </c>
      <c r="F5" s="4">
        <f t="shared" si="2"/>
        <v>1.5617217478622422E-2</v>
      </c>
      <c r="G5" s="4">
        <f t="shared" si="2"/>
        <v>1.2442747634896683E-2</v>
      </c>
      <c r="H5" s="4">
        <f t="shared" si="2"/>
        <v>1.5247385975766451E-2</v>
      </c>
      <c r="I5" s="4">
        <f t="shared" si="2"/>
        <v>1.4113917246493971E-2</v>
      </c>
      <c r="J5" s="4">
        <f t="shared" si="2"/>
        <v>1.2182436464854975E-2</v>
      </c>
      <c r="K5" s="4">
        <f t="shared" si="2"/>
        <v>1.4691768672594495E-2</v>
      </c>
      <c r="L5" s="4">
        <f t="shared" si="2"/>
        <v>7.3686330940222694E-3</v>
      </c>
      <c r="M5" s="4">
        <f t="shared" si="2"/>
        <v>1.9410622858882093E-2</v>
      </c>
      <c r="N5" s="4">
        <f t="shared" si="2"/>
        <v>1.8239532204144891E-2</v>
      </c>
      <c r="O5" s="4">
        <f t="shared" si="2"/>
        <v>1.7799977899827645E-2</v>
      </c>
      <c r="P5" s="4">
        <f t="shared" si="2"/>
        <v>1.2699478272712294E-2</v>
      </c>
      <c r="Q5" s="4">
        <f t="shared" si="2"/>
        <v>1.7570686189934164E-2</v>
      </c>
      <c r="R5" s="4">
        <f t="shared" si="2"/>
        <v>1.2867010868731692E-2</v>
      </c>
      <c r="S5" s="4">
        <f t="shared" si="2"/>
        <v>1.4909394599571701E-2</v>
      </c>
      <c r="T5" s="4">
        <f t="shared" si="2"/>
        <v>1.3458345907562248E-2</v>
      </c>
      <c r="U5" s="4">
        <f t="shared" si="2"/>
        <v>1.8004586810246855E-2</v>
      </c>
      <c r="V5" s="4">
        <f t="shared" si="2"/>
        <v>4.6189019860928228E-3</v>
      </c>
      <c r="W5" s="34">
        <f t="shared" si="2"/>
        <v>1.4866517603290198E-2</v>
      </c>
      <c r="X5" s="26"/>
      <c r="Y5" s="2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8CD8-0B5E-4CD5-86B2-E7230CC5AC81}">
  <dimension ref="A1:L93"/>
  <sheetViews>
    <sheetView zoomScale="85" zoomScaleNormal="85" workbookViewId="0">
      <selection activeCell="L21" sqref="L21"/>
    </sheetView>
  </sheetViews>
  <sheetFormatPr defaultRowHeight="14.45"/>
  <cols>
    <col min="1" max="1" width="2.28515625" customWidth="1"/>
    <col min="2" max="4" width="2.28515625" style="35" customWidth="1"/>
    <col min="5" max="6" width="2.28515625" style="8" customWidth="1"/>
    <col min="7" max="8" width="2.28515625" customWidth="1"/>
    <col min="9" max="11" width="2.28515625" style="35" customWidth="1"/>
    <col min="12" max="12" width="2.28515625" customWidth="1"/>
  </cols>
  <sheetData>
    <row r="1" spans="1:12">
      <c r="B1" s="26">
        <v>2024</v>
      </c>
      <c r="I1" s="26">
        <v>2023</v>
      </c>
    </row>
    <row r="2" spans="1:12">
      <c r="A2" s="45" t="s">
        <v>24</v>
      </c>
      <c r="B2" s="37" t="s">
        <v>2928</v>
      </c>
      <c r="C2" s="37" t="s">
        <v>2929</v>
      </c>
      <c r="D2" s="37" t="s">
        <v>2930</v>
      </c>
      <c r="E2" s="38" t="s">
        <v>2931</v>
      </c>
      <c r="F2" s="8" t="s">
        <v>2932</v>
      </c>
      <c r="H2" t="s">
        <v>24</v>
      </c>
      <c r="I2" s="35" t="s">
        <v>2928</v>
      </c>
      <c r="J2" s="35" t="s">
        <v>2929</v>
      </c>
      <c r="K2" s="35" t="s">
        <v>2930</v>
      </c>
      <c r="L2" t="s">
        <v>349</v>
      </c>
    </row>
    <row r="3" spans="1:12">
      <c r="A3" s="46">
        <v>45292</v>
      </c>
      <c r="B3" s="39">
        <v>0</v>
      </c>
      <c r="C3" s="39">
        <v>617.1</v>
      </c>
      <c r="D3" s="39">
        <v>0</v>
      </c>
      <c r="E3" s="40">
        <f>SUM(B3:D3)</f>
        <v>617.1</v>
      </c>
      <c r="F3" s="36">
        <v>155851.54999999999</v>
      </c>
      <c r="H3" s="33">
        <v>36892</v>
      </c>
      <c r="I3" s="35">
        <v>0</v>
      </c>
      <c r="J3" s="35">
        <v>149359.0056</v>
      </c>
      <c r="K3" s="35">
        <v>6492.5443999999998</v>
      </c>
      <c r="L3" s="36">
        <f>SUM(I3:K3)</f>
        <v>155851.55000000002</v>
      </c>
    </row>
    <row r="4" spans="1:12">
      <c r="A4" s="46">
        <v>45293</v>
      </c>
      <c r="B4" s="41">
        <v>42061.58</v>
      </c>
      <c r="C4" s="41">
        <v>164860.62909999999</v>
      </c>
      <c r="D4" s="41">
        <v>7435.9550999999901</v>
      </c>
      <c r="E4" s="42">
        <f t="shared" ref="E4:E67" si="0">SUM(B4:D4)</f>
        <v>214358.16419999997</v>
      </c>
      <c r="F4" s="36">
        <v>205195.77910000001</v>
      </c>
      <c r="H4" s="33">
        <v>37257</v>
      </c>
      <c r="I4" s="35">
        <v>59434.57</v>
      </c>
      <c r="J4" s="35">
        <v>137819.9711</v>
      </c>
      <c r="K4" s="35">
        <v>7941.2380000000003</v>
      </c>
      <c r="L4" s="36">
        <f t="shared" ref="L4:L67" si="1">SUM(I4:K4)</f>
        <v>205195.77910000001</v>
      </c>
    </row>
    <row r="5" spans="1:12">
      <c r="A5" s="46">
        <v>45294</v>
      </c>
      <c r="B5" s="39">
        <v>34409.67</v>
      </c>
      <c r="C5" s="39">
        <v>148387.3028</v>
      </c>
      <c r="D5" s="39">
        <v>6555.1927999999998</v>
      </c>
      <c r="E5" s="40">
        <f t="shared" si="0"/>
        <v>189352.16559999998</v>
      </c>
      <c r="F5" s="36">
        <v>184766.62049999999</v>
      </c>
      <c r="H5" s="33">
        <v>37622</v>
      </c>
      <c r="I5" s="35">
        <v>45166.83</v>
      </c>
      <c r="J5" s="35">
        <v>132423.25450000001</v>
      </c>
      <c r="K5" s="35">
        <v>7176.5360000000001</v>
      </c>
      <c r="L5" s="36">
        <f t="shared" si="1"/>
        <v>184766.62049999999</v>
      </c>
    </row>
    <row r="6" spans="1:12">
      <c r="A6" s="46">
        <v>45295</v>
      </c>
      <c r="B6" s="41">
        <v>20234.990000000002</v>
      </c>
      <c r="C6" s="41">
        <v>145696.98910000001</v>
      </c>
      <c r="D6" s="41">
        <v>6333.9507999999996</v>
      </c>
      <c r="E6" s="42">
        <f t="shared" si="0"/>
        <v>172265.92989999999</v>
      </c>
      <c r="F6" s="36">
        <v>180091.06290000002</v>
      </c>
      <c r="H6" s="33">
        <v>37987</v>
      </c>
      <c r="I6" s="35">
        <v>34441.449999999997</v>
      </c>
      <c r="J6" s="35">
        <v>138684.29310000001</v>
      </c>
      <c r="K6" s="35">
        <v>6965.3198000000002</v>
      </c>
      <c r="L6" s="36">
        <f t="shared" si="1"/>
        <v>180091.06290000002</v>
      </c>
    </row>
    <row r="7" spans="1:12">
      <c r="A7" s="46">
        <v>45296</v>
      </c>
      <c r="B7" s="39">
        <v>19180.39</v>
      </c>
      <c r="C7" s="39">
        <v>167284.39660000001</v>
      </c>
      <c r="D7" s="39">
        <v>6370.3344999999899</v>
      </c>
      <c r="E7" s="40">
        <f t="shared" si="0"/>
        <v>192835.12109999999</v>
      </c>
      <c r="F7" s="36">
        <v>119505.7764</v>
      </c>
      <c r="H7" s="33">
        <v>38353</v>
      </c>
      <c r="I7" s="35">
        <v>22033.73</v>
      </c>
      <c r="J7" s="35">
        <v>92290.457399999999</v>
      </c>
      <c r="K7" s="35">
        <v>5181.5889999999999</v>
      </c>
      <c r="L7" s="36">
        <f t="shared" si="1"/>
        <v>119505.7764</v>
      </c>
    </row>
    <row r="8" spans="1:12">
      <c r="A8" s="46">
        <v>45297</v>
      </c>
      <c r="B8" s="41">
        <v>0</v>
      </c>
      <c r="C8" s="41">
        <v>114126.11109999999</v>
      </c>
      <c r="D8" s="41">
        <v>4402.4817999999896</v>
      </c>
      <c r="E8" s="42">
        <f t="shared" si="0"/>
        <v>118528.59289999999</v>
      </c>
      <c r="F8" s="36">
        <v>179661.26949999999</v>
      </c>
      <c r="H8" s="33">
        <v>38718</v>
      </c>
      <c r="I8" s="35">
        <v>0</v>
      </c>
      <c r="J8" s="35">
        <v>175366.11569999999</v>
      </c>
      <c r="K8" s="35">
        <v>4295.1538</v>
      </c>
      <c r="L8" s="36">
        <f t="shared" si="1"/>
        <v>179661.26949999999</v>
      </c>
    </row>
    <row r="9" spans="1:12">
      <c r="A9" s="46">
        <v>45298</v>
      </c>
      <c r="B9" s="39">
        <v>12475.6</v>
      </c>
      <c r="C9" s="39">
        <v>1765.35</v>
      </c>
      <c r="D9" s="39">
        <v>715.26</v>
      </c>
      <c r="E9" s="40">
        <f t="shared" si="0"/>
        <v>14956.210000000001</v>
      </c>
      <c r="F9" s="36">
        <v>1443.9822000000011</v>
      </c>
      <c r="H9" s="33">
        <v>39083</v>
      </c>
      <c r="I9" s="35">
        <v>0</v>
      </c>
      <c r="J9" s="35">
        <v>977.52400000000102</v>
      </c>
      <c r="K9" s="35">
        <v>466.45819999999998</v>
      </c>
      <c r="L9" s="36">
        <f t="shared" si="1"/>
        <v>1443.9822000000011</v>
      </c>
    </row>
    <row r="10" spans="1:12">
      <c r="A10" s="46">
        <v>45299</v>
      </c>
      <c r="B10" s="41">
        <v>29196.14</v>
      </c>
      <c r="C10" s="41">
        <v>122526.1734</v>
      </c>
      <c r="D10" s="41">
        <v>7003.9988999999996</v>
      </c>
      <c r="E10" s="42">
        <f t="shared" si="0"/>
        <v>158726.31229999999</v>
      </c>
      <c r="F10" s="36">
        <v>157086.86410000001</v>
      </c>
      <c r="H10" s="33">
        <v>39448</v>
      </c>
      <c r="I10" s="35">
        <v>31380.7</v>
      </c>
      <c r="J10" s="35">
        <v>118037.649</v>
      </c>
      <c r="K10" s="35">
        <v>7668.5150999999996</v>
      </c>
      <c r="L10" s="36">
        <f t="shared" si="1"/>
        <v>157086.86410000001</v>
      </c>
    </row>
    <row r="11" spans="1:12">
      <c r="A11" s="46">
        <v>45300</v>
      </c>
      <c r="B11" s="39">
        <v>60671.74</v>
      </c>
      <c r="C11" s="39">
        <v>119764.52340000001</v>
      </c>
      <c r="D11" s="39">
        <v>5800.9623000000001</v>
      </c>
      <c r="E11" s="40">
        <f t="shared" si="0"/>
        <v>186237.22570000001</v>
      </c>
      <c r="F11" s="36">
        <v>169502.09999999998</v>
      </c>
      <c r="H11" s="33">
        <v>39814</v>
      </c>
      <c r="I11" s="35">
        <v>56803.72</v>
      </c>
      <c r="J11" s="35">
        <v>106176.2724</v>
      </c>
      <c r="K11" s="35">
        <v>6522.1076000000003</v>
      </c>
      <c r="L11" s="36">
        <f t="shared" si="1"/>
        <v>169502.09999999998</v>
      </c>
    </row>
    <row r="12" spans="1:12">
      <c r="A12" s="46">
        <v>45301</v>
      </c>
      <c r="B12" s="41">
        <v>24063.73</v>
      </c>
      <c r="C12" s="41">
        <v>118945.35060000001</v>
      </c>
      <c r="D12" s="41">
        <v>5912.9341999999997</v>
      </c>
      <c r="E12" s="42">
        <f t="shared" si="0"/>
        <v>148922.0148</v>
      </c>
      <c r="F12" s="36">
        <v>139702.60489999998</v>
      </c>
      <c r="H12" s="33">
        <v>40179</v>
      </c>
      <c r="I12" s="35">
        <v>27327.99</v>
      </c>
      <c r="J12" s="35">
        <v>106099.9828</v>
      </c>
      <c r="K12" s="35">
        <v>6274.6320999999998</v>
      </c>
      <c r="L12" s="36">
        <f t="shared" si="1"/>
        <v>139702.60489999998</v>
      </c>
    </row>
    <row r="13" spans="1:12">
      <c r="A13" s="46">
        <v>45302</v>
      </c>
      <c r="B13" s="39">
        <v>18095.52</v>
      </c>
      <c r="C13" s="39">
        <v>117795.9813</v>
      </c>
      <c r="D13" s="39">
        <v>5185.268</v>
      </c>
      <c r="E13" s="40">
        <f t="shared" si="0"/>
        <v>141076.76930000001</v>
      </c>
      <c r="F13" s="36">
        <v>137108.1827</v>
      </c>
      <c r="H13" s="33">
        <v>40544</v>
      </c>
      <c r="I13" s="35">
        <v>18804.150000000001</v>
      </c>
      <c r="J13" s="35">
        <v>111623.246</v>
      </c>
      <c r="K13" s="35">
        <v>6680.7866999999997</v>
      </c>
      <c r="L13" s="36">
        <f t="shared" si="1"/>
        <v>137108.1827</v>
      </c>
    </row>
    <row r="14" spans="1:12">
      <c r="A14" s="46">
        <v>45303</v>
      </c>
      <c r="B14" s="41">
        <v>12684.57</v>
      </c>
      <c r="C14" s="41">
        <v>141058.5913</v>
      </c>
      <c r="D14" s="41">
        <v>4283.7338</v>
      </c>
      <c r="E14" s="42">
        <f t="shared" si="0"/>
        <v>158026.89509999999</v>
      </c>
      <c r="F14" s="36">
        <v>171125.86249999999</v>
      </c>
      <c r="H14" s="33">
        <v>40909</v>
      </c>
      <c r="I14" s="35">
        <v>20388.41</v>
      </c>
      <c r="J14" s="35">
        <v>144455.92009999999</v>
      </c>
      <c r="K14" s="35">
        <v>6281.5324000000001</v>
      </c>
      <c r="L14" s="36">
        <f t="shared" si="1"/>
        <v>171125.86249999999</v>
      </c>
    </row>
    <row r="15" spans="1:12">
      <c r="A15" s="46">
        <v>45304</v>
      </c>
      <c r="B15" s="39">
        <v>0</v>
      </c>
      <c r="C15" s="39">
        <v>177929.72010000001</v>
      </c>
      <c r="D15" s="39">
        <v>3658.7627000000002</v>
      </c>
      <c r="E15" s="40">
        <f t="shared" si="0"/>
        <v>181588.4828</v>
      </c>
      <c r="F15" s="36">
        <v>222439.0906</v>
      </c>
      <c r="H15" s="33">
        <v>41275</v>
      </c>
      <c r="I15" s="35">
        <v>37133.93</v>
      </c>
      <c r="J15" s="35">
        <v>181677.17790000001</v>
      </c>
      <c r="K15" s="35">
        <v>3627.9827</v>
      </c>
      <c r="L15" s="36">
        <f t="shared" si="1"/>
        <v>222439.0906</v>
      </c>
    </row>
    <row r="16" spans="1:12">
      <c r="A16" s="46">
        <v>45305</v>
      </c>
      <c r="B16" s="41">
        <v>31386.09</v>
      </c>
      <c r="C16" s="41">
        <v>872.75</v>
      </c>
      <c r="D16" s="41">
        <v>369.30500000000001</v>
      </c>
      <c r="E16" s="42">
        <f t="shared" si="0"/>
        <v>32628.145</v>
      </c>
      <c r="F16" s="36">
        <v>1064.7031999999999</v>
      </c>
      <c r="H16" s="33">
        <v>41640</v>
      </c>
      <c r="I16" s="35">
        <v>0</v>
      </c>
      <c r="J16" s="35">
        <v>799.89430000000004</v>
      </c>
      <c r="K16" s="35">
        <v>264.80889999999999</v>
      </c>
      <c r="L16" s="36">
        <f t="shared" si="1"/>
        <v>1064.7031999999999</v>
      </c>
    </row>
    <row r="17" spans="1:12">
      <c r="A17" s="46">
        <v>45306</v>
      </c>
      <c r="B17" s="39">
        <v>56621.31</v>
      </c>
      <c r="C17" s="39">
        <v>118511.2766</v>
      </c>
      <c r="D17" s="39">
        <v>5759.1387999999997</v>
      </c>
      <c r="E17" s="40">
        <f t="shared" si="0"/>
        <v>180891.72539999997</v>
      </c>
      <c r="F17" s="36">
        <v>140149.83530000001</v>
      </c>
      <c r="H17" s="33">
        <v>42005</v>
      </c>
      <c r="I17" s="35">
        <v>0</v>
      </c>
      <c r="J17" s="35">
        <v>128508.6278</v>
      </c>
      <c r="K17" s="35">
        <v>11641.2075</v>
      </c>
      <c r="L17" s="36">
        <f t="shared" si="1"/>
        <v>140149.83530000001</v>
      </c>
    </row>
    <row r="18" spans="1:12">
      <c r="A18" s="46">
        <v>45307</v>
      </c>
      <c r="B18" s="41">
        <v>32865.39</v>
      </c>
      <c r="C18" s="41">
        <v>111873.07429999999</v>
      </c>
      <c r="D18" s="41">
        <v>4709.2686000000003</v>
      </c>
      <c r="E18" s="42">
        <f t="shared" si="0"/>
        <v>149447.7329</v>
      </c>
      <c r="F18" s="36">
        <v>189074.91310000001</v>
      </c>
      <c r="H18" s="33">
        <v>42370</v>
      </c>
      <c r="I18" s="35">
        <v>71023.39</v>
      </c>
      <c r="J18" s="35">
        <v>110382.45110000001</v>
      </c>
      <c r="K18" s="35">
        <v>7669.0719999999901</v>
      </c>
      <c r="L18" s="36">
        <f t="shared" si="1"/>
        <v>189074.91310000001</v>
      </c>
    </row>
    <row r="19" spans="1:12">
      <c r="A19" s="46">
        <v>45308</v>
      </c>
      <c r="B19" s="39">
        <v>28626.799999999999</v>
      </c>
      <c r="C19" s="39">
        <v>85649.6639</v>
      </c>
      <c r="D19" s="39">
        <v>3694.2530999999999</v>
      </c>
      <c r="E19" s="40">
        <f t="shared" si="0"/>
        <v>117970.717</v>
      </c>
      <c r="F19" s="36">
        <v>159858.02550000002</v>
      </c>
      <c r="H19" s="33">
        <v>42736</v>
      </c>
      <c r="I19" s="35">
        <v>42826.65</v>
      </c>
      <c r="J19" s="35">
        <v>109614.8648</v>
      </c>
      <c r="K19" s="35">
        <v>7416.5106999999998</v>
      </c>
      <c r="L19" s="36">
        <f t="shared" si="1"/>
        <v>159858.02550000002</v>
      </c>
    </row>
    <row r="20" spans="1:12">
      <c r="A20" s="46">
        <v>45309</v>
      </c>
      <c r="B20" s="41">
        <v>21566.39</v>
      </c>
      <c r="C20" s="41">
        <v>102607.6179</v>
      </c>
      <c r="D20" s="41">
        <v>4860.2677000000003</v>
      </c>
      <c r="E20" s="42">
        <f t="shared" si="0"/>
        <v>129034.27559999999</v>
      </c>
      <c r="F20" s="36">
        <v>135281.98689999999</v>
      </c>
      <c r="H20" s="33">
        <v>43101</v>
      </c>
      <c r="I20" s="35">
        <v>22884.94</v>
      </c>
      <c r="J20" s="35">
        <v>107328.1188</v>
      </c>
      <c r="K20" s="35">
        <v>5068.9281000000001</v>
      </c>
      <c r="L20" s="36">
        <f t="shared" si="1"/>
        <v>135281.98689999999</v>
      </c>
    </row>
    <row r="21" spans="1:12">
      <c r="A21" s="46">
        <v>45310</v>
      </c>
      <c r="B21" s="39">
        <v>18562.060000000001</v>
      </c>
      <c r="C21" s="39">
        <v>129347.792</v>
      </c>
      <c r="D21" s="39">
        <v>5662.6036000000004</v>
      </c>
      <c r="E21" s="40">
        <f t="shared" si="0"/>
        <v>153572.45560000002</v>
      </c>
      <c r="F21" s="36">
        <v>169352.55910000001</v>
      </c>
      <c r="H21" s="33">
        <v>43466</v>
      </c>
      <c r="I21" s="35">
        <v>32404.41</v>
      </c>
      <c r="J21" s="35">
        <v>130139.5797</v>
      </c>
      <c r="K21" s="35">
        <v>6808.5694000000003</v>
      </c>
      <c r="L21" s="36">
        <f t="shared" si="1"/>
        <v>169352.55910000001</v>
      </c>
    </row>
    <row r="22" spans="1:12">
      <c r="A22" s="46">
        <v>45311</v>
      </c>
      <c r="B22" s="41">
        <v>-2688.06</v>
      </c>
      <c r="C22" s="41">
        <v>164563.13759999999</v>
      </c>
      <c r="D22" s="41">
        <v>2748.2197000000001</v>
      </c>
      <c r="E22" s="42">
        <f t="shared" si="0"/>
        <v>164623.29729999998</v>
      </c>
      <c r="F22" s="36">
        <v>191601.58730000001</v>
      </c>
      <c r="H22" s="33">
        <v>43831</v>
      </c>
      <c r="I22" s="35">
        <v>25391.48</v>
      </c>
      <c r="J22" s="35">
        <v>162195.26610000001</v>
      </c>
      <c r="K22" s="35">
        <v>4014.8411999999998</v>
      </c>
      <c r="L22" s="36">
        <f t="shared" si="1"/>
        <v>191601.58730000001</v>
      </c>
    </row>
    <row r="23" spans="1:12">
      <c r="A23" s="46">
        <v>45312</v>
      </c>
      <c r="B23" s="39">
        <v>-688.78</v>
      </c>
      <c r="C23" s="39">
        <v>539.75</v>
      </c>
      <c r="D23" s="39">
        <v>0</v>
      </c>
      <c r="E23" s="40">
        <f t="shared" si="0"/>
        <v>-149.02999999999997</v>
      </c>
      <c r="F23" s="36">
        <v>429.65190000000001</v>
      </c>
      <c r="H23" s="33">
        <v>44197</v>
      </c>
      <c r="I23" s="35">
        <v>0</v>
      </c>
      <c r="J23" s="35">
        <v>429.65190000000001</v>
      </c>
      <c r="K23" s="35">
        <v>0</v>
      </c>
      <c r="L23" s="36">
        <f t="shared" si="1"/>
        <v>429.65190000000001</v>
      </c>
    </row>
    <row r="24" spans="1:12">
      <c r="A24" s="46">
        <v>45313</v>
      </c>
      <c r="B24" s="41">
        <v>52260.07</v>
      </c>
      <c r="C24" s="41">
        <v>111362.9681</v>
      </c>
      <c r="D24" s="41">
        <v>5321.6441999999997</v>
      </c>
      <c r="E24" s="42">
        <f t="shared" si="0"/>
        <v>168944.68230000001</v>
      </c>
      <c r="F24" s="36">
        <v>123844.25330000001</v>
      </c>
      <c r="H24" s="33">
        <v>44562</v>
      </c>
      <c r="I24" s="35">
        <v>0</v>
      </c>
      <c r="J24" s="35">
        <v>114479.9103</v>
      </c>
      <c r="K24" s="35">
        <v>9364.3430000000008</v>
      </c>
      <c r="L24" s="36">
        <f t="shared" si="1"/>
        <v>123844.25330000001</v>
      </c>
    </row>
    <row r="25" spans="1:12">
      <c r="A25" s="46">
        <v>45314</v>
      </c>
      <c r="B25" s="39">
        <v>14803.31</v>
      </c>
      <c r="C25" s="39">
        <v>99370.657000000007</v>
      </c>
      <c r="D25" s="39">
        <v>5577.3347999999996</v>
      </c>
      <c r="E25" s="40">
        <f t="shared" si="0"/>
        <v>119751.3018</v>
      </c>
      <c r="F25" s="36">
        <v>197338.1121</v>
      </c>
      <c r="H25" s="33">
        <v>44927</v>
      </c>
      <c r="I25" s="35">
        <v>92828.69</v>
      </c>
      <c r="J25" s="35">
        <v>98139.529800000004</v>
      </c>
      <c r="K25" s="35">
        <v>6369.8922999999904</v>
      </c>
      <c r="L25" s="36">
        <f t="shared" si="1"/>
        <v>197338.1121</v>
      </c>
    </row>
    <row r="26" spans="1:12">
      <c r="A26" s="46">
        <v>45315</v>
      </c>
      <c r="B26" s="41">
        <v>15862.84</v>
      </c>
      <c r="C26" s="41">
        <v>102450.4234</v>
      </c>
      <c r="D26" s="41">
        <v>5548.5411999999897</v>
      </c>
      <c r="E26" s="42">
        <f t="shared" si="0"/>
        <v>123861.80459999999</v>
      </c>
      <c r="F26" s="36">
        <v>132255.7911</v>
      </c>
      <c r="H26" s="33">
        <v>45292</v>
      </c>
      <c r="I26" s="35">
        <v>22914.68</v>
      </c>
      <c r="J26" s="35">
        <v>102829.0356</v>
      </c>
      <c r="K26" s="35">
        <v>6512.0754999999999</v>
      </c>
      <c r="L26" s="36">
        <f t="shared" si="1"/>
        <v>132255.7911</v>
      </c>
    </row>
    <row r="27" spans="1:12">
      <c r="A27" s="46">
        <v>45316</v>
      </c>
      <c r="B27" s="39">
        <v>18449.12</v>
      </c>
      <c r="C27" s="39">
        <v>104272.4011</v>
      </c>
      <c r="D27" s="39">
        <v>4711.1841000000004</v>
      </c>
      <c r="E27" s="40">
        <f t="shared" si="0"/>
        <v>127432.7052</v>
      </c>
      <c r="F27" s="36">
        <v>152599.84629999998</v>
      </c>
      <c r="H27" s="33">
        <v>45658</v>
      </c>
      <c r="I27" s="35">
        <v>38595.019999999997</v>
      </c>
      <c r="J27" s="35">
        <v>107264.7898</v>
      </c>
      <c r="K27" s="35">
        <v>6740.0365000000002</v>
      </c>
      <c r="L27" s="36">
        <f t="shared" si="1"/>
        <v>152599.84629999998</v>
      </c>
    </row>
    <row r="28" spans="1:12">
      <c r="A28" s="46">
        <v>45317</v>
      </c>
      <c r="B28" s="41">
        <v>19566.330000000002</v>
      </c>
      <c r="C28" s="41">
        <v>128917.31050000001</v>
      </c>
      <c r="D28" s="41">
        <v>5124.3941000000004</v>
      </c>
      <c r="E28" s="42">
        <f t="shared" si="0"/>
        <v>153608.03460000001</v>
      </c>
      <c r="F28" s="36">
        <v>199054.21479999999</v>
      </c>
      <c r="H28" s="33">
        <v>46023</v>
      </c>
      <c r="I28" s="35">
        <v>57693.08</v>
      </c>
      <c r="J28" s="35">
        <v>135526.50159999999</v>
      </c>
      <c r="K28" s="35">
        <v>5834.6332000000002</v>
      </c>
      <c r="L28" s="36">
        <f t="shared" si="1"/>
        <v>199054.21479999999</v>
      </c>
    </row>
    <row r="29" spans="1:12">
      <c r="A29" s="46">
        <v>45318</v>
      </c>
      <c r="B29" s="39">
        <v>0</v>
      </c>
      <c r="C29" s="39">
        <v>164377.6942</v>
      </c>
      <c r="D29" s="39">
        <v>2818.5392000000002</v>
      </c>
      <c r="E29" s="40">
        <f t="shared" si="0"/>
        <v>167196.2334</v>
      </c>
      <c r="F29" s="36">
        <v>197192.89529999997</v>
      </c>
      <c r="H29" s="33">
        <v>46388</v>
      </c>
      <c r="I29" s="35">
        <v>24426.3</v>
      </c>
      <c r="J29" s="35">
        <v>168152.9393</v>
      </c>
      <c r="K29" s="35">
        <v>4613.6559999999999</v>
      </c>
      <c r="L29" s="36">
        <f t="shared" si="1"/>
        <v>197192.89529999997</v>
      </c>
    </row>
    <row r="30" spans="1:12">
      <c r="A30" s="46">
        <v>45319</v>
      </c>
      <c r="B30" s="41">
        <v>0</v>
      </c>
      <c r="C30" s="41">
        <v>1063.8581999999999</v>
      </c>
      <c r="D30" s="41">
        <v>322.85000000000002</v>
      </c>
      <c r="E30" s="42">
        <f t="shared" si="0"/>
        <v>1386.7082</v>
      </c>
      <c r="F30" s="36">
        <v>1413.0199000000011</v>
      </c>
      <c r="H30" s="33">
        <v>46753</v>
      </c>
      <c r="I30" s="35">
        <v>0</v>
      </c>
      <c r="J30" s="35">
        <v>962.85010000000102</v>
      </c>
      <c r="K30" s="35">
        <v>450.16980000000001</v>
      </c>
      <c r="L30" s="36">
        <f t="shared" si="1"/>
        <v>1413.0199000000011</v>
      </c>
    </row>
    <row r="31" spans="1:12">
      <c r="A31" s="46">
        <v>45320</v>
      </c>
      <c r="B31" s="39">
        <v>68155.38</v>
      </c>
      <c r="C31" s="39">
        <v>112293.0888</v>
      </c>
      <c r="D31" s="39">
        <v>4882.4585999999999</v>
      </c>
      <c r="E31" s="40">
        <f t="shared" si="0"/>
        <v>185330.92740000002</v>
      </c>
      <c r="F31" s="36">
        <v>126094.5435</v>
      </c>
      <c r="H31" s="33">
        <v>47119</v>
      </c>
      <c r="I31" s="35">
        <v>0</v>
      </c>
      <c r="J31" s="35">
        <v>116210.9264</v>
      </c>
      <c r="K31" s="35">
        <v>9883.6170999999995</v>
      </c>
      <c r="L31" s="36">
        <f t="shared" si="1"/>
        <v>126094.5435</v>
      </c>
    </row>
    <row r="32" spans="1:12">
      <c r="A32" s="46">
        <v>45321</v>
      </c>
      <c r="B32" s="41">
        <v>0</v>
      </c>
      <c r="C32" s="41">
        <v>112582.42419999999</v>
      </c>
      <c r="D32" s="41">
        <v>4587.4007000000001</v>
      </c>
      <c r="E32" s="42">
        <f t="shared" si="0"/>
        <v>117169.82489999999</v>
      </c>
      <c r="F32" s="36">
        <v>130527.35829999999</v>
      </c>
      <c r="H32" s="33">
        <v>47484</v>
      </c>
      <c r="I32" s="35">
        <v>0</v>
      </c>
      <c r="J32" s="35">
        <v>122258.5612</v>
      </c>
      <c r="K32" s="35">
        <v>8268.7970999999998</v>
      </c>
      <c r="L32" s="36">
        <f t="shared" si="1"/>
        <v>130527.35829999999</v>
      </c>
    </row>
    <row r="33" spans="1:12">
      <c r="A33" s="46">
        <v>45322</v>
      </c>
      <c r="B33" s="39">
        <v>0</v>
      </c>
      <c r="C33" s="39">
        <v>120774.35679999999</v>
      </c>
      <c r="D33" s="39">
        <v>4671.7142000000003</v>
      </c>
      <c r="E33" s="40">
        <f t="shared" si="0"/>
        <v>125446.071</v>
      </c>
      <c r="F33" s="36">
        <v>113506.3876</v>
      </c>
      <c r="H33" s="33">
        <v>47849</v>
      </c>
      <c r="I33" s="35">
        <v>0</v>
      </c>
      <c r="J33" s="35">
        <v>106341.0459</v>
      </c>
      <c r="K33" s="35">
        <v>7165.3416999999999</v>
      </c>
      <c r="L33" s="36">
        <f t="shared" si="1"/>
        <v>113506.3876</v>
      </c>
    </row>
    <row r="34" spans="1:12">
      <c r="A34" s="46">
        <v>45323</v>
      </c>
      <c r="B34" s="41">
        <v>21988.2</v>
      </c>
      <c r="C34" s="41">
        <v>117185.6645</v>
      </c>
      <c r="D34" s="41">
        <v>4231.7142999999996</v>
      </c>
      <c r="E34" s="42">
        <f t="shared" si="0"/>
        <v>143405.57879999999</v>
      </c>
      <c r="F34" s="36">
        <v>146578.66909999997</v>
      </c>
      <c r="H34" s="33">
        <v>36923</v>
      </c>
      <c r="I34" s="35">
        <v>34617.31</v>
      </c>
      <c r="J34" s="35">
        <v>106955.27439999999</v>
      </c>
      <c r="K34" s="35">
        <v>5006.0846999999903</v>
      </c>
      <c r="L34" s="36">
        <f t="shared" si="1"/>
        <v>146578.66909999997</v>
      </c>
    </row>
    <row r="35" spans="1:12">
      <c r="A35" s="46">
        <v>45324</v>
      </c>
      <c r="B35" s="39">
        <v>22870.02</v>
      </c>
      <c r="C35" s="39">
        <v>133538.53580000001</v>
      </c>
      <c r="D35" s="39">
        <v>3199.8447999999999</v>
      </c>
      <c r="E35" s="40">
        <f t="shared" si="0"/>
        <v>159608.40059999999</v>
      </c>
      <c r="F35" s="36">
        <v>163810.18919999999</v>
      </c>
      <c r="H35" s="33">
        <v>37288</v>
      </c>
      <c r="I35" s="35">
        <v>30487.24</v>
      </c>
      <c r="J35" s="35">
        <v>126111.3563</v>
      </c>
      <c r="K35" s="35">
        <v>7211.5928999999996</v>
      </c>
      <c r="L35" s="36">
        <f t="shared" si="1"/>
        <v>163810.18919999999</v>
      </c>
    </row>
    <row r="36" spans="1:12">
      <c r="A36" s="46">
        <v>45325</v>
      </c>
      <c r="B36" s="41">
        <v>0</v>
      </c>
      <c r="C36" s="41">
        <v>165861.8909</v>
      </c>
      <c r="D36" s="41">
        <v>3722.0369999999998</v>
      </c>
      <c r="E36" s="42">
        <f t="shared" si="0"/>
        <v>169583.92790000001</v>
      </c>
      <c r="F36" s="36">
        <v>194062.79300000001</v>
      </c>
      <c r="H36" s="33">
        <v>37653</v>
      </c>
      <c r="I36" s="35">
        <v>25803.1</v>
      </c>
      <c r="J36" s="35">
        <v>163173.51180000001</v>
      </c>
      <c r="K36" s="35">
        <v>5086.1812</v>
      </c>
      <c r="L36" s="36">
        <f t="shared" si="1"/>
        <v>194062.79300000001</v>
      </c>
    </row>
    <row r="37" spans="1:12">
      <c r="A37" s="46">
        <v>45326</v>
      </c>
      <c r="B37" s="39">
        <v>0</v>
      </c>
      <c r="C37" s="39">
        <v>626.27729999999997</v>
      </c>
      <c r="D37" s="39">
        <v>599.65</v>
      </c>
      <c r="E37" s="40">
        <f t="shared" si="0"/>
        <v>1225.9272999999998</v>
      </c>
      <c r="F37" s="36">
        <v>488.54</v>
      </c>
      <c r="H37" s="33">
        <v>38018</v>
      </c>
      <c r="I37" s="35">
        <v>0</v>
      </c>
      <c r="J37" s="35">
        <v>472.505</v>
      </c>
      <c r="K37" s="35">
        <v>16.035</v>
      </c>
      <c r="L37" s="36">
        <f t="shared" si="1"/>
        <v>488.54</v>
      </c>
    </row>
    <row r="38" spans="1:12">
      <c r="A38" s="46">
        <v>45327</v>
      </c>
      <c r="B38" s="41">
        <v>60765.81</v>
      </c>
      <c r="C38" s="41">
        <v>117496.7277</v>
      </c>
      <c r="D38" s="41">
        <v>6044.3428999999996</v>
      </c>
      <c r="E38" s="42">
        <f t="shared" si="0"/>
        <v>184306.88059999997</v>
      </c>
      <c r="F38" s="36">
        <v>115589.40419999999</v>
      </c>
      <c r="H38" s="33">
        <v>38384</v>
      </c>
      <c r="I38" s="35">
        <v>0</v>
      </c>
      <c r="J38" s="35">
        <v>106849.3247</v>
      </c>
      <c r="K38" s="35">
        <v>8740.0794999999998</v>
      </c>
      <c r="L38" s="36">
        <f t="shared" si="1"/>
        <v>115589.40419999999</v>
      </c>
    </row>
    <row r="39" spans="1:12">
      <c r="A39" s="46">
        <v>45328</v>
      </c>
      <c r="B39" s="39">
        <v>20301.37</v>
      </c>
      <c r="C39" s="39">
        <v>102726.196</v>
      </c>
      <c r="D39" s="39">
        <v>5212.0663000000004</v>
      </c>
      <c r="E39" s="40">
        <f t="shared" si="0"/>
        <v>128239.6323</v>
      </c>
      <c r="F39" s="36">
        <v>163572.50439999998</v>
      </c>
      <c r="H39" s="33">
        <v>38749</v>
      </c>
      <c r="I39" s="35">
        <v>58323.09</v>
      </c>
      <c r="J39" s="35">
        <v>99990.578599999993</v>
      </c>
      <c r="K39" s="35">
        <v>5258.8357999999998</v>
      </c>
      <c r="L39" s="36">
        <f t="shared" si="1"/>
        <v>163572.50439999998</v>
      </c>
    </row>
    <row r="40" spans="1:12">
      <c r="A40" s="46">
        <v>45329</v>
      </c>
      <c r="B40" s="41">
        <v>59867.14</v>
      </c>
      <c r="C40" s="41">
        <v>110174.11010000001</v>
      </c>
      <c r="D40" s="41">
        <v>5061.5346</v>
      </c>
      <c r="E40" s="42">
        <f t="shared" si="0"/>
        <v>175102.78470000002</v>
      </c>
      <c r="F40" s="36">
        <v>146455.04659999997</v>
      </c>
      <c r="H40" s="33">
        <v>39114</v>
      </c>
      <c r="I40" s="35">
        <v>41503.33</v>
      </c>
      <c r="J40" s="35">
        <v>98822.131699999998</v>
      </c>
      <c r="K40" s="35">
        <v>6129.5848999999998</v>
      </c>
      <c r="L40" s="36">
        <f t="shared" si="1"/>
        <v>146455.04659999997</v>
      </c>
    </row>
    <row r="41" spans="1:12">
      <c r="A41" s="46">
        <v>45330</v>
      </c>
      <c r="B41" s="39">
        <v>20884.2</v>
      </c>
      <c r="C41" s="39">
        <v>96504.890199999994</v>
      </c>
      <c r="D41" s="39">
        <v>5166.5551999999998</v>
      </c>
      <c r="E41" s="40">
        <f t="shared" si="0"/>
        <v>122555.64539999999</v>
      </c>
      <c r="F41" s="36">
        <v>126478.09419999999</v>
      </c>
      <c r="H41" s="33">
        <v>39479</v>
      </c>
      <c r="I41" s="35">
        <v>20856.46</v>
      </c>
      <c r="J41" s="35">
        <v>100887.0049</v>
      </c>
      <c r="K41" s="35">
        <v>4734.6292999999996</v>
      </c>
      <c r="L41" s="36">
        <f t="shared" si="1"/>
        <v>126478.09419999999</v>
      </c>
    </row>
    <row r="42" spans="1:12">
      <c r="A42" s="46">
        <v>45331</v>
      </c>
      <c r="B42" s="41">
        <v>9046.9699999999993</v>
      </c>
      <c r="C42" s="41">
        <v>125030.75139999999</v>
      </c>
      <c r="D42" s="41">
        <v>4603.9495999999999</v>
      </c>
      <c r="E42" s="42">
        <f t="shared" si="0"/>
        <v>138681.67099999997</v>
      </c>
      <c r="F42" s="36">
        <v>149369.53760000001</v>
      </c>
      <c r="H42" s="33">
        <v>39845</v>
      </c>
      <c r="I42" s="35">
        <v>21001.83</v>
      </c>
      <c r="J42" s="35">
        <v>122373.558</v>
      </c>
      <c r="K42" s="35">
        <v>5994.1495999999997</v>
      </c>
      <c r="L42" s="36">
        <f t="shared" si="1"/>
        <v>149369.53760000001</v>
      </c>
    </row>
    <row r="43" spans="1:12">
      <c r="A43" s="46">
        <v>45332</v>
      </c>
      <c r="B43" s="39">
        <v>0</v>
      </c>
      <c r="C43" s="39">
        <v>147881.98869999999</v>
      </c>
      <c r="D43" s="39">
        <v>3595.1280999999999</v>
      </c>
      <c r="E43" s="40">
        <f t="shared" si="0"/>
        <v>151477.11679999999</v>
      </c>
      <c r="F43" s="36">
        <v>178393.57609999998</v>
      </c>
      <c r="H43" s="33">
        <v>40210</v>
      </c>
      <c r="I43" s="35">
        <v>21862.77</v>
      </c>
      <c r="J43" s="35">
        <v>152835.4895</v>
      </c>
      <c r="K43" s="35">
        <v>3695.3166000000001</v>
      </c>
      <c r="L43" s="36">
        <f t="shared" si="1"/>
        <v>178393.57609999998</v>
      </c>
    </row>
    <row r="44" spans="1:12">
      <c r="A44" s="46">
        <v>45333</v>
      </c>
      <c r="B44" s="41">
        <v>0</v>
      </c>
      <c r="C44" s="41">
        <v>659.52</v>
      </c>
      <c r="D44" s="41">
        <v>330.59899999999999</v>
      </c>
      <c r="E44" s="42">
        <f t="shared" si="0"/>
        <v>990.11899999999991</v>
      </c>
      <c r="F44" s="36">
        <v>1140.8599999999999</v>
      </c>
      <c r="H44" s="33">
        <v>40575</v>
      </c>
      <c r="I44" s="35">
        <v>0</v>
      </c>
      <c r="J44" s="35">
        <v>620.17999999999995</v>
      </c>
      <c r="K44" s="35">
        <v>520.67999999999995</v>
      </c>
      <c r="L44" s="36">
        <f t="shared" si="1"/>
        <v>1140.8599999999999</v>
      </c>
    </row>
    <row r="45" spans="1:12">
      <c r="A45" s="46">
        <v>45334</v>
      </c>
      <c r="B45" s="39">
        <v>38277.58</v>
      </c>
      <c r="C45" s="39">
        <v>100513.5143</v>
      </c>
      <c r="D45" s="39">
        <v>5074.3047999999999</v>
      </c>
      <c r="E45" s="40">
        <f t="shared" si="0"/>
        <v>143865.39910000001</v>
      </c>
      <c r="F45" s="36">
        <v>124327.3989</v>
      </c>
      <c r="H45" s="33">
        <v>40940</v>
      </c>
      <c r="I45" s="35">
        <v>0</v>
      </c>
      <c r="J45" s="35">
        <v>117271.0266</v>
      </c>
      <c r="K45" s="35">
        <v>7056.3723</v>
      </c>
      <c r="L45" s="36">
        <f t="shared" si="1"/>
        <v>124327.3989</v>
      </c>
    </row>
    <row r="46" spans="1:12">
      <c r="A46" s="46">
        <v>45335</v>
      </c>
      <c r="B46" s="41">
        <v>19279.32</v>
      </c>
      <c r="C46" s="41">
        <v>103682.4152</v>
      </c>
      <c r="D46" s="41">
        <v>5613.7604000000001</v>
      </c>
      <c r="E46" s="42">
        <f t="shared" si="0"/>
        <v>128575.49559999999</v>
      </c>
      <c r="F46" s="36">
        <v>201376.93489999999</v>
      </c>
      <c r="H46" s="33">
        <v>41306</v>
      </c>
      <c r="I46" s="35">
        <v>92037.18</v>
      </c>
      <c r="J46" s="35">
        <v>103792.80929999999</v>
      </c>
      <c r="K46" s="35">
        <v>5546.9456</v>
      </c>
      <c r="L46" s="36">
        <f t="shared" si="1"/>
        <v>201376.93489999999</v>
      </c>
    </row>
    <row r="47" spans="1:12">
      <c r="A47" s="46">
        <v>45336</v>
      </c>
      <c r="B47" s="39">
        <v>29758.2</v>
      </c>
      <c r="C47" s="39">
        <v>98282.048599999995</v>
      </c>
      <c r="D47" s="39">
        <v>3266.9625999999998</v>
      </c>
      <c r="E47" s="40">
        <f t="shared" si="0"/>
        <v>131307.21119999999</v>
      </c>
      <c r="F47" s="36">
        <v>159086.91039999999</v>
      </c>
      <c r="H47" s="33">
        <v>41671</v>
      </c>
      <c r="I47" s="35">
        <v>46864.23</v>
      </c>
      <c r="J47" s="35">
        <v>107923.8607</v>
      </c>
      <c r="K47" s="35">
        <v>4298.8197</v>
      </c>
      <c r="L47" s="36">
        <f t="shared" si="1"/>
        <v>159086.91039999999</v>
      </c>
    </row>
    <row r="48" spans="1:12">
      <c r="A48" s="46">
        <v>45337</v>
      </c>
      <c r="B48" s="41">
        <v>26983.14</v>
      </c>
      <c r="C48" s="41">
        <v>101226.0367</v>
      </c>
      <c r="D48" s="41">
        <v>4375.1875</v>
      </c>
      <c r="E48" s="42">
        <f t="shared" si="0"/>
        <v>132584.36420000001</v>
      </c>
      <c r="F48" s="36">
        <v>140368.5178</v>
      </c>
      <c r="H48" s="33">
        <v>42036</v>
      </c>
      <c r="I48" s="35">
        <v>38283.86</v>
      </c>
      <c r="J48" s="35">
        <v>96360.515100000004</v>
      </c>
      <c r="K48" s="35">
        <v>5724.1427000000003</v>
      </c>
      <c r="L48" s="36">
        <f t="shared" si="1"/>
        <v>140368.5178</v>
      </c>
    </row>
    <row r="49" spans="1:12">
      <c r="A49" s="46">
        <v>45338</v>
      </c>
      <c r="B49" s="39">
        <v>23068.36</v>
      </c>
      <c r="C49" s="39">
        <v>118485.0932</v>
      </c>
      <c r="D49" s="39">
        <v>4665.0749999999998</v>
      </c>
      <c r="E49" s="40">
        <f t="shared" si="0"/>
        <v>146218.5282</v>
      </c>
      <c r="F49" s="36">
        <v>154963.4682</v>
      </c>
      <c r="H49" s="33">
        <v>42401</v>
      </c>
      <c r="I49" s="35">
        <v>31759.32</v>
      </c>
      <c r="J49" s="35">
        <v>118242.2565</v>
      </c>
      <c r="K49" s="35">
        <v>4961.8917000000001</v>
      </c>
      <c r="L49" s="36">
        <f t="shared" si="1"/>
        <v>154963.4682</v>
      </c>
    </row>
    <row r="50" spans="1:12">
      <c r="A50" s="46">
        <v>45339</v>
      </c>
      <c r="B50" s="41">
        <v>0</v>
      </c>
      <c r="C50" s="41">
        <v>154128.4056</v>
      </c>
      <c r="D50" s="41">
        <v>3512.2238000000002</v>
      </c>
      <c r="E50" s="42">
        <f t="shared" si="0"/>
        <v>157640.62940000001</v>
      </c>
      <c r="F50" s="36">
        <v>157922.80729999999</v>
      </c>
      <c r="H50" s="33">
        <v>42767</v>
      </c>
      <c r="I50" s="35">
        <v>16809.939999999999</v>
      </c>
      <c r="J50" s="35">
        <v>137573.84</v>
      </c>
      <c r="K50" s="35">
        <v>3539.0273000000002</v>
      </c>
      <c r="L50" s="36">
        <f t="shared" si="1"/>
        <v>157922.80729999999</v>
      </c>
    </row>
    <row r="51" spans="1:12">
      <c r="A51" s="46">
        <v>45340</v>
      </c>
      <c r="B51" s="39">
        <v>0</v>
      </c>
      <c r="C51" s="39">
        <v>680.80489999999998</v>
      </c>
      <c r="D51" s="39">
        <v>369.875</v>
      </c>
      <c r="E51" s="40">
        <f t="shared" si="0"/>
        <v>1050.6799000000001</v>
      </c>
      <c r="F51" s="36">
        <v>1057.69</v>
      </c>
      <c r="H51" s="33">
        <v>43132</v>
      </c>
      <c r="I51" s="35">
        <v>0</v>
      </c>
      <c r="J51" s="35">
        <v>794.86500000000001</v>
      </c>
      <c r="K51" s="35">
        <v>262.82499999999999</v>
      </c>
      <c r="L51" s="36">
        <f t="shared" si="1"/>
        <v>1057.69</v>
      </c>
    </row>
    <row r="52" spans="1:12">
      <c r="A52" s="46">
        <v>45341</v>
      </c>
      <c r="B52" s="41">
        <v>53791.6</v>
      </c>
      <c r="C52" s="41">
        <v>105322.01240000001</v>
      </c>
      <c r="D52" s="41">
        <v>5719.9537</v>
      </c>
      <c r="E52" s="42">
        <f t="shared" si="0"/>
        <v>164833.56610000003</v>
      </c>
      <c r="F52" s="36">
        <v>103100.5398999999</v>
      </c>
      <c r="H52" s="33">
        <v>43497</v>
      </c>
      <c r="I52" s="35">
        <v>0</v>
      </c>
      <c r="J52" s="35">
        <v>96895.582799999902</v>
      </c>
      <c r="K52" s="35">
        <v>6204.9570999999996</v>
      </c>
      <c r="L52" s="36">
        <f t="shared" si="1"/>
        <v>103100.5398999999</v>
      </c>
    </row>
    <row r="53" spans="1:12">
      <c r="A53" s="46">
        <v>45342</v>
      </c>
      <c r="B53" s="39">
        <v>45039.86</v>
      </c>
      <c r="C53" s="39">
        <v>94716.016699999993</v>
      </c>
      <c r="D53" s="39">
        <v>5296.9661999999998</v>
      </c>
      <c r="E53" s="40">
        <f t="shared" si="0"/>
        <v>145052.84289999999</v>
      </c>
      <c r="F53" s="36">
        <v>175688.39910000001</v>
      </c>
      <c r="H53" s="33">
        <v>43862</v>
      </c>
      <c r="I53" s="35">
        <v>79328.66</v>
      </c>
      <c r="J53" s="35">
        <v>90858.545299999998</v>
      </c>
      <c r="K53" s="35">
        <v>5501.1938</v>
      </c>
      <c r="L53" s="36">
        <f t="shared" si="1"/>
        <v>175688.39910000001</v>
      </c>
    </row>
    <row r="54" spans="1:12">
      <c r="A54" s="46">
        <v>45343</v>
      </c>
      <c r="B54" s="41">
        <v>20625.32</v>
      </c>
      <c r="C54" s="41">
        <v>96477.127999999997</v>
      </c>
      <c r="D54" s="41">
        <v>5782.1571000000004</v>
      </c>
      <c r="E54" s="42">
        <f t="shared" si="0"/>
        <v>122884.6051</v>
      </c>
      <c r="F54" s="36">
        <v>125391.55250000001</v>
      </c>
      <c r="H54" s="33">
        <v>44228</v>
      </c>
      <c r="I54" s="35">
        <v>27870.01</v>
      </c>
      <c r="J54" s="35">
        <v>93408.080100000006</v>
      </c>
      <c r="K54" s="35">
        <v>4113.4624000000003</v>
      </c>
      <c r="L54" s="36">
        <f t="shared" si="1"/>
        <v>125391.55250000001</v>
      </c>
    </row>
    <row r="55" spans="1:12">
      <c r="A55" s="46">
        <v>45344</v>
      </c>
      <c r="B55" s="39">
        <v>21924.69</v>
      </c>
      <c r="C55" s="39">
        <v>90340.016499999998</v>
      </c>
      <c r="D55" s="39">
        <v>5619.8449000000001</v>
      </c>
      <c r="E55" s="40">
        <f t="shared" si="0"/>
        <v>117884.5514</v>
      </c>
      <c r="F55" s="36">
        <v>130283.9376</v>
      </c>
      <c r="H55" s="33">
        <v>44593</v>
      </c>
      <c r="I55" s="35">
        <v>31199.32</v>
      </c>
      <c r="J55" s="35">
        <v>94230.330300000001</v>
      </c>
      <c r="K55" s="35">
        <v>4854.2873</v>
      </c>
      <c r="L55" s="36">
        <f t="shared" si="1"/>
        <v>130283.9376</v>
      </c>
    </row>
    <row r="56" spans="1:12">
      <c r="A56" s="46">
        <v>45345</v>
      </c>
      <c r="B56" s="41">
        <v>23093.29</v>
      </c>
      <c r="C56" s="41">
        <v>111981.3456</v>
      </c>
      <c r="D56" s="41">
        <v>4903.1112999999996</v>
      </c>
      <c r="E56" s="42">
        <f t="shared" si="0"/>
        <v>139977.7469</v>
      </c>
      <c r="F56" s="36">
        <v>161742.59349999999</v>
      </c>
      <c r="H56" s="33">
        <v>44958</v>
      </c>
      <c r="I56" s="35">
        <v>39975.629999999997</v>
      </c>
      <c r="J56" s="35">
        <v>117750.50719999999</v>
      </c>
      <c r="K56" s="35">
        <v>4016.4562999999998</v>
      </c>
      <c r="L56" s="36">
        <f t="shared" si="1"/>
        <v>161742.59349999999</v>
      </c>
    </row>
    <row r="57" spans="1:12">
      <c r="A57" s="46">
        <v>45346</v>
      </c>
      <c r="B57" s="39">
        <v>0</v>
      </c>
      <c r="C57" s="39">
        <v>146723.80669999999</v>
      </c>
      <c r="D57" s="39">
        <v>4334.2272999999996</v>
      </c>
      <c r="E57" s="40">
        <f t="shared" si="0"/>
        <v>151058.03399999999</v>
      </c>
      <c r="F57" s="36">
        <v>180524.09750000003</v>
      </c>
      <c r="H57" s="33">
        <v>45323</v>
      </c>
      <c r="I57" s="35">
        <v>21109.42</v>
      </c>
      <c r="J57" s="35">
        <v>156683.60630000001</v>
      </c>
      <c r="K57" s="35">
        <v>2731.0711999999999</v>
      </c>
      <c r="L57" s="36">
        <f t="shared" si="1"/>
        <v>180524.09750000003</v>
      </c>
    </row>
    <row r="58" spans="1:12">
      <c r="A58" s="46">
        <v>45347</v>
      </c>
      <c r="B58" s="41">
        <v>0</v>
      </c>
      <c r="C58" s="41">
        <v>599.07000000000005</v>
      </c>
      <c r="D58" s="41">
        <v>445.02850000000001</v>
      </c>
      <c r="E58" s="42">
        <f t="shared" si="0"/>
        <v>1044.0985000000001</v>
      </c>
      <c r="F58" s="36">
        <v>929.46</v>
      </c>
      <c r="H58" s="33">
        <v>45689</v>
      </c>
      <c r="I58" s="35">
        <v>0</v>
      </c>
      <c r="J58" s="35">
        <v>479.43</v>
      </c>
      <c r="K58" s="35">
        <v>450.03</v>
      </c>
      <c r="L58" s="36">
        <f t="shared" si="1"/>
        <v>929.46</v>
      </c>
    </row>
    <row r="59" spans="1:12">
      <c r="A59" s="46">
        <v>45348</v>
      </c>
      <c r="B59" s="39">
        <v>57502.06</v>
      </c>
      <c r="C59" s="39">
        <v>100038.5794</v>
      </c>
      <c r="D59" s="39">
        <v>5542.3554000000004</v>
      </c>
      <c r="E59" s="40">
        <f t="shared" si="0"/>
        <v>163082.99479999999</v>
      </c>
      <c r="F59" s="36">
        <v>118235.9923</v>
      </c>
      <c r="H59" s="33">
        <v>46054</v>
      </c>
      <c r="I59" s="35">
        <v>0</v>
      </c>
      <c r="J59" s="35">
        <v>113657.5223</v>
      </c>
      <c r="K59" s="35">
        <v>4578.47</v>
      </c>
      <c r="L59" s="36">
        <f t="shared" si="1"/>
        <v>118235.9923</v>
      </c>
    </row>
    <row r="60" spans="1:12">
      <c r="A60" s="46">
        <v>45349</v>
      </c>
      <c r="B60" s="41">
        <v>32029.67</v>
      </c>
      <c r="C60" s="41">
        <v>94051.945000000094</v>
      </c>
      <c r="D60" s="41">
        <v>5083.7461000000003</v>
      </c>
      <c r="E60" s="42">
        <f t="shared" si="0"/>
        <v>131165.3611000001</v>
      </c>
      <c r="F60" s="36">
        <v>208879.897</v>
      </c>
      <c r="H60" s="33">
        <v>46419</v>
      </c>
      <c r="I60" s="35">
        <v>86471.69</v>
      </c>
      <c r="J60" s="35">
        <v>117807.845</v>
      </c>
      <c r="K60" s="35">
        <v>4600.3620000000001</v>
      </c>
      <c r="L60" s="36">
        <f t="shared" si="1"/>
        <v>208879.897</v>
      </c>
    </row>
    <row r="61" spans="1:12">
      <c r="A61" s="46">
        <v>45350</v>
      </c>
      <c r="B61" s="39">
        <v>30647.88</v>
      </c>
      <c r="C61" s="39">
        <v>105765.1112</v>
      </c>
      <c r="D61" s="39">
        <v>4855.4141</v>
      </c>
      <c r="E61" s="40">
        <f t="shared" si="0"/>
        <v>141268.40529999998</v>
      </c>
      <c r="F61" s="36">
        <v>155061.0649</v>
      </c>
      <c r="H61" s="33">
        <v>46784</v>
      </c>
      <c r="I61" s="35">
        <v>40917.96</v>
      </c>
      <c r="J61" s="35">
        <v>109383.8036</v>
      </c>
      <c r="K61" s="35">
        <v>4759.3013000000001</v>
      </c>
      <c r="L61" s="36">
        <f t="shared" si="1"/>
        <v>155061.0649</v>
      </c>
    </row>
    <row r="62" spans="1:12">
      <c r="A62" s="46">
        <v>45351</v>
      </c>
      <c r="B62" s="41">
        <v>19568.669999999998</v>
      </c>
      <c r="C62" s="41">
        <v>113686.1465</v>
      </c>
      <c r="D62" s="41">
        <v>4335.6158999999998</v>
      </c>
      <c r="E62" s="42">
        <f t="shared" si="0"/>
        <v>137590.43240000002</v>
      </c>
      <c r="F62" s="36">
        <v>118036.8861</v>
      </c>
      <c r="H62" s="33">
        <v>47150</v>
      </c>
      <c r="I62" s="35">
        <v>0</v>
      </c>
      <c r="J62" s="35">
        <v>112159.95480000001</v>
      </c>
      <c r="K62" s="35">
        <v>5876.9312999999902</v>
      </c>
      <c r="L62" s="36">
        <f t="shared" si="1"/>
        <v>118036.8861</v>
      </c>
    </row>
    <row r="63" spans="1:12">
      <c r="A63" s="46">
        <v>45352</v>
      </c>
      <c r="B63" s="39">
        <v>18557.79</v>
      </c>
      <c r="C63" s="39">
        <v>130278.70110000001</v>
      </c>
      <c r="D63" s="39">
        <v>6010.6593000000003</v>
      </c>
      <c r="E63" s="40">
        <f t="shared" si="0"/>
        <v>154847.15040000001</v>
      </c>
      <c r="F63" s="36">
        <v>175745.23379999999</v>
      </c>
      <c r="H63" s="33">
        <v>36951</v>
      </c>
      <c r="I63" s="35">
        <v>34459.730000000003</v>
      </c>
      <c r="J63" s="35">
        <v>136264.84599999999</v>
      </c>
      <c r="K63" s="35">
        <v>5020.6578</v>
      </c>
      <c r="L63" s="36">
        <f t="shared" si="1"/>
        <v>175745.23379999999</v>
      </c>
    </row>
    <row r="64" spans="1:12">
      <c r="A64" s="46">
        <v>45353</v>
      </c>
      <c r="B64" s="41">
        <v>0</v>
      </c>
      <c r="C64" s="41">
        <v>155414.94630000001</v>
      </c>
      <c r="D64" s="41">
        <v>4192.8135000000002</v>
      </c>
      <c r="E64" s="42">
        <f t="shared" si="0"/>
        <v>159607.7598</v>
      </c>
      <c r="F64" s="36">
        <v>212531.1354</v>
      </c>
      <c r="H64" s="33">
        <v>37316</v>
      </c>
      <c r="I64" s="35">
        <v>36486.769999999997</v>
      </c>
      <c r="J64" s="35">
        <v>169901.28150000001</v>
      </c>
      <c r="K64" s="35">
        <v>6143.0838999999896</v>
      </c>
      <c r="L64" s="36">
        <f t="shared" si="1"/>
        <v>212531.1354</v>
      </c>
    </row>
    <row r="65" spans="1:12">
      <c r="A65" s="46">
        <v>45354</v>
      </c>
      <c r="B65" s="39">
        <v>0</v>
      </c>
      <c r="C65" s="39">
        <v>1330.1766</v>
      </c>
      <c r="D65" s="39">
        <v>35.4604</v>
      </c>
      <c r="E65" s="40">
        <f t="shared" si="0"/>
        <v>1365.6369999999999</v>
      </c>
      <c r="F65" s="36">
        <v>31484.6005</v>
      </c>
      <c r="H65" s="33">
        <v>37681</v>
      </c>
      <c r="I65" s="35">
        <v>30063.64</v>
      </c>
      <c r="J65" s="35">
        <v>1168.0105000000001</v>
      </c>
      <c r="K65" s="35">
        <v>252.95</v>
      </c>
      <c r="L65" s="36">
        <f t="shared" si="1"/>
        <v>31484.6005</v>
      </c>
    </row>
    <row r="66" spans="1:12">
      <c r="A66" s="46">
        <v>45355</v>
      </c>
      <c r="B66" s="41">
        <v>44044.2</v>
      </c>
      <c r="C66" s="41">
        <v>103196.5542</v>
      </c>
      <c r="D66" s="41">
        <v>4379.4736999999996</v>
      </c>
      <c r="E66" s="42">
        <f t="shared" si="0"/>
        <v>151620.2279</v>
      </c>
      <c r="F66" s="36">
        <v>114389.3848</v>
      </c>
      <c r="H66" s="33">
        <v>38047</v>
      </c>
      <c r="I66" s="35">
        <v>0</v>
      </c>
      <c r="J66" s="35">
        <v>108123.50019999999</v>
      </c>
      <c r="K66" s="35">
        <v>6265.8846000000003</v>
      </c>
      <c r="L66" s="36">
        <f t="shared" si="1"/>
        <v>114389.3848</v>
      </c>
    </row>
    <row r="67" spans="1:12">
      <c r="A67" s="46">
        <v>45356</v>
      </c>
      <c r="B67" s="39">
        <v>26786.99</v>
      </c>
      <c r="C67" s="39">
        <v>95599.931200000006</v>
      </c>
      <c r="D67" s="39">
        <v>5251.4691000000003</v>
      </c>
      <c r="E67" s="40">
        <f t="shared" si="0"/>
        <v>127638.39030000001</v>
      </c>
      <c r="F67" s="36">
        <v>104923.48639999999</v>
      </c>
      <c r="H67" s="33">
        <v>38412</v>
      </c>
      <c r="I67" s="35">
        <v>0</v>
      </c>
      <c r="J67" s="35">
        <v>100723.2485</v>
      </c>
      <c r="K67" s="35">
        <v>4200.2379000000001</v>
      </c>
      <c r="L67" s="36">
        <f t="shared" si="1"/>
        <v>104923.48639999999</v>
      </c>
    </row>
    <row r="68" spans="1:12">
      <c r="A68" s="46">
        <v>45357</v>
      </c>
      <c r="B68" s="41">
        <v>34075.69</v>
      </c>
      <c r="C68" s="41">
        <v>106907.23609999999</v>
      </c>
      <c r="D68" s="41">
        <v>5960.0598999999902</v>
      </c>
      <c r="E68" s="42">
        <f t="shared" ref="E68:E93" si="2">SUM(B68:D68)</f>
        <v>146942.98599999998</v>
      </c>
      <c r="F68" s="36">
        <v>168125.09909999999</v>
      </c>
      <c r="H68" s="33">
        <v>38777</v>
      </c>
      <c r="I68" s="35">
        <v>72271.02</v>
      </c>
      <c r="J68" s="35">
        <v>91428.922999999995</v>
      </c>
      <c r="K68" s="35">
        <v>4425.1561000000002</v>
      </c>
      <c r="L68" s="36">
        <f t="shared" ref="L68:L93" si="3">SUM(I68:K68)</f>
        <v>168125.09909999999</v>
      </c>
    </row>
    <row r="69" spans="1:12">
      <c r="A69" s="46">
        <v>45358</v>
      </c>
      <c r="B69" s="39">
        <v>41538.83</v>
      </c>
      <c r="C69" s="39">
        <v>117106.503</v>
      </c>
      <c r="D69" s="39">
        <v>6691.44199999999</v>
      </c>
      <c r="E69" s="40">
        <f t="shared" si="2"/>
        <v>165336.77499999997</v>
      </c>
      <c r="F69" s="36">
        <v>126737.01420000001</v>
      </c>
      <c r="H69" s="33">
        <v>39142</v>
      </c>
      <c r="I69" s="35">
        <v>23381.01</v>
      </c>
      <c r="J69" s="35">
        <v>99117.440400000007</v>
      </c>
      <c r="K69" s="35">
        <v>4238.5637999999999</v>
      </c>
      <c r="L69" s="36">
        <f t="shared" si="3"/>
        <v>126737.01420000001</v>
      </c>
    </row>
    <row r="70" spans="1:12">
      <c r="A70" s="46">
        <v>45359</v>
      </c>
      <c r="B70" s="41">
        <v>23802.1</v>
      </c>
      <c r="C70" s="41">
        <v>133567.27910000001</v>
      </c>
      <c r="D70" s="41">
        <v>6475.1709000000001</v>
      </c>
      <c r="E70" s="42">
        <f t="shared" si="2"/>
        <v>163844.55000000002</v>
      </c>
      <c r="F70" s="36">
        <v>165061.1599</v>
      </c>
      <c r="H70" s="33">
        <v>39508</v>
      </c>
      <c r="I70" s="35">
        <v>39278.04</v>
      </c>
      <c r="J70" s="35">
        <v>121529.7493</v>
      </c>
      <c r="K70" s="35">
        <v>4253.3706000000002</v>
      </c>
      <c r="L70" s="36">
        <f t="shared" si="3"/>
        <v>165061.1599</v>
      </c>
    </row>
    <row r="71" spans="1:12">
      <c r="A71" s="46">
        <v>45360</v>
      </c>
      <c r="B71" s="39">
        <v>0</v>
      </c>
      <c r="C71" s="39">
        <v>169807.86749999999</v>
      </c>
      <c r="D71" s="39">
        <v>4031.9339</v>
      </c>
      <c r="E71" s="40">
        <f t="shared" si="2"/>
        <v>173839.8014</v>
      </c>
      <c r="F71" s="36">
        <v>186526.13279999999</v>
      </c>
      <c r="H71" s="33">
        <v>39873</v>
      </c>
      <c r="I71" s="35">
        <v>26386</v>
      </c>
      <c r="J71" s="35">
        <v>157976.6746</v>
      </c>
      <c r="K71" s="35">
        <v>2163.4582</v>
      </c>
      <c r="L71" s="36">
        <f t="shared" si="3"/>
        <v>186526.13279999999</v>
      </c>
    </row>
    <row r="72" spans="1:12">
      <c r="A72" s="46">
        <v>45361</v>
      </c>
      <c r="B72" s="41">
        <v>0</v>
      </c>
      <c r="C72" s="41">
        <v>1166.9549999999999</v>
      </c>
      <c r="D72" s="41">
        <v>11.5</v>
      </c>
      <c r="E72" s="42">
        <f t="shared" si="2"/>
        <v>1178.4549999999999</v>
      </c>
      <c r="F72" s="36">
        <v>17095.9548</v>
      </c>
      <c r="H72" s="33">
        <v>40238</v>
      </c>
      <c r="I72" s="35">
        <v>15302.07</v>
      </c>
      <c r="J72" s="35">
        <v>1259.7847999999999</v>
      </c>
      <c r="K72" s="35">
        <v>534.1</v>
      </c>
      <c r="L72" s="36">
        <f t="shared" si="3"/>
        <v>17095.9548</v>
      </c>
    </row>
    <row r="73" spans="1:12">
      <c r="A73" s="46">
        <v>45362</v>
      </c>
      <c r="B73" s="39">
        <v>45396.28</v>
      </c>
      <c r="C73" s="39">
        <v>121414.7534</v>
      </c>
      <c r="D73" s="39">
        <v>7374.1668999999902</v>
      </c>
      <c r="E73" s="40">
        <f t="shared" si="2"/>
        <v>174185.2003</v>
      </c>
      <c r="F73" s="36">
        <v>114982.5542</v>
      </c>
      <c r="H73" s="33">
        <v>40603</v>
      </c>
      <c r="I73" s="35">
        <v>0</v>
      </c>
      <c r="J73" s="35">
        <v>106813.7213</v>
      </c>
      <c r="K73" s="35">
        <v>8168.8329000000003</v>
      </c>
      <c r="L73" s="36">
        <f t="shared" si="3"/>
        <v>114982.5542</v>
      </c>
    </row>
    <row r="74" spans="1:12">
      <c r="A74" s="46">
        <v>45363</v>
      </c>
      <c r="B74" s="41">
        <v>47783.65</v>
      </c>
      <c r="C74" s="41">
        <v>108460.9356</v>
      </c>
      <c r="D74" s="41">
        <v>4638.6046999999999</v>
      </c>
      <c r="E74" s="42">
        <f t="shared" si="2"/>
        <v>160883.19029999999</v>
      </c>
      <c r="F74" s="36">
        <v>100887.83269999998</v>
      </c>
      <c r="H74" s="33">
        <v>40969</v>
      </c>
      <c r="I74" s="35">
        <v>0</v>
      </c>
      <c r="J74" s="35">
        <v>94598.699399999998</v>
      </c>
      <c r="K74" s="35">
        <v>6289.1332999999904</v>
      </c>
      <c r="L74" s="36">
        <f t="shared" si="3"/>
        <v>100887.83269999998</v>
      </c>
    </row>
    <row r="75" spans="1:12">
      <c r="A75" s="46">
        <v>45364</v>
      </c>
      <c r="B75" s="39">
        <v>19868.060000000001</v>
      </c>
      <c r="C75" s="39">
        <v>110446.65119999999</v>
      </c>
      <c r="D75" s="39">
        <v>5263.8172000000004</v>
      </c>
      <c r="E75" s="40">
        <f t="shared" si="2"/>
        <v>135578.52839999998</v>
      </c>
      <c r="F75" s="36">
        <v>185995.88699999999</v>
      </c>
      <c r="H75" s="33">
        <v>41334</v>
      </c>
      <c r="I75" s="35">
        <v>76737.73</v>
      </c>
      <c r="J75" s="35">
        <v>104453.768</v>
      </c>
      <c r="K75" s="35">
        <v>4804.3889999999901</v>
      </c>
      <c r="L75" s="36">
        <f t="shared" si="3"/>
        <v>185995.88699999999</v>
      </c>
    </row>
    <row r="76" spans="1:12">
      <c r="A76" s="46">
        <v>45365</v>
      </c>
      <c r="B76" s="41">
        <v>20275.73</v>
      </c>
      <c r="C76" s="41">
        <v>111259.6468</v>
      </c>
      <c r="D76" s="41">
        <v>7557.7161999999898</v>
      </c>
      <c r="E76" s="42">
        <f t="shared" si="2"/>
        <v>139093.09299999999</v>
      </c>
      <c r="F76" s="36">
        <v>147825.48169999997</v>
      </c>
      <c r="H76" s="33">
        <v>41699</v>
      </c>
      <c r="I76" s="35">
        <v>41469.379999999997</v>
      </c>
      <c r="J76" s="35">
        <v>102579.47749999999</v>
      </c>
      <c r="K76" s="35">
        <v>3776.6242000000002</v>
      </c>
      <c r="L76" s="36">
        <f t="shared" si="3"/>
        <v>147825.48169999997</v>
      </c>
    </row>
    <row r="77" spans="1:12">
      <c r="A77" s="46">
        <v>45366</v>
      </c>
      <c r="B77" s="39">
        <v>33247.42</v>
      </c>
      <c r="C77" s="39">
        <v>131907.43890000001</v>
      </c>
      <c r="D77" s="39">
        <v>6113.4606999999996</v>
      </c>
      <c r="E77" s="40">
        <f t="shared" si="2"/>
        <v>171268.31959999999</v>
      </c>
      <c r="F77" s="36">
        <v>146704.08660000001</v>
      </c>
      <c r="H77" s="33">
        <v>42064</v>
      </c>
      <c r="I77" s="35">
        <v>23376.07</v>
      </c>
      <c r="J77" s="35">
        <v>117468.27340000001</v>
      </c>
      <c r="K77" s="35">
        <v>5859.7431999999899</v>
      </c>
      <c r="L77" s="36">
        <f t="shared" si="3"/>
        <v>146704.08660000001</v>
      </c>
    </row>
    <row r="78" spans="1:12">
      <c r="A78" s="46">
        <v>45367</v>
      </c>
      <c r="B78" s="41">
        <v>0</v>
      </c>
      <c r="C78" s="41">
        <v>165892.75289999999</v>
      </c>
      <c r="D78" s="41">
        <v>2430.5873000000001</v>
      </c>
      <c r="E78" s="42">
        <f t="shared" si="2"/>
        <v>168323.34020000001</v>
      </c>
      <c r="F78" s="36">
        <v>171823.82449999999</v>
      </c>
      <c r="H78" s="33">
        <v>42430</v>
      </c>
      <c r="I78" s="35">
        <v>23119.69</v>
      </c>
      <c r="J78" s="35">
        <v>144529.79829999999</v>
      </c>
      <c r="K78" s="35">
        <v>4174.3361999999897</v>
      </c>
      <c r="L78" s="36">
        <f t="shared" si="3"/>
        <v>171823.82449999999</v>
      </c>
    </row>
    <row r="79" spans="1:12">
      <c r="A79" s="46">
        <v>45368</v>
      </c>
      <c r="B79" s="39">
        <v>0</v>
      </c>
      <c r="C79" s="39">
        <v>2302.2573000000002</v>
      </c>
      <c r="D79" s="39">
        <v>31.4</v>
      </c>
      <c r="E79" s="40">
        <f t="shared" si="2"/>
        <v>2333.6573000000003</v>
      </c>
      <c r="F79" s="36">
        <v>26587.396199999999</v>
      </c>
      <c r="H79" s="33">
        <v>42795</v>
      </c>
      <c r="I79" s="35">
        <v>24913.41</v>
      </c>
      <c r="J79" s="35">
        <v>1673.9862000000001</v>
      </c>
      <c r="K79" s="35">
        <v>0</v>
      </c>
      <c r="L79" s="36">
        <f t="shared" si="3"/>
        <v>26587.396199999999</v>
      </c>
    </row>
    <row r="80" spans="1:12">
      <c r="A80" s="46">
        <v>45369</v>
      </c>
      <c r="B80" s="41">
        <v>84585.31</v>
      </c>
      <c r="C80" s="41">
        <v>110794.40119999999</v>
      </c>
      <c r="D80" s="41">
        <v>6794.9556999999904</v>
      </c>
      <c r="E80" s="42">
        <f t="shared" si="2"/>
        <v>202174.66689999998</v>
      </c>
      <c r="F80" s="36">
        <v>115295.02830000001</v>
      </c>
      <c r="H80" s="33">
        <v>43160</v>
      </c>
      <c r="I80" s="35">
        <v>0</v>
      </c>
      <c r="J80" s="35">
        <v>107933.79120000001</v>
      </c>
      <c r="K80" s="35">
        <v>7361.2371000000003</v>
      </c>
      <c r="L80" s="36">
        <f t="shared" si="3"/>
        <v>115295.02830000001</v>
      </c>
    </row>
    <row r="81" spans="1:12">
      <c r="A81" s="46">
        <v>45370</v>
      </c>
      <c r="B81" s="39">
        <v>27184.880000000001</v>
      </c>
      <c r="C81" s="39">
        <v>104974.54059999999</v>
      </c>
      <c r="D81" s="39">
        <v>6219.1323999999904</v>
      </c>
      <c r="E81" s="40">
        <f t="shared" si="2"/>
        <v>138378.55299999999</v>
      </c>
      <c r="F81" s="36">
        <v>105355.18459999998</v>
      </c>
      <c r="H81" s="33">
        <v>43525</v>
      </c>
      <c r="I81" s="35">
        <v>0</v>
      </c>
      <c r="J81" s="35">
        <v>99306.183399999994</v>
      </c>
      <c r="K81" s="35">
        <v>6049.0011999999897</v>
      </c>
      <c r="L81" s="36">
        <f t="shared" si="3"/>
        <v>105355.18459999998</v>
      </c>
    </row>
    <row r="82" spans="1:12">
      <c r="A82" s="46">
        <v>45371</v>
      </c>
      <c r="B82" s="41">
        <v>14093.34</v>
      </c>
      <c r="C82" s="41">
        <v>103463.0827</v>
      </c>
      <c r="D82" s="41">
        <v>6548.2503999999899</v>
      </c>
      <c r="E82" s="42">
        <f t="shared" si="2"/>
        <v>124104.67309999999</v>
      </c>
      <c r="F82" s="36">
        <v>186241.61979999999</v>
      </c>
      <c r="H82" s="33">
        <v>43891</v>
      </c>
      <c r="I82" s="35">
        <v>74421.850000000006</v>
      </c>
      <c r="J82" s="35">
        <v>103453.6594</v>
      </c>
      <c r="K82" s="35">
        <v>8366.1103999999905</v>
      </c>
      <c r="L82" s="36">
        <f t="shared" si="3"/>
        <v>186241.61979999999</v>
      </c>
    </row>
    <row r="83" spans="1:12">
      <c r="A83" s="46">
        <v>45372</v>
      </c>
      <c r="B83" s="39">
        <v>10530.54</v>
      </c>
      <c r="C83" s="39">
        <v>109419.94</v>
      </c>
      <c r="D83" s="39">
        <v>6267.0222000000003</v>
      </c>
      <c r="E83" s="40">
        <f t="shared" si="2"/>
        <v>126217.50220000002</v>
      </c>
      <c r="F83" s="36">
        <v>135826.04149999999</v>
      </c>
      <c r="H83" s="33">
        <v>44256</v>
      </c>
      <c r="I83" s="35">
        <v>29691.27</v>
      </c>
      <c r="J83" s="35">
        <v>102154.9457</v>
      </c>
      <c r="K83" s="35">
        <v>3979.8258000000001</v>
      </c>
      <c r="L83" s="36">
        <f t="shared" si="3"/>
        <v>135826.04149999999</v>
      </c>
    </row>
    <row r="84" spans="1:12">
      <c r="A84" s="46">
        <v>45373</v>
      </c>
      <c r="B84" s="41">
        <v>37303.230000000003</v>
      </c>
      <c r="C84" s="41">
        <v>123633.70209999999</v>
      </c>
      <c r="D84" s="41">
        <v>6131.9911000000002</v>
      </c>
      <c r="E84" s="42">
        <f t="shared" si="2"/>
        <v>167068.92320000002</v>
      </c>
      <c r="F84" s="36">
        <v>173286.3033</v>
      </c>
      <c r="H84" s="33">
        <v>44621</v>
      </c>
      <c r="I84" s="35">
        <v>37781.58</v>
      </c>
      <c r="J84" s="35">
        <v>128809.2497</v>
      </c>
      <c r="K84" s="35">
        <v>6695.4735999999903</v>
      </c>
      <c r="L84" s="36">
        <f t="shared" si="3"/>
        <v>173286.3033</v>
      </c>
    </row>
    <row r="85" spans="1:12">
      <c r="A85" s="46">
        <v>45374</v>
      </c>
      <c r="B85" s="39">
        <v>0</v>
      </c>
      <c r="C85" s="39">
        <v>164426.1018</v>
      </c>
      <c r="D85" s="39">
        <v>4766.3925999999901</v>
      </c>
      <c r="E85" s="40">
        <f t="shared" si="2"/>
        <v>169192.4944</v>
      </c>
      <c r="F85" s="36">
        <v>190327.29560000001</v>
      </c>
      <c r="H85" s="33">
        <v>44986</v>
      </c>
      <c r="I85" s="35">
        <v>21702.97</v>
      </c>
      <c r="J85" s="35">
        <v>164760.66870000001</v>
      </c>
      <c r="K85" s="35">
        <v>3863.6569</v>
      </c>
      <c r="L85" s="36">
        <f t="shared" si="3"/>
        <v>190327.29560000001</v>
      </c>
    </row>
    <row r="86" spans="1:12">
      <c r="A86" s="46">
        <v>45375</v>
      </c>
      <c r="B86" s="41">
        <v>39485</v>
      </c>
      <c r="C86" s="41">
        <v>2193.9112</v>
      </c>
      <c r="D86" s="41">
        <v>362.21</v>
      </c>
      <c r="E86" s="42">
        <f t="shared" si="2"/>
        <v>42041.121200000001</v>
      </c>
      <c r="F86" s="36">
        <v>27047.5144</v>
      </c>
      <c r="H86" s="33">
        <v>45352</v>
      </c>
      <c r="I86" s="35">
        <v>23509.35</v>
      </c>
      <c r="J86" s="35">
        <v>3538.1644000000001</v>
      </c>
      <c r="K86" s="35">
        <v>0</v>
      </c>
      <c r="L86" s="36">
        <f t="shared" si="3"/>
        <v>27047.5144</v>
      </c>
    </row>
    <row r="87" spans="1:12">
      <c r="A87" s="46">
        <v>45376</v>
      </c>
      <c r="B87" s="39">
        <v>108599.31</v>
      </c>
      <c r="C87" s="39">
        <v>134344.53599999999</v>
      </c>
      <c r="D87" s="39">
        <v>6633.9041999999899</v>
      </c>
      <c r="E87" s="40">
        <f t="shared" si="2"/>
        <v>249577.75019999998</v>
      </c>
      <c r="F87" s="36">
        <v>128042.773</v>
      </c>
      <c r="H87" s="33">
        <v>45717</v>
      </c>
      <c r="I87" s="35">
        <v>0</v>
      </c>
      <c r="J87" s="35">
        <v>119808.14350000001</v>
      </c>
      <c r="K87" s="35">
        <v>8234.6294999999991</v>
      </c>
      <c r="L87" s="36">
        <f t="shared" si="3"/>
        <v>128042.773</v>
      </c>
    </row>
    <row r="88" spans="1:12">
      <c r="A88" s="46">
        <v>45377</v>
      </c>
      <c r="B88" s="41">
        <v>40771.480000000003</v>
      </c>
      <c r="C88" s="41">
        <v>124106.82060000001</v>
      </c>
      <c r="D88" s="41">
        <v>6155.5781999999899</v>
      </c>
      <c r="E88" s="42">
        <f t="shared" si="2"/>
        <v>171033.87880000001</v>
      </c>
      <c r="F88" s="36">
        <v>120654.48099999999</v>
      </c>
      <c r="H88" s="33">
        <v>46082</v>
      </c>
      <c r="I88" s="35">
        <v>-5.03</v>
      </c>
      <c r="J88" s="35">
        <v>113303.393</v>
      </c>
      <c r="K88" s="35">
        <v>7356.1179999999904</v>
      </c>
      <c r="L88" s="36">
        <f t="shared" si="3"/>
        <v>120654.48099999999</v>
      </c>
    </row>
    <row r="89" spans="1:12">
      <c r="A89" s="46">
        <v>45378</v>
      </c>
      <c r="B89" s="39">
        <v>26892.29</v>
      </c>
      <c r="C89" s="39">
        <v>147975.60819999999</v>
      </c>
      <c r="D89" s="39">
        <v>6758.4243999999899</v>
      </c>
      <c r="E89" s="40">
        <f t="shared" si="2"/>
        <v>181626.32259999998</v>
      </c>
      <c r="F89" s="36">
        <v>189753.68190000003</v>
      </c>
      <c r="H89" s="33">
        <v>46447</v>
      </c>
      <c r="I89" s="35">
        <v>61203.47</v>
      </c>
      <c r="J89" s="35">
        <v>121357.784</v>
      </c>
      <c r="K89" s="35">
        <v>7192.4278999999997</v>
      </c>
      <c r="L89" s="36">
        <f t="shared" si="3"/>
        <v>189753.68190000003</v>
      </c>
    </row>
    <row r="90" spans="1:12">
      <c r="A90" s="46">
        <v>45379</v>
      </c>
      <c r="B90" s="41">
        <v>19615.330000000002</v>
      </c>
      <c r="C90" s="41">
        <v>208293.42</v>
      </c>
      <c r="D90" s="41">
        <v>6846.2992999999897</v>
      </c>
      <c r="E90" s="42">
        <f t="shared" si="2"/>
        <v>234755.04929999998</v>
      </c>
      <c r="F90" s="36">
        <v>174136.39419999998</v>
      </c>
      <c r="H90" s="33">
        <v>46813</v>
      </c>
      <c r="I90" s="35">
        <v>33885.019999999997</v>
      </c>
      <c r="J90" s="35">
        <v>134721.69130000001</v>
      </c>
      <c r="K90" s="35">
        <v>5529.6828999999998</v>
      </c>
      <c r="L90" s="36">
        <f t="shared" si="3"/>
        <v>174136.39419999998</v>
      </c>
    </row>
    <row r="91" spans="1:12">
      <c r="A91" s="46">
        <v>45380</v>
      </c>
      <c r="B91" s="39">
        <v>17623.759999999998</v>
      </c>
      <c r="C91" s="39">
        <v>702.6</v>
      </c>
      <c r="D91" s="39">
        <v>-10.95</v>
      </c>
      <c r="E91" s="40">
        <f t="shared" si="2"/>
        <v>18315.409999999996</v>
      </c>
      <c r="F91" s="36">
        <v>196753.97389999998</v>
      </c>
      <c r="H91" s="33">
        <v>47178</v>
      </c>
      <c r="I91" s="35">
        <v>31483.47</v>
      </c>
      <c r="J91" s="35">
        <v>159455.14069999999</v>
      </c>
      <c r="K91" s="35">
        <v>5815.3631999999998</v>
      </c>
      <c r="L91" s="36">
        <f t="shared" si="3"/>
        <v>196753.97389999998</v>
      </c>
    </row>
    <row r="92" spans="1:12">
      <c r="A92" s="46">
        <v>45381</v>
      </c>
      <c r="B92" s="41">
        <v>0</v>
      </c>
      <c r="C92" s="41">
        <v>258300.12280000001</v>
      </c>
      <c r="D92" s="41">
        <v>7118.5487999999896</v>
      </c>
      <c r="E92" s="42">
        <f t="shared" si="2"/>
        <v>265418.6716</v>
      </c>
      <c r="F92" s="36">
        <v>198868.0747</v>
      </c>
      <c r="H92" s="33">
        <v>47543</v>
      </c>
      <c r="I92" s="35">
        <v>0</v>
      </c>
      <c r="J92" s="35">
        <v>194502.79130000001</v>
      </c>
      <c r="K92" s="35">
        <v>4365.2834000000003</v>
      </c>
      <c r="L92" s="36">
        <f t="shared" si="3"/>
        <v>198868.0747</v>
      </c>
    </row>
    <row r="93" spans="1:12">
      <c r="A93" s="46">
        <v>45382</v>
      </c>
      <c r="B93" s="43">
        <v>0</v>
      </c>
      <c r="C93" s="43">
        <v>387.80849999999998</v>
      </c>
      <c r="D93" s="43">
        <v>0</v>
      </c>
      <c r="E93" s="44">
        <f t="shared" si="2"/>
        <v>387.80849999999998</v>
      </c>
      <c r="F93" s="36">
        <v>5286.3268000000007</v>
      </c>
      <c r="H93" s="33">
        <v>47908</v>
      </c>
      <c r="I93" s="35">
        <v>0</v>
      </c>
      <c r="J93" s="35">
        <v>5261.0568000000003</v>
      </c>
      <c r="K93" s="35">
        <v>25.27</v>
      </c>
      <c r="L93" s="36">
        <f t="shared" si="3"/>
        <v>5286.3268000000007</v>
      </c>
    </row>
  </sheetData>
  <pageMargins left="0.7" right="0.7" top="0.75" bottom="0.75" header="0.3" footer="0.3"/>
  <ignoredErrors>
    <ignoredError sqref="L3:L93 E3:E93" formulaRange="1"/>
  </ignoredErrors>
  <drawing r:id="rId1"/>
  <tableParts count="2">
    <tablePart r:id="rId2"/>
    <tablePart r:id="rId3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9A26-2EBD-447C-9B09-DCA78CEAFACE}">
  <dimension ref="A1:L93"/>
  <sheetViews>
    <sheetView zoomScale="85" zoomScaleNormal="85" workbookViewId="0">
      <selection activeCell="L21" sqref="L21"/>
    </sheetView>
  </sheetViews>
  <sheetFormatPr defaultRowHeight="14.45"/>
  <cols>
    <col min="1" max="1" width="2.140625" customWidth="1"/>
    <col min="2" max="4" width="2.140625" style="35" customWidth="1"/>
    <col min="5" max="6" width="2.140625" style="8" customWidth="1"/>
    <col min="7" max="8" width="2.140625" customWidth="1"/>
    <col min="9" max="11" width="2.140625" style="35" customWidth="1"/>
    <col min="12" max="12" width="2.140625" customWidth="1"/>
  </cols>
  <sheetData>
    <row r="1" spans="1:12">
      <c r="B1" s="26">
        <v>2024</v>
      </c>
      <c r="I1" s="26">
        <v>2023</v>
      </c>
    </row>
    <row r="2" spans="1:12">
      <c r="A2" s="45" t="s">
        <v>24</v>
      </c>
      <c r="B2" s="37" t="s">
        <v>2928</v>
      </c>
      <c r="C2" s="37" t="s">
        <v>2929</v>
      </c>
      <c r="D2" s="37" t="s">
        <v>2930</v>
      </c>
      <c r="E2" s="38" t="s">
        <v>2931</v>
      </c>
      <c r="F2" s="8" t="s">
        <v>2932</v>
      </c>
      <c r="H2" t="s">
        <v>24</v>
      </c>
      <c r="I2" s="35" t="s">
        <v>2928</v>
      </c>
      <c r="J2" s="35" t="s">
        <v>2929</v>
      </c>
      <c r="K2" s="35" t="s">
        <v>2930</v>
      </c>
      <c r="L2" t="s">
        <v>349</v>
      </c>
    </row>
    <row r="3" spans="1:12">
      <c r="A3" s="46">
        <v>45383</v>
      </c>
      <c r="B3" s="39">
        <v>0</v>
      </c>
      <c r="C3" s="39">
        <v>914.17949999999996</v>
      </c>
      <c r="D3" s="39">
        <v>3950.1466</v>
      </c>
      <c r="E3" s="40">
        <f>SUM(B3:D3)</f>
        <v>4864.3261000000002</v>
      </c>
      <c r="F3" s="36">
        <v>168521.05420000001</v>
      </c>
      <c r="H3" s="46">
        <v>45383</v>
      </c>
      <c r="I3" s="35">
        <v>0</v>
      </c>
      <c r="J3" s="35">
        <v>158363.3517</v>
      </c>
      <c r="K3" s="35">
        <v>10157.702499999999</v>
      </c>
      <c r="L3" s="36">
        <f>SUM(I3:K3)</f>
        <v>168521.05420000001</v>
      </c>
    </row>
    <row r="4" spans="1:12">
      <c r="A4" s="46">
        <v>45384</v>
      </c>
      <c r="B4" s="39">
        <v>72672.69</v>
      </c>
      <c r="C4" s="41">
        <v>193427.53150000001</v>
      </c>
      <c r="D4" s="41">
        <v>10523.833199999999</v>
      </c>
      <c r="E4" s="42">
        <f t="shared" ref="E4:E67" si="0">SUM(B4:D4)</f>
        <v>276624.05469999998</v>
      </c>
      <c r="F4" s="36">
        <v>145322.111</v>
      </c>
      <c r="H4" s="46">
        <v>45384</v>
      </c>
      <c r="I4" s="35">
        <v>0</v>
      </c>
      <c r="J4" s="35">
        <v>135452.04730000001</v>
      </c>
      <c r="K4" s="35">
        <v>9870.0637000000006</v>
      </c>
      <c r="L4" s="36">
        <f t="shared" ref="L4:L67" si="1">SUM(I4:K4)</f>
        <v>145322.111</v>
      </c>
    </row>
    <row r="5" spans="1:12">
      <c r="A5" s="46">
        <v>45385</v>
      </c>
      <c r="B5" s="39">
        <v>27324.63</v>
      </c>
      <c r="C5" s="39">
        <v>163962.20619999999</v>
      </c>
      <c r="D5" s="39">
        <v>7691.6854999999996</v>
      </c>
      <c r="E5" s="40">
        <f t="shared" si="0"/>
        <v>198978.52169999998</v>
      </c>
      <c r="F5" s="36">
        <v>235573.27260000003</v>
      </c>
      <c r="H5" s="46">
        <v>45385</v>
      </c>
      <c r="I5" s="35">
        <v>85185.49</v>
      </c>
      <c r="J5" s="35">
        <v>142230.5583</v>
      </c>
      <c r="K5" s="35">
        <v>8157.2242999999999</v>
      </c>
      <c r="L5" s="36">
        <f t="shared" si="1"/>
        <v>235573.27260000003</v>
      </c>
    </row>
    <row r="6" spans="1:12">
      <c r="A6" s="46">
        <v>45386</v>
      </c>
      <c r="B6" s="39">
        <v>30058.32</v>
      </c>
      <c r="C6" s="41">
        <v>154898.50390000001</v>
      </c>
      <c r="D6" s="41">
        <v>6731.6672999999901</v>
      </c>
      <c r="E6" s="42">
        <f t="shared" si="0"/>
        <v>191688.49120000002</v>
      </c>
      <c r="F6" s="36">
        <v>223841.29980000001</v>
      </c>
      <c r="H6" s="46">
        <v>45386</v>
      </c>
      <c r="I6" s="35">
        <v>44383.72</v>
      </c>
      <c r="J6" s="35">
        <v>173139.40919999999</v>
      </c>
      <c r="K6" s="35">
        <v>6318.1706000000004</v>
      </c>
      <c r="L6" s="36">
        <f t="shared" si="1"/>
        <v>223841.29980000001</v>
      </c>
    </row>
    <row r="7" spans="1:12">
      <c r="A7" s="46">
        <v>45387</v>
      </c>
      <c r="B7" s="39">
        <v>17905.2</v>
      </c>
      <c r="C7" s="39">
        <v>167226.27789999999</v>
      </c>
      <c r="D7" s="39">
        <v>6277.4079999999904</v>
      </c>
      <c r="E7" s="40">
        <f t="shared" si="0"/>
        <v>191408.88589999999</v>
      </c>
      <c r="F7" s="36">
        <v>19520.899999999998</v>
      </c>
      <c r="H7" s="46">
        <v>45387</v>
      </c>
      <c r="I7" s="35">
        <v>18133.34</v>
      </c>
      <c r="J7" s="35">
        <v>451.05</v>
      </c>
      <c r="K7" s="35">
        <v>936.51</v>
      </c>
      <c r="L7" s="36">
        <f t="shared" si="1"/>
        <v>19520.899999999998</v>
      </c>
    </row>
    <row r="8" spans="1:12">
      <c r="A8" s="46">
        <v>45388</v>
      </c>
      <c r="B8" s="39">
        <v>0</v>
      </c>
      <c r="C8" s="41">
        <v>158884.75399999999</v>
      </c>
      <c r="D8" s="41">
        <v>4156.6226999999999</v>
      </c>
      <c r="E8" s="42">
        <f t="shared" si="0"/>
        <v>163041.37669999999</v>
      </c>
      <c r="F8" s="36">
        <v>245821.18050000002</v>
      </c>
      <c r="H8" s="46">
        <v>45388</v>
      </c>
      <c r="I8" s="35">
        <v>25907.16</v>
      </c>
      <c r="J8" s="35">
        <v>214785.08790000001</v>
      </c>
      <c r="K8" s="35">
        <v>5128.9326000000001</v>
      </c>
      <c r="L8" s="36">
        <f t="shared" si="1"/>
        <v>245821.18050000002</v>
      </c>
    </row>
    <row r="9" spans="1:12">
      <c r="A9" s="46">
        <v>45389</v>
      </c>
      <c r="B9" s="39">
        <v>0</v>
      </c>
      <c r="C9" s="39">
        <v>3731.1968999999999</v>
      </c>
      <c r="D9" s="39">
        <v>48.8</v>
      </c>
      <c r="E9" s="40">
        <f t="shared" si="0"/>
        <v>3779.9969000000001</v>
      </c>
      <c r="F9" s="36">
        <v>28878.515599999999</v>
      </c>
      <c r="H9" s="46">
        <v>45389</v>
      </c>
      <c r="I9" s="35">
        <v>27970.53</v>
      </c>
      <c r="J9" s="35">
        <v>415.9128</v>
      </c>
      <c r="K9" s="35">
        <v>492.07279999999997</v>
      </c>
      <c r="L9" s="36">
        <f t="shared" si="1"/>
        <v>28878.515599999999</v>
      </c>
    </row>
    <row r="10" spans="1:12">
      <c r="A10" s="46">
        <v>45390</v>
      </c>
      <c r="B10" s="39">
        <v>50465.7</v>
      </c>
      <c r="C10" s="41">
        <v>136269.63990000001</v>
      </c>
      <c r="D10" s="41">
        <v>7924.1433999999999</v>
      </c>
      <c r="E10" s="42">
        <f t="shared" si="0"/>
        <v>194659.48330000002</v>
      </c>
      <c r="F10" s="36">
        <v>3136.7253999999998</v>
      </c>
      <c r="H10" s="46">
        <v>45390</v>
      </c>
      <c r="I10" s="35">
        <v>0</v>
      </c>
      <c r="J10" s="35">
        <v>536.1</v>
      </c>
      <c r="K10" s="35">
        <v>2600.6253999999999</v>
      </c>
      <c r="L10" s="36">
        <f t="shared" si="1"/>
        <v>3136.7253999999998</v>
      </c>
    </row>
    <row r="11" spans="1:12">
      <c r="A11" s="46">
        <v>45391</v>
      </c>
      <c r="B11" s="39">
        <v>26013.48</v>
      </c>
      <c r="C11" s="39">
        <v>130954.5641</v>
      </c>
      <c r="D11" s="39">
        <v>5877.2647999999999</v>
      </c>
      <c r="E11" s="40">
        <f t="shared" si="0"/>
        <v>162845.3089</v>
      </c>
      <c r="F11" s="36">
        <v>173741.47249999997</v>
      </c>
      <c r="H11" s="46">
        <v>45391</v>
      </c>
      <c r="I11" s="35">
        <v>0</v>
      </c>
      <c r="J11" s="35">
        <v>163256.55119999999</v>
      </c>
      <c r="K11" s="35">
        <v>10484.9213</v>
      </c>
      <c r="L11" s="36">
        <f t="shared" si="1"/>
        <v>173741.47249999997</v>
      </c>
    </row>
    <row r="12" spans="1:12">
      <c r="A12" s="46">
        <v>45392</v>
      </c>
      <c r="B12" s="39">
        <v>42932.05</v>
      </c>
      <c r="C12" s="41">
        <v>132120.5385</v>
      </c>
      <c r="D12" s="41">
        <v>6041.4372999999996</v>
      </c>
      <c r="E12" s="42">
        <f t="shared" si="0"/>
        <v>181094.0258</v>
      </c>
      <c r="F12" s="36">
        <v>147670.42170000001</v>
      </c>
      <c r="H12" s="46">
        <v>45392</v>
      </c>
      <c r="I12" s="35">
        <v>0</v>
      </c>
      <c r="J12" s="35">
        <v>139065.4105</v>
      </c>
      <c r="K12" s="35">
        <v>8605.0112000000008</v>
      </c>
      <c r="L12" s="36">
        <f t="shared" si="1"/>
        <v>147670.42170000001</v>
      </c>
    </row>
    <row r="13" spans="1:12">
      <c r="A13" s="46">
        <v>45393</v>
      </c>
      <c r="B13" s="39">
        <v>36522.120000000003</v>
      </c>
      <c r="C13" s="39">
        <v>128035.1915</v>
      </c>
      <c r="D13" s="39">
        <v>4945.7219999999998</v>
      </c>
      <c r="E13" s="40">
        <f t="shared" si="0"/>
        <v>169503.03350000002</v>
      </c>
      <c r="F13" s="36">
        <v>224897.1623</v>
      </c>
      <c r="H13" s="46">
        <v>45393</v>
      </c>
      <c r="I13" s="35">
        <v>73737.59</v>
      </c>
      <c r="J13" s="35">
        <v>144582.10339999999</v>
      </c>
      <c r="K13" s="35">
        <v>6577.4688999999998</v>
      </c>
      <c r="L13" s="36">
        <f t="shared" si="1"/>
        <v>224897.1623</v>
      </c>
    </row>
    <row r="14" spans="1:12">
      <c r="A14" s="46">
        <v>45394</v>
      </c>
      <c r="B14" s="39">
        <v>26860.86</v>
      </c>
      <c r="C14" s="41">
        <v>144503.6557</v>
      </c>
      <c r="D14" s="41">
        <v>952.02149999999995</v>
      </c>
      <c r="E14" s="42">
        <f t="shared" si="0"/>
        <v>172316.53719999999</v>
      </c>
      <c r="F14" s="36">
        <v>223772.6972</v>
      </c>
      <c r="H14" s="46">
        <v>45394</v>
      </c>
      <c r="I14" s="35">
        <v>66087.100000000006</v>
      </c>
      <c r="J14" s="35">
        <v>152148.859</v>
      </c>
      <c r="K14" s="35">
        <v>5536.7381999999898</v>
      </c>
      <c r="L14" s="36">
        <f t="shared" si="1"/>
        <v>223772.6972</v>
      </c>
    </row>
    <row r="15" spans="1:12">
      <c r="A15" s="46">
        <v>45395</v>
      </c>
      <c r="B15" s="39">
        <v>0</v>
      </c>
      <c r="C15" s="39">
        <v>157186.86050000001</v>
      </c>
      <c r="D15" s="39">
        <v>-49.85</v>
      </c>
      <c r="E15" s="40">
        <f t="shared" si="0"/>
        <v>157137.0105</v>
      </c>
      <c r="F15" s="36">
        <v>208618.93300000002</v>
      </c>
      <c r="H15" s="46">
        <v>45395</v>
      </c>
      <c r="I15" s="35">
        <v>24888.53</v>
      </c>
      <c r="J15" s="35">
        <v>180048.32550000001</v>
      </c>
      <c r="K15" s="35">
        <v>3682.0774999999999</v>
      </c>
      <c r="L15" s="36">
        <f t="shared" si="1"/>
        <v>208618.93300000002</v>
      </c>
    </row>
    <row r="16" spans="1:12">
      <c r="A16" s="46">
        <v>45396</v>
      </c>
      <c r="B16" s="39">
        <v>0</v>
      </c>
      <c r="C16" s="41">
        <v>2737.8036000000002</v>
      </c>
      <c r="D16" s="41">
        <v>1495.3879999999999</v>
      </c>
      <c r="E16" s="42">
        <f t="shared" si="0"/>
        <v>4233.1916000000001</v>
      </c>
      <c r="F16" s="36">
        <v>25278.871800000001</v>
      </c>
      <c r="H16" s="46">
        <v>45396</v>
      </c>
      <c r="I16" s="35">
        <v>22742.49</v>
      </c>
      <c r="J16" s="35">
        <v>1490.3</v>
      </c>
      <c r="K16" s="35">
        <v>1046.0817999999999</v>
      </c>
      <c r="L16" s="36">
        <f t="shared" si="1"/>
        <v>25278.871800000001</v>
      </c>
    </row>
    <row r="17" spans="1:12">
      <c r="A17" s="46">
        <v>45397</v>
      </c>
      <c r="B17" s="39">
        <v>40045.339999999997</v>
      </c>
      <c r="C17" s="39">
        <v>129425.2003</v>
      </c>
      <c r="D17" s="39">
        <v>4867.1957999999904</v>
      </c>
      <c r="E17" s="40">
        <f t="shared" si="0"/>
        <v>174337.73609999998</v>
      </c>
      <c r="F17" s="36">
        <v>137923.13740000001</v>
      </c>
      <c r="H17" s="46">
        <v>45397</v>
      </c>
      <c r="I17" s="35">
        <v>0</v>
      </c>
      <c r="J17" s="35">
        <v>129465.48</v>
      </c>
      <c r="K17" s="35">
        <v>8457.6574000000001</v>
      </c>
      <c r="L17" s="36">
        <f t="shared" si="1"/>
        <v>137923.13740000001</v>
      </c>
    </row>
    <row r="18" spans="1:12">
      <c r="A18" s="46">
        <v>45398</v>
      </c>
      <c r="B18" s="39">
        <v>34502.449999999997</v>
      </c>
      <c r="C18" s="41">
        <v>113243.4595</v>
      </c>
      <c r="D18" s="41">
        <v>7428.7183999999997</v>
      </c>
      <c r="E18" s="42">
        <f t="shared" si="0"/>
        <v>155174.62790000002</v>
      </c>
      <c r="F18" s="36">
        <v>127196.55089999999</v>
      </c>
      <c r="H18" s="46">
        <v>45398</v>
      </c>
      <c r="I18" s="35">
        <v>0</v>
      </c>
      <c r="J18" s="35">
        <v>120037.7684</v>
      </c>
      <c r="K18" s="35">
        <v>7158.7824999999903</v>
      </c>
      <c r="L18" s="36">
        <f t="shared" si="1"/>
        <v>127196.55089999999</v>
      </c>
    </row>
    <row r="19" spans="1:12">
      <c r="A19" s="46">
        <v>45399</v>
      </c>
      <c r="B19" s="39">
        <v>32455.93</v>
      </c>
      <c r="C19" s="39">
        <v>122224.0805</v>
      </c>
      <c r="D19" s="39">
        <v>7416.7439000000004</v>
      </c>
      <c r="E19" s="40">
        <f t="shared" si="0"/>
        <v>162096.75440000001</v>
      </c>
      <c r="F19" s="36">
        <v>206489.49780000001</v>
      </c>
      <c r="H19" s="46">
        <v>45399</v>
      </c>
      <c r="I19" s="35">
        <v>84667.87</v>
      </c>
      <c r="J19" s="35">
        <v>115624.8054</v>
      </c>
      <c r="K19" s="35">
        <v>6196.8224</v>
      </c>
      <c r="L19" s="36">
        <f t="shared" si="1"/>
        <v>206489.49780000001</v>
      </c>
    </row>
    <row r="20" spans="1:12">
      <c r="A20" s="46">
        <v>45400</v>
      </c>
      <c r="B20" s="39">
        <v>38801.870000000003</v>
      </c>
      <c r="C20" s="41">
        <v>120339.8844</v>
      </c>
      <c r="D20" s="41">
        <v>5570.0282999999999</v>
      </c>
      <c r="E20" s="42">
        <f t="shared" si="0"/>
        <v>164711.78270000001</v>
      </c>
      <c r="F20" s="36">
        <v>161453.26390000002</v>
      </c>
      <c r="H20" s="46">
        <v>45400</v>
      </c>
      <c r="I20" s="35">
        <v>33229.17</v>
      </c>
      <c r="J20" s="35">
        <v>119945.9406</v>
      </c>
      <c r="K20" s="35">
        <v>8278.1532999999999</v>
      </c>
      <c r="L20" s="36">
        <f t="shared" si="1"/>
        <v>161453.26390000002</v>
      </c>
    </row>
    <row r="21" spans="1:12">
      <c r="A21" s="46">
        <v>45401</v>
      </c>
      <c r="B21" s="39">
        <v>30146.32</v>
      </c>
      <c r="C21" s="39">
        <v>141739.848</v>
      </c>
      <c r="D21" s="39">
        <v>6683.1890999999996</v>
      </c>
      <c r="E21" s="40">
        <f t="shared" si="0"/>
        <v>178569.35709999999</v>
      </c>
      <c r="F21" s="36">
        <v>156536.71989999997</v>
      </c>
      <c r="H21" s="46">
        <v>45401</v>
      </c>
      <c r="I21" s="35">
        <v>14012.43</v>
      </c>
      <c r="J21" s="35">
        <v>136747.85949999999</v>
      </c>
      <c r="K21" s="35">
        <v>5776.4303999999902</v>
      </c>
      <c r="L21" s="36">
        <f t="shared" si="1"/>
        <v>156536.71989999997</v>
      </c>
    </row>
    <row r="22" spans="1:12">
      <c r="A22" s="46">
        <v>45402</v>
      </c>
      <c r="B22" s="39">
        <v>0</v>
      </c>
      <c r="C22" s="41">
        <v>175578.51310000001</v>
      </c>
      <c r="D22" s="41">
        <v>4019.2539000000002</v>
      </c>
      <c r="E22" s="42">
        <f t="shared" si="0"/>
        <v>179597.76700000002</v>
      </c>
      <c r="F22" s="36">
        <v>182031.7389</v>
      </c>
      <c r="H22" s="46">
        <v>45402</v>
      </c>
      <c r="I22" s="35">
        <v>26290.799999999999</v>
      </c>
      <c r="J22" s="35">
        <v>153349.2114</v>
      </c>
      <c r="K22" s="35">
        <v>2391.7275</v>
      </c>
      <c r="L22" s="36">
        <f t="shared" si="1"/>
        <v>182031.7389</v>
      </c>
    </row>
    <row r="23" spans="1:12">
      <c r="A23" s="46">
        <v>45403</v>
      </c>
      <c r="B23" s="39">
        <v>0</v>
      </c>
      <c r="C23" s="39">
        <v>1121.8028999999999</v>
      </c>
      <c r="D23" s="39">
        <v>0</v>
      </c>
      <c r="E23" s="40">
        <f t="shared" si="0"/>
        <v>1121.8028999999999</v>
      </c>
      <c r="F23" s="36">
        <v>20433.731200000002</v>
      </c>
      <c r="H23" s="46">
        <v>45403</v>
      </c>
      <c r="I23" s="35">
        <v>17621.310000000001</v>
      </c>
      <c r="J23" s="35">
        <v>1955.1003000000001</v>
      </c>
      <c r="K23" s="35">
        <v>857.32090000000005</v>
      </c>
      <c r="L23" s="36">
        <f t="shared" si="1"/>
        <v>20433.731200000002</v>
      </c>
    </row>
    <row r="24" spans="1:12">
      <c r="A24" s="46">
        <v>45404</v>
      </c>
      <c r="B24" s="39">
        <v>50965.74</v>
      </c>
      <c r="C24" s="41">
        <v>119249.944</v>
      </c>
      <c r="D24" s="41">
        <v>7751.5977000000003</v>
      </c>
      <c r="E24" s="42">
        <f t="shared" si="0"/>
        <v>177967.28170000002</v>
      </c>
      <c r="F24" s="36">
        <v>137532.31459999998</v>
      </c>
      <c r="H24" s="46">
        <v>45404</v>
      </c>
      <c r="I24" s="35">
        <v>0</v>
      </c>
      <c r="J24" s="35">
        <v>129240.6197</v>
      </c>
      <c r="K24" s="35">
        <v>8291.6949000000004</v>
      </c>
      <c r="L24" s="36">
        <f t="shared" si="1"/>
        <v>137532.31459999998</v>
      </c>
    </row>
    <row r="25" spans="1:12">
      <c r="A25" s="46">
        <v>45405</v>
      </c>
      <c r="B25" s="39">
        <v>18995.21</v>
      </c>
      <c r="C25" s="39">
        <v>103031.96120000001</v>
      </c>
      <c r="D25" s="39">
        <v>6995.7689999999902</v>
      </c>
      <c r="E25" s="40">
        <f t="shared" si="0"/>
        <v>129022.9402</v>
      </c>
      <c r="F25" s="36">
        <v>124950.1781</v>
      </c>
      <c r="H25" s="46">
        <v>45405</v>
      </c>
      <c r="I25" s="35">
        <v>0</v>
      </c>
      <c r="J25" s="35">
        <v>118840.45600000001</v>
      </c>
      <c r="K25" s="35">
        <v>6109.7221</v>
      </c>
      <c r="L25" s="36">
        <f t="shared" si="1"/>
        <v>124950.1781</v>
      </c>
    </row>
    <row r="26" spans="1:12">
      <c r="A26" s="46">
        <v>45406</v>
      </c>
      <c r="B26" s="39">
        <v>22420.44</v>
      </c>
      <c r="C26" s="41">
        <v>103126.1776</v>
      </c>
      <c r="D26" s="41">
        <v>6880.0153</v>
      </c>
      <c r="E26" s="42">
        <f t="shared" si="0"/>
        <v>132426.6329</v>
      </c>
      <c r="F26" s="36">
        <v>218793.8738</v>
      </c>
      <c r="H26" s="46">
        <v>45406</v>
      </c>
      <c r="I26" s="35">
        <v>92152.78</v>
      </c>
      <c r="J26" s="35">
        <v>120050.6992</v>
      </c>
      <c r="K26" s="35">
        <v>6590.3945999999996</v>
      </c>
      <c r="L26" s="36">
        <f t="shared" si="1"/>
        <v>218793.8738</v>
      </c>
    </row>
    <row r="27" spans="1:12">
      <c r="A27" s="46">
        <v>45407</v>
      </c>
      <c r="B27" s="39">
        <v>20057.39</v>
      </c>
      <c r="C27" s="39">
        <v>112049.2807</v>
      </c>
      <c r="D27" s="39">
        <v>5025.0596999999998</v>
      </c>
      <c r="E27" s="40">
        <f t="shared" si="0"/>
        <v>137131.73040000003</v>
      </c>
      <c r="F27" s="36">
        <v>181069.88640000002</v>
      </c>
      <c r="H27" s="46">
        <v>45407</v>
      </c>
      <c r="I27" s="35">
        <v>42146.57</v>
      </c>
      <c r="J27" s="35">
        <v>133327.05160000001</v>
      </c>
      <c r="K27" s="35">
        <v>5596.2647999999999</v>
      </c>
      <c r="L27" s="36">
        <f t="shared" si="1"/>
        <v>181069.88640000002</v>
      </c>
    </row>
    <row r="28" spans="1:12">
      <c r="A28" s="46">
        <v>45408</v>
      </c>
      <c r="B28" s="39">
        <v>13367.75</v>
      </c>
      <c r="C28" s="41">
        <v>136473.7524</v>
      </c>
      <c r="D28" s="41">
        <v>5590.1806999999999</v>
      </c>
      <c r="E28" s="42">
        <f t="shared" si="0"/>
        <v>155431.68309999999</v>
      </c>
      <c r="F28" s="36">
        <v>252886.91749999998</v>
      </c>
      <c r="H28" s="46">
        <v>45408</v>
      </c>
      <c r="I28" s="35">
        <v>21806.59</v>
      </c>
      <c r="J28" s="35">
        <v>216146.97709999999</v>
      </c>
      <c r="K28" s="35">
        <v>14933.350399999999</v>
      </c>
      <c r="L28" s="36">
        <f t="shared" si="1"/>
        <v>252886.91749999998</v>
      </c>
    </row>
    <row r="29" spans="1:12">
      <c r="A29" s="46">
        <v>45409</v>
      </c>
      <c r="B29" s="39">
        <v>0</v>
      </c>
      <c r="C29" s="39">
        <v>156846.12940000001</v>
      </c>
      <c r="D29" s="39">
        <v>3651.9223000000002</v>
      </c>
      <c r="E29" s="40">
        <f t="shared" si="0"/>
        <v>160498.05170000001</v>
      </c>
      <c r="F29" s="36">
        <v>306400.43209999998</v>
      </c>
      <c r="H29" s="46">
        <v>45409</v>
      </c>
      <c r="I29" s="35">
        <v>21190.92</v>
      </c>
      <c r="J29" s="35">
        <v>269366.93229999999</v>
      </c>
      <c r="K29" s="35">
        <v>15842.5798</v>
      </c>
      <c r="L29" s="36">
        <f t="shared" si="1"/>
        <v>306400.43209999998</v>
      </c>
    </row>
    <row r="30" spans="1:12">
      <c r="A30" s="46">
        <v>45410</v>
      </c>
      <c r="B30" s="39">
        <v>0</v>
      </c>
      <c r="C30" s="41">
        <v>2468.7846</v>
      </c>
      <c r="D30" s="41">
        <v>15.5</v>
      </c>
      <c r="E30" s="42">
        <f t="shared" si="0"/>
        <v>2484.2846</v>
      </c>
      <c r="F30" s="36">
        <v>48034.585400000004</v>
      </c>
      <c r="H30" s="46">
        <v>45410</v>
      </c>
      <c r="I30" s="35">
        <v>44919.16</v>
      </c>
      <c r="J30" s="35">
        <v>2876.4054000000001</v>
      </c>
      <c r="K30" s="35">
        <v>239.02</v>
      </c>
      <c r="L30" s="36">
        <f t="shared" si="1"/>
        <v>48034.585400000004</v>
      </c>
    </row>
    <row r="31" spans="1:12">
      <c r="A31" s="46">
        <v>45411</v>
      </c>
      <c r="B31" s="39">
        <v>52898.71</v>
      </c>
      <c r="C31" s="39">
        <v>138832.30129999999</v>
      </c>
      <c r="D31" s="39">
        <v>5565.3024999999998</v>
      </c>
      <c r="E31" s="40">
        <f t="shared" si="0"/>
        <v>197296.31379999997</v>
      </c>
      <c r="F31" s="36">
        <v>14152.538500000001</v>
      </c>
      <c r="H31" s="46">
        <v>45411</v>
      </c>
      <c r="I31" s="35">
        <v>0</v>
      </c>
      <c r="J31" s="35">
        <v>775.37</v>
      </c>
      <c r="K31" s="35">
        <v>13377.1685</v>
      </c>
      <c r="L31" s="36">
        <f t="shared" si="1"/>
        <v>14152.538500000001</v>
      </c>
    </row>
    <row r="32" spans="1:12">
      <c r="A32" s="46">
        <v>45412</v>
      </c>
      <c r="B32" s="39">
        <v>24711.64</v>
      </c>
      <c r="C32" s="41">
        <v>134941.2414</v>
      </c>
      <c r="D32" s="41">
        <v>6981.0132000000003</v>
      </c>
      <c r="E32" s="42">
        <f t="shared" si="0"/>
        <v>166633.8946</v>
      </c>
      <c r="F32" s="36">
        <v>234625.55179999999</v>
      </c>
      <c r="H32" s="46">
        <v>45412</v>
      </c>
      <c r="I32" s="35">
        <v>0</v>
      </c>
      <c r="J32" s="35">
        <v>166837.00899999999</v>
      </c>
      <c r="K32" s="35">
        <v>67788.542799999996</v>
      </c>
      <c r="L32" s="36">
        <f t="shared" si="1"/>
        <v>234625.55179999999</v>
      </c>
    </row>
    <row r="33" spans="1:12">
      <c r="A33" s="46">
        <v>45413</v>
      </c>
      <c r="B33" s="39">
        <v>0</v>
      </c>
      <c r="C33" s="39">
        <v>642.81119999999999</v>
      </c>
      <c r="D33" s="39">
        <v>3796.8820999999998</v>
      </c>
      <c r="E33" s="40">
        <f t="shared" si="0"/>
        <v>4439.6932999999999</v>
      </c>
      <c r="F33" s="36">
        <v>176903.8847</v>
      </c>
      <c r="H33" s="46">
        <v>45413</v>
      </c>
      <c r="I33" s="35">
        <v>0</v>
      </c>
      <c r="J33" s="35">
        <v>142632.4559</v>
      </c>
      <c r="K33" s="35">
        <v>34271.428800000002</v>
      </c>
      <c r="L33" s="36">
        <f t="shared" si="1"/>
        <v>176903.8847</v>
      </c>
    </row>
    <row r="34" spans="1:12">
      <c r="A34" s="46">
        <v>45414</v>
      </c>
      <c r="B34" s="39">
        <v>36885.25</v>
      </c>
      <c r="C34" s="41">
        <v>140416.2317</v>
      </c>
      <c r="D34" s="41">
        <v>6275.2351999999901</v>
      </c>
      <c r="E34" s="42">
        <f t="shared" si="0"/>
        <v>183576.7169</v>
      </c>
      <c r="F34" s="36">
        <v>197927.35820000002</v>
      </c>
      <c r="H34" s="46">
        <v>45414</v>
      </c>
      <c r="I34" s="35">
        <v>45985.79</v>
      </c>
      <c r="J34" s="35">
        <v>138328.3414</v>
      </c>
      <c r="K34" s="35">
        <v>13613.2268</v>
      </c>
      <c r="L34" s="36">
        <f t="shared" si="1"/>
        <v>197927.35820000002</v>
      </c>
    </row>
    <row r="35" spans="1:12">
      <c r="A35" s="46">
        <v>45415</v>
      </c>
      <c r="B35" s="39">
        <v>0</v>
      </c>
      <c r="C35" s="39">
        <v>147124.13699999999</v>
      </c>
      <c r="D35" s="39">
        <v>4825.7428999999902</v>
      </c>
      <c r="E35" s="40">
        <f t="shared" si="0"/>
        <v>151949.87989999997</v>
      </c>
      <c r="F35" s="36">
        <v>154406.29500000001</v>
      </c>
      <c r="H35" s="46">
        <v>45415</v>
      </c>
      <c r="I35" s="35">
        <v>0</v>
      </c>
      <c r="J35" s="35">
        <v>148650.83050000001</v>
      </c>
      <c r="K35" s="35">
        <v>5755.4645</v>
      </c>
      <c r="L35" s="36">
        <f t="shared" si="1"/>
        <v>154406.29500000001</v>
      </c>
    </row>
    <row r="36" spans="1:12">
      <c r="A36" s="46">
        <v>45416</v>
      </c>
      <c r="B36" s="39">
        <v>4399.5600000000004</v>
      </c>
      <c r="C36" s="41">
        <v>164716.34299999999</v>
      </c>
      <c r="D36" s="41">
        <v>3711.6703000000002</v>
      </c>
      <c r="E36" s="42">
        <f t="shared" si="0"/>
        <v>172827.57329999999</v>
      </c>
      <c r="F36" s="36">
        <v>285423.83809999999</v>
      </c>
      <c r="H36" s="46">
        <v>45416</v>
      </c>
      <c r="I36" s="35">
        <v>106097.95</v>
      </c>
      <c r="J36" s="35">
        <v>176012.40760000001</v>
      </c>
      <c r="K36" s="35">
        <v>3313.4805000000001</v>
      </c>
      <c r="L36" s="36">
        <f t="shared" si="1"/>
        <v>285423.83809999999</v>
      </c>
    </row>
    <row r="37" spans="1:12">
      <c r="A37" s="46">
        <v>45417</v>
      </c>
      <c r="B37" s="39">
        <v>0</v>
      </c>
      <c r="C37" s="39">
        <v>2972.4859999999999</v>
      </c>
      <c r="D37" s="39">
        <v>10.95</v>
      </c>
      <c r="E37" s="40">
        <f t="shared" si="0"/>
        <v>2983.4359999999997</v>
      </c>
      <c r="F37" s="36">
        <v>66810.048700000014</v>
      </c>
      <c r="H37" s="46">
        <v>45417</v>
      </c>
      <c r="I37" s="35">
        <v>62863.01</v>
      </c>
      <c r="J37" s="35">
        <v>3943.1887000000002</v>
      </c>
      <c r="K37" s="35">
        <v>3.85</v>
      </c>
      <c r="L37" s="36">
        <f t="shared" si="1"/>
        <v>66810.048700000014</v>
      </c>
    </row>
    <row r="38" spans="1:12">
      <c r="A38" s="46">
        <v>45418</v>
      </c>
      <c r="B38" s="39">
        <v>57527.46</v>
      </c>
      <c r="C38" s="41">
        <v>130812.12209999999</v>
      </c>
      <c r="D38" s="41">
        <v>6238.1655000000001</v>
      </c>
      <c r="E38" s="42">
        <f t="shared" si="0"/>
        <v>194577.7476</v>
      </c>
      <c r="F38" s="36">
        <v>149475.8818</v>
      </c>
      <c r="H38" s="46">
        <v>45418</v>
      </c>
      <c r="I38" s="35">
        <v>11192.2</v>
      </c>
      <c r="J38" s="35">
        <v>130147.2528</v>
      </c>
      <c r="K38" s="35">
        <v>8136.4289999999901</v>
      </c>
      <c r="L38" s="36">
        <f t="shared" si="1"/>
        <v>149475.8818</v>
      </c>
    </row>
    <row r="39" spans="1:12">
      <c r="A39" s="46">
        <v>45419</v>
      </c>
      <c r="B39" s="39">
        <v>32160.52</v>
      </c>
      <c r="C39" s="39">
        <v>123976.2343</v>
      </c>
      <c r="D39" s="39">
        <v>5481.8995000000004</v>
      </c>
      <c r="E39" s="40">
        <f t="shared" si="0"/>
        <v>161618.6538</v>
      </c>
      <c r="F39" s="36">
        <v>125687.73</v>
      </c>
      <c r="H39" s="46">
        <v>45419</v>
      </c>
      <c r="I39" s="35">
        <v>0</v>
      </c>
      <c r="J39" s="35">
        <v>120042.9565</v>
      </c>
      <c r="K39" s="35">
        <v>5644.7735000000002</v>
      </c>
      <c r="L39" s="36">
        <f t="shared" si="1"/>
        <v>125687.73</v>
      </c>
    </row>
    <row r="40" spans="1:12">
      <c r="A40" s="46">
        <v>45420</v>
      </c>
      <c r="B40" s="39">
        <v>22179.32</v>
      </c>
      <c r="C40" s="41">
        <v>144619.40659999999</v>
      </c>
      <c r="D40" s="41">
        <v>5960.1978999999901</v>
      </c>
      <c r="E40" s="42">
        <f t="shared" si="0"/>
        <v>172758.92449999999</v>
      </c>
      <c r="F40" s="36">
        <v>199269.83319999999</v>
      </c>
      <c r="H40" s="46">
        <v>45420</v>
      </c>
      <c r="I40" s="35">
        <v>64282.31</v>
      </c>
      <c r="J40" s="35">
        <v>129996.86990000001</v>
      </c>
      <c r="K40" s="35">
        <v>4990.6532999999999</v>
      </c>
      <c r="L40" s="36">
        <f t="shared" si="1"/>
        <v>199269.83319999999</v>
      </c>
    </row>
    <row r="41" spans="1:12">
      <c r="A41" s="46">
        <v>45421</v>
      </c>
      <c r="B41" s="39">
        <v>21440.25</v>
      </c>
      <c r="C41" s="39">
        <v>651.15229999999997</v>
      </c>
      <c r="D41" s="39">
        <v>3645.2979999999998</v>
      </c>
      <c r="E41" s="40">
        <f t="shared" si="0"/>
        <v>25736.7003</v>
      </c>
      <c r="F41" s="36">
        <v>193415.75659999999</v>
      </c>
      <c r="H41" s="46">
        <v>45421</v>
      </c>
      <c r="I41" s="35">
        <v>42886.23</v>
      </c>
      <c r="J41" s="35">
        <v>143863.21549999999</v>
      </c>
      <c r="K41" s="35">
        <v>6666.3110999999999</v>
      </c>
      <c r="L41" s="36">
        <f t="shared" si="1"/>
        <v>193415.75659999999</v>
      </c>
    </row>
    <row r="42" spans="1:12">
      <c r="A42" s="46">
        <v>45422</v>
      </c>
      <c r="B42" s="39">
        <v>14418.35</v>
      </c>
      <c r="C42" s="41">
        <v>159594.64939999999</v>
      </c>
      <c r="D42" s="41">
        <v>6020.0821999999998</v>
      </c>
      <c r="E42" s="42">
        <f t="shared" si="0"/>
        <v>180033.0816</v>
      </c>
      <c r="F42" s="36">
        <v>213970.48540000001</v>
      </c>
      <c r="H42" s="46">
        <v>45422</v>
      </c>
      <c r="I42" s="35">
        <v>38470.559999999998</v>
      </c>
      <c r="J42" s="35">
        <v>169288.68160000001</v>
      </c>
      <c r="K42" s="35">
        <v>6211.2438000000002</v>
      </c>
      <c r="L42" s="36">
        <f t="shared" si="1"/>
        <v>213970.48540000001</v>
      </c>
    </row>
    <row r="43" spans="1:12">
      <c r="A43" s="46">
        <v>45423</v>
      </c>
      <c r="B43" s="39">
        <v>0</v>
      </c>
      <c r="C43" s="39">
        <v>140548.46179999999</v>
      </c>
      <c r="D43" s="39">
        <v>1881.1258</v>
      </c>
      <c r="E43" s="40">
        <f t="shared" si="0"/>
        <v>142429.5876</v>
      </c>
      <c r="F43" s="36">
        <v>226704.2519</v>
      </c>
      <c r="H43" s="46">
        <v>45423</v>
      </c>
      <c r="I43" s="35">
        <v>26901.78</v>
      </c>
      <c r="J43" s="35">
        <v>197027.10709999999</v>
      </c>
      <c r="K43" s="35">
        <v>2775.3647999999998</v>
      </c>
      <c r="L43" s="36">
        <f t="shared" si="1"/>
        <v>226704.2519</v>
      </c>
    </row>
    <row r="44" spans="1:12">
      <c r="A44" s="46">
        <v>45424</v>
      </c>
      <c r="B44" s="39">
        <v>0</v>
      </c>
      <c r="C44" s="41">
        <v>766.16549999999995</v>
      </c>
      <c r="D44" s="41">
        <v>0</v>
      </c>
      <c r="E44" s="42">
        <f t="shared" si="0"/>
        <v>766.16549999999995</v>
      </c>
      <c r="F44" s="36">
        <v>39279.043400000002</v>
      </c>
      <c r="H44" s="46">
        <v>45424</v>
      </c>
      <c r="I44" s="35">
        <v>37729.58</v>
      </c>
      <c r="J44" s="35">
        <v>1549.4634000000001</v>
      </c>
      <c r="K44" s="35">
        <v>0</v>
      </c>
      <c r="L44" s="36">
        <f t="shared" si="1"/>
        <v>39279.043400000002</v>
      </c>
    </row>
    <row r="45" spans="1:12">
      <c r="A45" s="46">
        <v>45425</v>
      </c>
      <c r="B45" s="39">
        <v>34149.72</v>
      </c>
      <c r="C45" s="39">
        <v>118564.3995</v>
      </c>
      <c r="D45" s="39">
        <v>7102.6145999999999</v>
      </c>
      <c r="E45" s="40">
        <f t="shared" si="0"/>
        <v>159816.7341</v>
      </c>
      <c r="F45" s="36">
        <v>153689.09450000001</v>
      </c>
      <c r="H45" s="46">
        <v>45425</v>
      </c>
      <c r="I45" s="35">
        <v>0</v>
      </c>
      <c r="J45" s="35">
        <v>143020.43609999999</v>
      </c>
      <c r="K45" s="35">
        <v>10668.6584</v>
      </c>
      <c r="L45" s="36">
        <f t="shared" si="1"/>
        <v>153689.09450000001</v>
      </c>
    </row>
    <row r="46" spans="1:12">
      <c r="A46" s="46">
        <v>45426</v>
      </c>
      <c r="B46" s="39">
        <v>44079.29</v>
      </c>
      <c r="C46" s="41">
        <v>108910.7444</v>
      </c>
      <c r="D46" s="41">
        <v>6260.2790999999997</v>
      </c>
      <c r="E46" s="42">
        <f t="shared" si="0"/>
        <v>159250.31349999999</v>
      </c>
      <c r="F46" s="36">
        <v>147613.82319999998</v>
      </c>
      <c r="H46" s="46">
        <v>45426</v>
      </c>
      <c r="I46" s="35">
        <v>-61.32</v>
      </c>
      <c r="J46" s="35">
        <v>139588.8138</v>
      </c>
      <c r="K46" s="35">
        <v>8086.3293999999996</v>
      </c>
      <c r="L46" s="36">
        <f t="shared" si="1"/>
        <v>147613.82319999998</v>
      </c>
    </row>
    <row r="47" spans="1:12">
      <c r="A47" s="46">
        <v>45427</v>
      </c>
      <c r="B47" s="39">
        <v>25163.19</v>
      </c>
      <c r="C47" s="39">
        <v>117280.2044</v>
      </c>
      <c r="D47" s="39">
        <v>5791.4040999999997</v>
      </c>
      <c r="E47" s="40">
        <f t="shared" si="0"/>
        <v>148234.79849999998</v>
      </c>
      <c r="F47" s="36">
        <v>233534.09069999997</v>
      </c>
      <c r="H47" s="46">
        <v>45427</v>
      </c>
      <c r="I47" s="35">
        <v>61662.36</v>
      </c>
      <c r="J47" s="35">
        <v>163082.07079999999</v>
      </c>
      <c r="K47" s="35">
        <v>8789.6599000000006</v>
      </c>
      <c r="L47" s="36">
        <f t="shared" si="1"/>
        <v>233534.09069999997</v>
      </c>
    </row>
    <row r="48" spans="1:12">
      <c r="A48" s="46">
        <v>45428</v>
      </c>
      <c r="B48" s="39">
        <v>23860.99</v>
      </c>
      <c r="C48" s="41">
        <v>116844.47380000001</v>
      </c>
      <c r="D48" s="41">
        <v>4836.2402000000002</v>
      </c>
      <c r="E48" s="42">
        <f t="shared" si="0"/>
        <v>145541.704</v>
      </c>
      <c r="F48" s="36">
        <v>55440.739099999992</v>
      </c>
      <c r="H48" s="46">
        <v>45428</v>
      </c>
      <c r="I48" s="35">
        <v>49490.06</v>
      </c>
      <c r="J48" s="35">
        <v>1192.5669</v>
      </c>
      <c r="K48" s="35">
        <v>4758.1121999999996</v>
      </c>
      <c r="L48" s="36">
        <f t="shared" si="1"/>
        <v>55440.739099999992</v>
      </c>
    </row>
    <row r="49" spans="1:12">
      <c r="A49" s="46">
        <v>45429</v>
      </c>
      <c r="B49" s="39">
        <v>26936.32</v>
      </c>
      <c r="C49" s="39">
        <v>134320.79569999999</v>
      </c>
      <c r="D49" s="39">
        <v>5904.8038999999899</v>
      </c>
      <c r="E49" s="40">
        <f t="shared" si="0"/>
        <v>167161.91959999999</v>
      </c>
      <c r="F49" s="36">
        <v>220020.25480000002</v>
      </c>
      <c r="H49" s="46">
        <v>45429</v>
      </c>
      <c r="I49" s="35">
        <v>23299.58</v>
      </c>
      <c r="J49" s="35">
        <v>182762.73670000001</v>
      </c>
      <c r="K49" s="35">
        <v>13957.938099999999</v>
      </c>
      <c r="L49" s="36">
        <f t="shared" si="1"/>
        <v>220020.25480000002</v>
      </c>
    </row>
    <row r="50" spans="1:12">
      <c r="A50" s="46">
        <v>45430</v>
      </c>
      <c r="B50" s="39">
        <v>0</v>
      </c>
      <c r="C50" s="41">
        <v>160283.3106</v>
      </c>
      <c r="D50" s="41">
        <v>1645.9494999999999</v>
      </c>
      <c r="E50" s="42">
        <f t="shared" si="0"/>
        <v>161929.26009999998</v>
      </c>
      <c r="F50" s="36">
        <v>191511.25850000003</v>
      </c>
      <c r="H50" s="46">
        <v>45430</v>
      </c>
      <c r="I50" s="35">
        <v>32199.78</v>
      </c>
      <c r="J50" s="35">
        <v>155914.34340000001</v>
      </c>
      <c r="K50" s="35">
        <v>3397.1351</v>
      </c>
      <c r="L50" s="36">
        <f t="shared" si="1"/>
        <v>191511.25850000003</v>
      </c>
    </row>
    <row r="51" spans="1:12">
      <c r="A51" s="46">
        <v>45431</v>
      </c>
      <c r="B51" s="39">
        <v>0</v>
      </c>
      <c r="C51" s="39">
        <v>858.15</v>
      </c>
      <c r="D51" s="39">
        <v>15.9</v>
      </c>
      <c r="E51" s="40">
        <f t="shared" si="0"/>
        <v>874.05</v>
      </c>
      <c r="F51" s="36">
        <v>15504.400000000001</v>
      </c>
      <c r="H51" s="46">
        <v>45431</v>
      </c>
      <c r="I51" s="35">
        <v>14147.7</v>
      </c>
      <c r="J51" s="35">
        <v>1356.7</v>
      </c>
      <c r="K51" s="35">
        <v>0</v>
      </c>
      <c r="L51" s="36">
        <f t="shared" si="1"/>
        <v>15504.400000000001</v>
      </c>
    </row>
    <row r="52" spans="1:12">
      <c r="A52" s="46">
        <v>45432</v>
      </c>
      <c r="B52" s="39">
        <v>69671.41</v>
      </c>
      <c r="C52" s="41">
        <v>864.05</v>
      </c>
      <c r="D52" s="41">
        <v>3749.0956000000001</v>
      </c>
      <c r="E52" s="42">
        <f t="shared" si="0"/>
        <v>74284.555600000007</v>
      </c>
      <c r="F52" s="36">
        <v>148253.61660000001</v>
      </c>
      <c r="H52" s="46">
        <v>45432</v>
      </c>
      <c r="I52" s="35">
        <v>0</v>
      </c>
      <c r="J52" s="35">
        <v>134508.1776</v>
      </c>
      <c r="K52" s="35">
        <v>13745.439</v>
      </c>
      <c r="L52" s="36">
        <f t="shared" si="1"/>
        <v>148253.61660000001</v>
      </c>
    </row>
    <row r="53" spans="1:12">
      <c r="A53" s="46">
        <v>45433</v>
      </c>
      <c r="B53" s="39">
        <v>43413.73</v>
      </c>
      <c r="C53" s="39">
        <v>131816.50870000001</v>
      </c>
      <c r="D53" s="39">
        <v>7137.1634999999997</v>
      </c>
      <c r="E53" s="40">
        <f t="shared" si="0"/>
        <v>182367.40220000001</v>
      </c>
      <c r="F53" s="36">
        <v>145485.21850000002</v>
      </c>
      <c r="H53" s="46">
        <v>45433</v>
      </c>
      <c r="I53" s="35">
        <v>0</v>
      </c>
      <c r="J53" s="35">
        <v>135547.4492</v>
      </c>
      <c r="K53" s="35">
        <v>9937.7692999999999</v>
      </c>
      <c r="L53" s="36">
        <f t="shared" si="1"/>
        <v>145485.21850000002</v>
      </c>
    </row>
    <row r="54" spans="1:12">
      <c r="A54" s="46">
        <v>45434</v>
      </c>
      <c r="B54" s="39">
        <v>34553.51</v>
      </c>
      <c r="C54" s="41">
        <v>116265.4555</v>
      </c>
      <c r="D54" s="41">
        <v>5035.4942000000001</v>
      </c>
      <c r="E54" s="42">
        <f t="shared" si="0"/>
        <v>155854.45969999998</v>
      </c>
      <c r="F54" s="36">
        <v>211609.96799999999</v>
      </c>
      <c r="H54" s="46">
        <v>45434</v>
      </c>
      <c r="I54" s="35">
        <v>57126.49</v>
      </c>
      <c r="J54" s="35">
        <v>147760.9909</v>
      </c>
      <c r="K54" s="35">
        <v>6722.4870999999903</v>
      </c>
      <c r="L54" s="36">
        <f t="shared" si="1"/>
        <v>211609.96799999999</v>
      </c>
    </row>
    <row r="55" spans="1:12">
      <c r="A55" s="46">
        <v>45435</v>
      </c>
      <c r="B55" s="39">
        <v>31486.68</v>
      </c>
      <c r="C55" s="39">
        <v>113473.1018</v>
      </c>
      <c r="D55" s="39">
        <v>4476.6854999999996</v>
      </c>
      <c r="E55" s="40">
        <f t="shared" si="0"/>
        <v>149436.46729999999</v>
      </c>
      <c r="F55" s="36">
        <v>177684.15649999998</v>
      </c>
      <c r="H55" s="46">
        <v>45435</v>
      </c>
      <c r="I55" s="35">
        <v>21521.83</v>
      </c>
      <c r="J55" s="35">
        <v>147196.71280000001</v>
      </c>
      <c r="K55" s="35">
        <v>8965.6136999999999</v>
      </c>
      <c r="L55" s="36">
        <f t="shared" si="1"/>
        <v>177684.15649999998</v>
      </c>
    </row>
    <row r="56" spans="1:12">
      <c r="A56" s="46">
        <v>45436</v>
      </c>
      <c r="B56" s="39">
        <v>26321.15</v>
      </c>
      <c r="C56" s="41">
        <v>138420.63500000001</v>
      </c>
      <c r="D56" s="41">
        <v>7118.4196999999904</v>
      </c>
      <c r="E56" s="42">
        <f t="shared" si="0"/>
        <v>171860.2047</v>
      </c>
      <c r="F56" s="36">
        <v>200364.92680000002</v>
      </c>
      <c r="H56" s="46">
        <v>45436</v>
      </c>
      <c r="I56" s="35">
        <v>22832.07</v>
      </c>
      <c r="J56" s="35">
        <v>168676.7322</v>
      </c>
      <c r="K56" s="35">
        <v>8856.1245999999992</v>
      </c>
      <c r="L56" s="36">
        <f t="shared" si="1"/>
        <v>200364.92680000002</v>
      </c>
    </row>
    <row r="57" spans="1:12">
      <c r="A57" s="46">
        <v>45437</v>
      </c>
      <c r="B57" s="39">
        <v>0</v>
      </c>
      <c r="C57" s="39">
        <v>180877.0681</v>
      </c>
      <c r="D57" s="39">
        <v>4679.1372000000001</v>
      </c>
      <c r="E57" s="40">
        <f t="shared" si="0"/>
        <v>185556.2053</v>
      </c>
      <c r="F57" s="36">
        <v>229110.30229999998</v>
      </c>
      <c r="H57" s="46">
        <v>45437</v>
      </c>
      <c r="I57" s="35">
        <v>21955.65</v>
      </c>
      <c r="J57" s="35">
        <v>202994.84669999999</v>
      </c>
      <c r="K57" s="35">
        <v>4159.8055999999997</v>
      </c>
      <c r="L57" s="36">
        <f t="shared" si="1"/>
        <v>229110.30229999998</v>
      </c>
    </row>
    <row r="58" spans="1:12">
      <c r="A58" s="46">
        <v>45438</v>
      </c>
      <c r="B58" s="39">
        <v>0</v>
      </c>
      <c r="C58" s="41">
        <v>1393.76</v>
      </c>
      <c r="D58" s="41">
        <v>21.9</v>
      </c>
      <c r="E58" s="42">
        <f t="shared" si="0"/>
        <v>1415.66</v>
      </c>
      <c r="F58" s="36">
        <v>16270.890000000001</v>
      </c>
      <c r="H58" s="46">
        <v>45438</v>
      </c>
      <c r="I58" s="35">
        <v>15146.19</v>
      </c>
      <c r="J58" s="35">
        <v>1124.7</v>
      </c>
      <c r="K58" s="35">
        <v>0</v>
      </c>
      <c r="L58" s="36">
        <f t="shared" si="1"/>
        <v>16270.890000000001</v>
      </c>
    </row>
    <row r="59" spans="1:12">
      <c r="A59" s="46">
        <v>45439</v>
      </c>
      <c r="B59" s="39">
        <v>56243.360000000001</v>
      </c>
      <c r="C59" s="39">
        <v>155203.2592</v>
      </c>
      <c r="D59" s="39">
        <v>9676.0807000000004</v>
      </c>
      <c r="E59" s="40">
        <f t="shared" si="0"/>
        <v>221122.69990000001</v>
      </c>
      <c r="F59" s="36">
        <v>5307.2136</v>
      </c>
      <c r="H59" s="46">
        <v>45439</v>
      </c>
      <c r="I59" s="35">
        <v>0</v>
      </c>
      <c r="J59" s="35">
        <v>1099.2548999999999</v>
      </c>
      <c r="K59" s="35">
        <v>4207.9587000000001</v>
      </c>
      <c r="L59" s="36">
        <f t="shared" si="1"/>
        <v>5307.2136</v>
      </c>
    </row>
    <row r="60" spans="1:12">
      <c r="A60" s="46">
        <v>45440</v>
      </c>
      <c r="B60" s="39">
        <v>66713.320000000007</v>
      </c>
      <c r="C60" s="41">
        <v>155148.7113</v>
      </c>
      <c r="D60" s="41">
        <v>8653.8700000000008</v>
      </c>
      <c r="E60" s="42">
        <f t="shared" si="0"/>
        <v>230515.9013</v>
      </c>
      <c r="F60" s="36">
        <v>219264.30129999999</v>
      </c>
      <c r="H60" s="46">
        <v>45440</v>
      </c>
      <c r="I60" s="35">
        <v>0</v>
      </c>
      <c r="J60" s="35">
        <v>199588.7035</v>
      </c>
      <c r="K60" s="35">
        <v>19675.5978</v>
      </c>
      <c r="L60" s="36">
        <f t="shared" si="1"/>
        <v>219264.30129999999</v>
      </c>
    </row>
    <row r="61" spans="1:12">
      <c r="A61" s="46">
        <v>45441</v>
      </c>
      <c r="B61" s="39">
        <v>46593.25</v>
      </c>
      <c r="C61" s="39">
        <v>176589.80989999999</v>
      </c>
      <c r="D61" s="39">
        <v>7846.8389999999999</v>
      </c>
      <c r="E61" s="40">
        <f t="shared" si="0"/>
        <v>231029.8989</v>
      </c>
      <c r="F61" s="36">
        <v>231988.15159999998</v>
      </c>
      <c r="H61" s="46">
        <v>45441</v>
      </c>
      <c r="I61" s="35">
        <v>49125.02</v>
      </c>
      <c r="J61" s="35">
        <v>173425.9889</v>
      </c>
      <c r="K61" s="35">
        <v>9437.1427000000003</v>
      </c>
      <c r="L61" s="36">
        <f t="shared" si="1"/>
        <v>231988.15159999998</v>
      </c>
    </row>
    <row r="62" spans="1:12">
      <c r="A62" s="46">
        <v>45442</v>
      </c>
      <c r="B62" s="39">
        <v>0</v>
      </c>
      <c r="C62" s="41">
        <v>39826.676599999999</v>
      </c>
      <c r="D62" s="41">
        <v>4251.9967999999999</v>
      </c>
      <c r="E62" s="42">
        <f t="shared" si="0"/>
        <v>44078.6734</v>
      </c>
      <c r="F62" s="36">
        <v>195130.47990000001</v>
      </c>
      <c r="H62" s="46">
        <v>45442</v>
      </c>
      <c r="I62" s="35">
        <v>21172.79</v>
      </c>
      <c r="J62" s="35">
        <v>166570.4552</v>
      </c>
      <c r="K62" s="35">
        <v>7387.2347</v>
      </c>
      <c r="L62" s="36">
        <f t="shared" si="1"/>
        <v>195130.47990000001</v>
      </c>
    </row>
    <row r="63" spans="1:12">
      <c r="A63" s="46">
        <v>45443</v>
      </c>
      <c r="B63" s="39">
        <v>40648.46</v>
      </c>
      <c r="C63" s="39">
        <v>235255.0172</v>
      </c>
      <c r="D63" s="39">
        <v>8960.3994000000002</v>
      </c>
      <c r="E63" s="40">
        <f t="shared" si="0"/>
        <v>284863.87660000002</v>
      </c>
      <c r="F63" s="36">
        <v>206666.0845</v>
      </c>
      <c r="H63" s="46">
        <v>45443</v>
      </c>
      <c r="I63" s="35">
        <v>21055.48</v>
      </c>
      <c r="J63" s="35">
        <v>177666.3878</v>
      </c>
      <c r="K63" s="35">
        <v>7944.2166999999999</v>
      </c>
      <c r="L63" s="36">
        <f t="shared" si="1"/>
        <v>206666.0845</v>
      </c>
    </row>
    <row r="64" spans="1:12">
      <c r="A64" s="46">
        <v>45444</v>
      </c>
      <c r="B64" s="39">
        <v>18128.48</v>
      </c>
      <c r="C64" s="41">
        <v>205797.10250000001</v>
      </c>
      <c r="D64" s="41">
        <v>5358.7852000000003</v>
      </c>
      <c r="E64" s="42">
        <f t="shared" si="0"/>
        <v>229284.36770000003</v>
      </c>
      <c r="F64" s="36">
        <v>207821.17059999998</v>
      </c>
      <c r="H64" s="46">
        <v>45444</v>
      </c>
      <c r="I64" s="35">
        <v>13278.18</v>
      </c>
      <c r="J64" s="35">
        <v>189190.7059</v>
      </c>
      <c r="K64" s="35">
        <v>5352.2847000000002</v>
      </c>
      <c r="L64" s="36">
        <f t="shared" si="1"/>
        <v>207821.17059999998</v>
      </c>
    </row>
    <row r="65" spans="1:12">
      <c r="A65" s="46">
        <v>45445</v>
      </c>
      <c r="B65" s="39">
        <v>0</v>
      </c>
      <c r="C65" s="39">
        <v>1993.8341</v>
      </c>
      <c r="D65" s="39">
        <v>19.95</v>
      </c>
      <c r="E65" s="40">
        <f t="shared" si="0"/>
        <v>2013.7841000000001</v>
      </c>
      <c r="F65" s="36">
        <v>30116.736799999999</v>
      </c>
      <c r="H65" s="46">
        <v>45445</v>
      </c>
      <c r="I65" s="35">
        <v>28325.48</v>
      </c>
      <c r="J65" s="35">
        <v>1791.2568000000001</v>
      </c>
      <c r="K65" s="35">
        <v>0</v>
      </c>
      <c r="L65" s="36">
        <f t="shared" si="1"/>
        <v>30116.736799999999</v>
      </c>
    </row>
    <row r="66" spans="1:12">
      <c r="A66" s="46">
        <v>45446</v>
      </c>
      <c r="B66" s="39">
        <v>42545.2</v>
      </c>
      <c r="C66" s="41">
        <v>165860.3143</v>
      </c>
      <c r="D66" s="41">
        <v>9922.8068999999996</v>
      </c>
      <c r="E66" s="42">
        <f t="shared" si="0"/>
        <v>218328.32119999998</v>
      </c>
      <c r="F66" s="36">
        <v>183792.08540000001</v>
      </c>
      <c r="H66" s="46">
        <v>45446</v>
      </c>
      <c r="I66" s="35">
        <v>0</v>
      </c>
      <c r="J66" s="35">
        <v>168830.5435</v>
      </c>
      <c r="K66" s="35">
        <v>14961.5419</v>
      </c>
      <c r="L66" s="36">
        <f t="shared" si="1"/>
        <v>183792.08540000001</v>
      </c>
    </row>
    <row r="67" spans="1:12">
      <c r="A67" s="46">
        <v>45447</v>
      </c>
      <c r="B67" s="39">
        <v>56280.62</v>
      </c>
      <c r="C67" s="39">
        <v>150943.65590000001</v>
      </c>
      <c r="D67" s="39">
        <v>10107.546</v>
      </c>
      <c r="E67" s="40">
        <f t="shared" si="0"/>
        <v>217331.82190000001</v>
      </c>
      <c r="F67" s="36">
        <v>159353.51080000002</v>
      </c>
      <c r="H67" s="46">
        <v>45447</v>
      </c>
      <c r="I67" s="35">
        <v>0</v>
      </c>
      <c r="J67" s="35">
        <v>150145.0085</v>
      </c>
      <c r="K67" s="35">
        <v>9208.5023000000092</v>
      </c>
      <c r="L67" s="36">
        <f t="shared" si="1"/>
        <v>159353.51080000002</v>
      </c>
    </row>
    <row r="68" spans="1:12">
      <c r="A68" s="46">
        <v>45448</v>
      </c>
      <c r="B68" s="39">
        <v>34533.4</v>
      </c>
      <c r="C68" s="41">
        <v>147750.18770000001</v>
      </c>
      <c r="D68" s="41">
        <v>8692.9238999999998</v>
      </c>
      <c r="E68" s="42">
        <f t="shared" ref="E68:E93" si="2">SUM(B68:D68)</f>
        <v>190976.5116</v>
      </c>
      <c r="F68" s="36">
        <v>225960.00760000001</v>
      </c>
      <c r="H68" s="46">
        <v>45448</v>
      </c>
      <c r="I68" s="35">
        <v>55673.43</v>
      </c>
      <c r="J68" s="35">
        <v>162095.25940000001</v>
      </c>
      <c r="K68" s="35">
        <v>8191.3181999999997</v>
      </c>
      <c r="L68" s="36">
        <f t="shared" ref="L68:L93" si="3">SUM(I68:K68)</f>
        <v>225960.00760000001</v>
      </c>
    </row>
    <row r="69" spans="1:12">
      <c r="A69" s="46">
        <v>45449</v>
      </c>
      <c r="B69" s="39">
        <v>28103.86</v>
      </c>
      <c r="C69" s="39">
        <v>141384.05549999999</v>
      </c>
      <c r="D69" s="39">
        <v>8446.4825000000001</v>
      </c>
      <c r="E69" s="40">
        <f t="shared" si="2"/>
        <v>177934.39800000002</v>
      </c>
      <c r="F69" s="36">
        <v>58002.581700000002</v>
      </c>
      <c r="H69" s="46">
        <v>45449</v>
      </c>
      <c r="I69" s="35">
        <v>20498.240000000002</v>
      </c>
      <c r="J69" s="35">
        <v>32610.265200000002</v>
      </c>
      <c r="K69" s="35">
        <v>4894.0765000000001</v>
      </c>
      <c r="L69" s="36">
        <f t="shared" si="3"/>
        <v>58002.581700000002</v>
      </c>
    </row>
    <row r="70" spans="1:12">
      <c r="A70" s="46">
        <v>45450</v>
      </c>
      <c r="B70" s="39">
        <v>25773.360000000001</v>
      </c>
      <c r="C70" s="41">
        <v>153096.74609999999</v>
      </c>
      <c r="D70" s="41">
        <v>469.50279999999998</v>
      </c>
      <c r="E70" s="42">
        <f t="shared" si="2"/>
        <v>179339.60889999996</v>
      </c>
      <c r="F70" s="36">
        <v>215300.76049999997</v>
      </c>
      <c r="H70" s="46">
        <v>45450</v>
      </c>
      <c r="I70" s="35">
        <v>20003.560000000001</v>
      </c>
      <c r="J70" s="35">
        <v>187039.74419999999</v>
      </c>
      <c r="K70" s="35">
        <v>8257.4562999999907</v>
      </c>
      <c r="L70" s="36">
        <f t="shared" si="3"/>
        <v>215300.76049999997</v>
      </c>
    </row>
    <row r="71" spans="1:12">
      <c r="A71" s="46">
        <v>45451</v>
      </c>
      <c r="B71" s="39">
        <v>0</v>
      </c>
      <c r="C71" s="39">
        <v>173949.0527</v>
      </c>
      <c r="D71" s="39">
        <v>0</v>
      </c>
      <c r="E71" s="40">
        <f t="shared" si="2"/>
        <v>173949.0527</v>
      </c>
      <c r="F71" s="36">
        <v>172853.88150000002</v>
      </c>
      <c r="H71" s="46">
        <v>45451</v>
      </c>
      <c r="I71" s="35">
        <v>0</v>
      </c>
      <c r="J71" s="35">
        <v>170772.7121</v>
      </c>
      <c r="K71" s="35">
        <v>2081.1694000000002</v>
      </c>
      <c r="L71" s="36">
        <f t="shared" si="3"/>
        <v>172853.88150000002</v>
      </c>
    </row>
    <row r="72" spans="1:12">
      <c r="A72" s="46">
        <v>45452</v>
      </c>
      <c r="B72" s="39">
        <v>0</v>
      </c>
      <c r="C72" s="41">
        <v>1527.2718</v>
      </c>
      <c r="D72" s="41">
        <v>1352.19</v>
      </c>
      <c r="E72" s="42">
        <f t="shared" si="2"/>
        <v>2879.4618</v>
      </c>
      <c r="F72" s="36">
        <v>35781.680699999997</v>
      </c>
      <c r="H72" s="46">
        <v>45452</v>
      </c>
      <c r="I72" s="35">
        <v>33242.35</v>
      </c>
      <c r="J72" s="35">
        <v>1227.9557</v>
      </c>
      <c r="K72" s="35">
        <v>1311.375</v>
      </c>
      <c r="L72" s="36">
        <f t="shared" si="3"/>
        <v>35781.680699999997</v>
      </c>
    </row>
    <row r="73" spans="1:12">
      <c r="A73" s="46">
        <v>45453</v>
      </c>
      <c r="B73" s="39">
        <v>59340.34</v>
      </c>
      <c r="C73" s="39">
        <v>139311.739</v>
      </c>
      <c r="D73" s="39">
        <v>5873.7103999999899</v>
      </c>
      <c r="E73" s="40">
        <f t="shared" si="2"/>
        <v>204525.78939999998</v>
      </c>
      <c r="F73" s="36">
        <v>167189.29320000001</v>
      </c>
      <c r="H73" s="46">
        <v>45453</v>
      </c>
      <c r="I73" s="35">
        <v>0</v>
      </c>
      <c r="J73" s="35">
        <v>156330.1201</v>
      </c>
      <c r="K73" s="35">
        <v>10859.1731</v>
      </c>
      <c r="L73" s="36">
        <f t="shared" si="3"/>
        <v>167189.29320000001</v>
      </c>
    </row>
    <row r="74" spans="1:12">
      <c r="A74" s="46">
        <v>45454</v>
      </c>
      <c r="B74" s="39">
        <v>32227.54</v>
      </c>
      <c r="C74" s="41">
        <v>134948.48250000001</v>
      </c>
      <c r="D74" s="41">
        <v>10892.157300000001</v>
      </c>
      <c r="E74" s="42">
        <f t="shared" si="2"/>
        <v>178068.17980000001</v>
      </c>
      <c r="F74" s="36">
        <v>148758.94470000002</v>
      </c>
      <c r="H74" s="46">
        <v>45454</v>
      </c>
      <c r="I74" s="35">
        <v>0</v>
      </c>
      <c r="J74" s="35">
        <v>142394.37580000001</v>
      </c>
      <c r="K74" s="35">
        <v>6364.5689000000002</v>
      </c>
      <c r="L74" s="36">
        <f t="shared" si="3"/>
        <v>148758.94470000002</v>
      </c>
    </row>
    <row r="75" spans="1:12">
      <c r="A75" s="46">
        <v>45455</v>
      </c>
      <c r="B75" s="39">
        <v>22103.33</v>
      </c>
      <c r="C75" s="39">
        <v>136351.5998</v>
      </c>
      <c r="D75" s="39">
        <v>10552.3086</v>
      </c>
      <c r="E75" s="40">
        <f t="shared" si="2"/>
        <v>169007.23839999997</v>
      </c>
      <c r="F75" s="36">
        <v>220424.2304</v>
      </c>
      <c r="H75" s="46">
        <v>45455</v>
      </c>
      <c r="I75" s="35">
        <v>62808.86</v>
      </c>
      <c r="J75" s="35">
        <v>151686.94260000001</v>
      </c>
      <c r="K75" s="35">
        <v>5928.4278000000004</v>
      </c>
      <c r="L75" s="36">
        <f t="shared" si="3"/>
        <v>220424.2304</v>
      </c>
    </row>
    <row r="76" spans="1:12">
      <c r="A76" s="46">
        <v>45456</v>
      </c>
      <c r="B76" s="39">
        <v>26552.16</v>
      </c>
      <c r="C76" s="41">
        <v>138085.0759</v>
      </c>
      <c r="D76" s="41">
        <v>9141.3924000000006</v>
      </c>
      <c r="E76" s="42">
        <f t="shared" si="2"/>
        <v>173778.62830000001</v>
      </c>
      <c r="F76" s="36">
        <v>210176.22560000001</v>
      </c>
      <c r="H76" s="46">
        <v>45456</v>
      </c>
      <c r="I76" s="35">
        <v>57637.87</v>
      </c>
      <c r="J76" s="35">
        <v>147459.45540000001</v>
      </c>
      <c r="K76" s="35">
        <v>5078.9002</v>
      </c>
      <c r="L76" s="36">
        <f t="shared" si="3"/>
        <v>210176.22560000001</v>
      </c>
    </row>
    <row r="77" spans="1:12">
      <c r="A77" s="46">
        <v>45457</v>
      </c>
      <c r="B77" s="39">
        <v>24381.03</v>
      </c>
      <c r="C77" s="39">
        <v>152502.02720000001</v>
      </c>
      <c r="D77" s="39">
        <v>9889.0854999999992</v>
      </c>
      <c r="E77" s="40">
        <f t="shared" si="2"/>
        <v>186772.1427</v>
      </c>
      <c r="F77" s="36">
        <v>190971.11090000003</v>
      </c>
      <c r="H77" s="46">
        <v>45457</v>
      </c>
      <c r="I77" s="35">
        <v>30393.54</v>
      </c>
      <c r="J77" s="35">
        <v>155372.80480000001</v>
      </c>
      <c r="K77" s="35">
        <v>5204.7660999999998</v>
      </c>
      <c r="L77" s="36">
        <f t="shared" si="3"/>
        <v>190971.11090000003</v>
      </c>
    </row>
    <row r="78" spans="1:12">
      <c r="A78" s="46">
        <v>45458</v>
      </c>
      <c r="B78" s="39">
        <v>-857.87</v>
      </c>
      <c r="C78" s="41">
        <v>174371.769</v>
      </c>
      <c r="D78" s="41">
        <v>7544.7235999999903</v>
      </c>
      <c r="E78" s="42">
        <f t="shared" si="2"/>
        <v>181058.6226</v>
      </c>
      <c r="F78" s="36">
        <v>204060.7684</v>
      </c>
      <c r="H78" s="46">
        <v>45458</v>
      </c>
      <c r="I78" s="35">
        <v>30252.63</v>
      </c>
      <c r="J78" s="35">
        <v>170054.0232</v>
      </c>
      <c r="K78" s="35">
        <v>3754.1152000000002</v>
      </c>
      <c r="L78" s="36">
        <f t="shared" si="3"/>
        <v>204060.7684</v>
      </c>
    </row>
    <row r="79" spans="1:12">
      <c r="A79" s="46">
        <v>45459</v>
      </c>
      <c r="B79" s="39">
        <v>0</v>
      </c>
      <c r="C79" s="39">
        <v>1244.6541999999999</v>
      </c>
      <c r="D79" s="39">
        <v>-41.849499999999999</v>
      </c>
      <c r="E79" s="40">
        <f t="shared" si="2"/>
        <v>1202.8046999999999</v>
      </c>
      <c r="F79" s="36">
        <v>22253.325000000001</v>
      </c>
      <c r="H79" s="46">
        <v>45459</v>
      </c>
      <c r="I79" s="35">
        <v>20927.36</v>
      </c>
      <c r="J79" s="35">
        <v>1268.5150000000001</v>
      </c>
      <c r="K79" s="35">
        <v>57.45</v>
      </c>
      <c r="L79" s="36">
        <f t="shared" si="3"/>
        <v>22253.325000000001</v>
      </c>
    </row>
    <row r="80" spans="1:12">
      <c r="A80" s="46">
        <v>45460</v>
      </c>
      <c r="B80" s="39">
        <v>60102.07</v>
      </c>
      <c r="C80" s="41">
        <v>142330.48310000001</v>
      </c>
      <c r="D80" s="41">
        <v>6901.9462999999996</v>
      </c>
      <c r="E80" s="42">
        <f t="shared" si="2"/>
        <v>209334.49940000003</v>
      </c>
      <c r="F80" s="36">
        <v>150335.81229999999</v>
      </c>
      <c r="H80" s="46">
        <v>45460</v>
      </c>
      <c r="I80" s="35">
        <v>0</v>
      </c>
      <c r="J80" s="35">
        <v>141415.4664</v>
      </c>
      <c r="K80" s="35">
        <v>8920.3458999999893</v>
      </c>
      <c r="L80" s="36">
        <f t="shared" si="3"/>
        <v>150335.81229999999</v>
      </c>
    </row>
    <row r="81" spans="1:12">
      <c r="A81" s="46">
        <v>45461</v>
      </c>
      <c r="B81" s="39">
        <v>34048.33</v>
      </c>
      <c r="C81" s="39">
        <v>121241.1541</v>
      </c>
      <c r="D81" s="39">
        <v>8398.1293000000005</v>
      </c>
      <c r="E81" s="40">
        <f t="shared" si="2"/>
        <v>163687.6134</v>
      </c>
      <c r="F81" s="36">
        <v>131341.04200000002</v>
      </c>
      <c r="H81" s="46">
        <v>45461</v>
      </c>
      <c r="I81" s="35">
        <v>0</v>
      </c>
      <c r="J81" s="35">
        <v>124737.3018</v>
      </c>
      <c r="K81" s="35">
        <v>6603.7402000000002</v>
      </c>
      <c r="L81" s="36">
        <f t="shared" si="3"/>
        <v>131341.04200000002</v>
      </c>
    </row>
    <row r="82" spans="1:12">
      <c r="A82" s="46">
        <v>45462</v>
      </c>
      <c r="B82" s="39">
        <v>25014.89</v>
      </c>
      <c r="C82" s="41">
        <v>128127.7549</v>
      </c>
      <c r="D82" s="41">
        <v>8280.3276999999998</v>
      </c>
      <c r="E82" s="42">
        <f t="shared" si="2"/>
        <v>161422.97260000001</v>
      </c>
      <c r="F82" s="36">
        <v>206081.34770000001</v>
      </c>
      <c r="H82" s="46">
        <v>45462</v>
      </c>
      <c r="I82" s="35">
        <v>66625.63</v>
      </c>
      <c r="J82" s="35">
        <v>131928.8144</v>
      </c>
      <c r="K82" s="35">
        <v>7526.9032999999999</v>
      </c>
      <c r="L82" s="36">
        <f t="shared" si="3"/>
        <v>206081.34770000001</v>
      </c>
    </row>
    <row r="83" spans="1:12">
      <c r="A83" s="46">
        <v>45463</v>
      </c>
      <c r="B83" s="39">
        <v>25273.74</v>
      </c>
      <c r="C83" s="39">
        <v>150346.3039</v>
      </c>
      <c r="D83" s="39">
        <v>8827.1507000000001</v>
      </c>
      <c r="E83" s="40">
        <f t="shared" si="2"/>
        <v>184447.19459999999</v>
      </c>
      <c r="F83" s="36">
        <v>173416.76229999997</v>
      </c>
      <c r="H83" s="46">
        <v>45463</v>
      </c>
      <c r="I83" s="35">
        <v>30097.77</v>
      </c>
      <c r="J83" s="35">
        <v>136038.2162</v>
      </c>
      <c r="K83" s="35">
        <v>7280.77609999999</v>
      </c>
      <c r="L83" s="36">
        <f t="shared" si="3"/>
        <v>173416.76229999997</v>
      </c>
    </row>
    <row r="84" spans="1:12">
      <c r="A84" s="46">
        <v>45464</v>
      </c>
      <c r="B84" s="39">
        <v>20795.580000000002</v>
      </c>
      <c r="C84" s="41">
        <v>168979.53909999999</v>
      </c>
      <c r="D84" s="41">
        <v>9228.7526999999991</v>
      </c>
      <c r="E84" s="42">
        <f t="shared" si="2"/>
        <v>199003.87180000002</v>
      </c>
      <c r="F84" s="36">
        <v>210159.44950000002</v>
      </c>
      <c r="H84" s="46">
        <v>45464</v>
      </c>
      <c r="I84" s="35">
        <v>32604.97</v>
      </c>
      <c r="J84" s="35">
        <v>171048.88630000001</v>
      </c>
      <c r="K84" s="35">
        <v>6505.5932000000003</v>
      </c>
      <c r="L84" s="36">
        <f t="shared" si="3"/>
        <v>210159.44950000002</v>
      </c>
    </row>
    <row r="85" spans="1:12">
      <c r="A85" s="46">
        <v>45465</v>
      </c>
      <c r="B85" s="39">
        <v>0</v>
      </c>
      <c r="C85" s="39">
        <v>210809.69709999999</v>
      </c>
      <c r="D85" s="39">
        <v>6703.6082999999999</v>
      </c>
      <c r="E85" s="40">
        <f t="shared" si="2"/>
        <v>217513.30539999998</v>
      </c>
      <c r="F85" s="36">
        <v>224399.05910000001</v>
      </c>
      <c r="H85" s="46">
        <v>45465</v>
      </c>
      <c r="I85" s="35">
        <v>45313.46</v>
      </c>
      <c r="J85" s="35">
        <v>176310.34210000001</v>
      </c>
      <c r="K85" s="35">
        <v>2775.2570000000001</v>
      </c>
      <c r="L85" s="36">
        <f t="shared" si="3"/>
        <v>224399.05910000001</v>
      </c>
    </row>
    <row r="86" spans="1:12">
      <c r="A86" s="46">
        <v>45466</v>
      </c>
      <c r="B86" s="39">
        <v>-9.82</v>
      </c>
      <c r="C86" s="41">
        <v>1079.08</v>
      </c>
      <c r="D86" s="41">
        <v>-41.61</v>
      </c>
      <c r="E86" s="42">
        <f t="shared" si="2"/>
        <v>1027.6500000000001</v>
      </c>
      <c r="F86" s="36">
        <v>20823.59</v>
      </c>
      <c r="H86" s="46">
        <v>45466</v>
      </c>
      <c r="I86" s="35">
        <v>19758.88</v>
      </c>
      <c r="J86" s="35">
        <v>1064.71</v>
      </c>
      <c r="K86" s="35">
        <v>0</v>
      </c>
      <c r="L86" s="36">
        <f t="shared" si="3"/>
        <v>20823.59</v>
      </c>
    </row>
    <row r="87" spans="1:12">
      <c r="A87" s="46">
        <v>45467</v>
      </c>
      <c r="B87" s="39">
        <v>59273.94</v>
      </c>
      <c r="C87" s="39">
        <v>165048.54620000001</v>
      </c>
      <c r="D87" s="39">
        <v>9340.1039000000001</v>
      </c>
      <c r="E87" s="40">
        <f t="shared" si="2"/>
        <v>233662.5901</v>
      </c>
      <c r="F87" s="36">
        <v>168109.9694</v>
      </c>
      <c r="H87" s="46">
        <v>45467</v>
      </c>
      <c r="I87" s="35">
        <v>0</v>
      </c>
      <c r="J87" s="35">
        <v>157824.2844</v>
      </c>
      <c r="K87" s="35">
        <v>10285.684999999999</v>
      </c>
      <c r="L87" s="36">
        <f t="shared" si="3"/>
        <v>168109.9694</v>
      </c>
    </row>
    <row r="88" spans="1:12">
      <c r="A88" s="46">
        <v>45468</v>
      </c>
      <c r="B88" s="39">
        <v>36681.699999999997</v>
      </c>
      <c r="C88" s="41">
        <v>147389.96580000001</v>
      </c>
      <c r="D88" s="41">
        <v>10093.8199</v>
      </c>
      <c r="E88" s="42">
        <f t="shared" si="2"/>
        <v>194165.48570000002</v>
      </c>
      <c r="F88" s="36">
        <v>165924.90460000001</v>
      </c>
      <c r="H88" s="46">
        <v>45468</v>
      </c>
      <c r="I88" s="35">
        <v>0</v>
      </c>
      <c r="J88" s="35">
        <v>159499.10930000001</v>
      </c>
      <c r="K88" s="35">
        <v>6425.7952999999998</v>
      </c>
      <c r="L88" s="36">
        <f t="shared" si="3"/>
        <v>165924.90460000001</v>
      </c>
    </row>
    <row r="89" spans="1:12">
      <c r="A89" s="46">
        <v>45469</v>
      </c>
      <c r="B89" s="39">
        <v>33101.440000000002</v>
      </c>
      <c r="C89" s="39">
        <v>157006.09400000001</v>
      </c>
      <c r="D89" s="39">
        <v>10128.138000000001</v>
      </c>
      <c r="E89" s="40">
        <f t="shared" si="2"/>
        <v>200235.67200000002</v>
      </c>
      <c r="F89" s="36">
        <v>211947.44769999999</v>
      </c>
      <c r="H89" s="46">
        <v>45469</v>
      </c>
      <c r="I89" s="35">
        <v>41361.379999999997</v>
      </c>
      <c r="J89" s="35">
        <v>163103.98149999999</v>
      </c>
      <c r="K89" s="35">
        <v>7482.0861999999897</v>
      </c>
      <c r="L89" s="36">
        <f t="shared" si="3"/>
        <v>211947.44769999999</v>
      </c>
    </row>
    <row r="90" spans="1:12">
      <c r="A90" s="46">
        <v>45470</v>
      </c>
      <c r="B90" s="39">
        <v>37116.25</v>
      </c>
      <c r="C90" s="41">
        <v>177682.174</v>
      </c>
      <c r="D90" s="41">
        <v>8714.2652000000107</v>
      </c>
      <c r="E90" s="42">
        <f t="shared" si="2"/>
        <v>223512.68920000002</v>
      </c>
      <c r="F90" s="36">
        <v>221022.3866</v>
      </c>
      <c r="H90" s="46">
        <v>45470</v>
      </c>
      <c r="I90" s="35">
        <v>46555.01</v>
      </c>
      <c r="J90" s="35">
        <v>168376.84289999999</v>
      </c>
      <c r="K90" s="35">
        <v>6090.5337</v>
      </c>
      <c r="L90" s="36">
        <f t="shared" si="3"/>
        <v>221022.3866</v>
      </c>
    </row>
    <row r="91" spans="1:12">
      <c r="A91" s="46">
        <v>45471</v>
      </c>
      <c r="B91" s="39">
        <v>19186.150000000001</v>
      </c>
      <c r="C91" s="39">
        <v>213648.2879</v>
      </c>
      <c r="D91" s="39">
        <v>8590.6934999999994</v>
      </c>
      <c r="E91" s="40">
        <f t="shared" si="2"/>
        <v>241425.13139999998</v>
      </c>
      <c r="F91" s="36">
        <v>242317.32690000001</v>
      </c>
      <c r="H91" s="46">
        <v>45471</v>
      </c>
      <c r="I91" s="35">
        <v>39213.69</v>
      </c>
      <c r="J91" s="35">
        <v>197162.86910000001</v>
      </c>
      <c r="K91" s="35">
        <v>5940.7677999999996</v>
      </c>
      <c r="L91" s="36">
        <f t="shared" si="3"/>
        <v>242317.32690000001</v>
      </c>
    </row>
    <row r="92" spans="1:12">
      <c r="A92" s="46">
        <v>45472</v>
      </c>
      <c r="B92" s="39">
        <v>0</v>
      </c>
      <c r="C92" s="41">
        <v>210890.92490000001</v>
      </c>
      <c r="D92" s="41">
        <v>6510.2529999999997</v>
      </c>
      <c r="E92" s="42">
        <f t="shared" si="2"/>
        <v>217401.17790000001</v>
      </c>
      <c r="F92" s="36">
        <v>254244.59220000001</v>
      </c>
      <c r="H92" s="46">
        <v>45472</v>
      </c>
      <c r="I92" s="35">
        <v>33695.629999999997</v>
      </c>
      <c r="J92" s="35">
        <v>218672.78390000001</v>
      </c>
      <c r="K92" s="35">
        <v>1876.1783</v>
      </c>
      <c r="L92" s="36">
        <f t="shared" si="3"/>
        <v>254244.59220000001</v>
      </c>
    </row>
    <row r="93" spans="1:12">
      <c r="A93" s="46">
        <v>45473</v>
      </c>
      <c r="B93" s="39">
        <v>0</v>
      </c>
      <c r="C93" s="43">
        <v>2022.7679000000001</v>
      </c>
      <c r="D93" s="43">
        <v>5.55</v>
      </c>
      <c r="E93" s="44">
        <f t="shared" si="2"/>
        <v>2028.3179</v>
      </c>
      <c r="F93" s="36">
        <v>26488.652399999999</v>
      </c>
      <c r="H93" s="46">
        <v>45473</v>
      </c>
      <c r="I93" s="35">
        <v>24426.61</v>
      </c>
      <c r="J93" s="35">
        <v>1717.6024</v>
      </c>
      <c r="K93" s="35">
        <v>344.44</v>
      </c>
      <c r="L93" s="36">
        <f t="shared" si="3"/>
        <v>26488.652399999999</v>
      </c>
    </row>
  </sheetData>
  <pageMargins left="0.7" right="0.7" top="0.75" bottom="0.75" header="0.3" footer="0.3"/>
  <ignoredErrors>
    <ignoredError sqref="E3:E93" formulaRange="1"/>
  </ignoredErrors>
  <drawing r:id="rId1"/>
  <tableParts count="2">
    <tablePart r:id="rId2"/>
    <tablePart r:id="rId3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51C3-910F-474A-A4D2-3F21E908ECDB}">
  <dimension ref="A1:L93"/>
  <sheetViews>
    <sheetView zoomScale="85" zoomScaleNormal="85" workbookViewId="0">
      <selection activeCell="L21" sqref="L21"/>
    </sheetView>
  </sheetViews>
  <sheetFormatPr defaultRowHeight="14.45"/>
  <cols>
    <col min="1" max="1" width="3.7109375" customWidth="1"/>
    <col min="2" max="4" width="3.7109375" style="35" customWidth="1"/>
    <col min="5" max="6" width="3.7109375" style="8" customWidth="1"/>
    <col min="7" max="8" width="3.7109375" customWidth="1"/>
    <col min="9" max="11" width="3.7109375" style="35" customWidth="1"/>
    <col min="12" max="12" width="3.7109375" customWidth="1"/>
  </cols>
  <sheetData>
    <row r="1" spans="1:12">
      <c r="B1" s="26">
        <v>2024</v>
      </c>
      <c r="I1" s="26">
        <v>2023</v>
      </c>
    </row>
    <row r="2" spans="1:12">
      <c r="A2" s="45" t="s">
        <v>24</v>
      </c>
      <c r="B2" s="37" t="s">
        <v>2928</v>
      </c>
      <c r="C2" s="37" t="s">
        <v>2929</v>
      </c>
      <c r="D2" s="37" t="s">
        <v>2930</v>
      </c>
      <c r="E2" s="38" t="s">
        <v>2931</v>
      </c>
      <c r="F2" s="8" t="s">
        <v>2932</v>
      </c>
      <c r="H2" t="s">
        <v>24</v>
      </c>
      <c r="I2" s="35" t="s">
        <v>2928</v>
      </c>
      <c r="J2" s="35" t="s">
        <v>2929</v>
      </c>
      <c r="K2" s="35" t="s">
        <v>2930</v>
      </c>
      <c r="L2" t="s">
        <v>349</v>
      </c>
    </row>
    <row r="3" spans="1:12">
      <c r="A3" s="46">
        <v>45474</v>
      </c>
      <c r="B3" s="39">
        <v>71850.42</v>
      </c>
      <c r="C3" s="39">
        <v>222869.9872</v>
      </c>
      <c r="D3" s="39">
        <v>11169.4588</v>
      </c>
      <c r="E3" s="40">
        <f>SUM(B3:D3)</f>
        <v>305889.86600000004</v>
      </c>
      <c r="F3" s="36">
        <v>190106.03580000001</v>
      </c>
      <c r="H3" s="46">
        <v>45474</v>
      </c>
      <c r="I3" s="35">
        <v>0</v>
      </c>
      <c r="J3" s="35">
        <v>180719.5956</v>
      </c>
      <c r="K3" s="35">
        <v>9386.4401999999991</v>
      </c>
      <c r="L3" s="36">
        <f>SUM(I3:K3)</f>
        <v>190106.03580000001</v>
      </c>
    </row>
    <row r="4" spans="1:12">
      <c r="A4" s="46">
        <v>45475</v>
      </c>
      <c r="B4" s="39">
        <v>39503.1</v>
      </c>
      <c r="C4" s="41">
        <v>196386.63829999999</v>
      </c>
      <c r="D4" s="41">
        <v>10744.8838</v>
      </c>
      <c r="E4" s="42">
        <f t="shared" ref="E4:E64" si="0">SUM(B4:D4)</f>
        <v>246634.62210000001</v>
      </c>
      <c r="F4" s="36">
        <v>165768.61589999998</v>
      </c>
      <c r="H4" s="46">
        <v>45475</v>
      </c>
      <c r="I4" s="35">
        <v>0</v>
      </c>
      <c r="J4" s="35">
        <v>160209.07199999999</v>
      </c>
      <c r="K4" s="35">
        <v>5559.5438999999897</v>
      </c>
      <c r="L4" s="36">
        <f t="shared" ref="L4:L64" si="1">SUM(I4:K4)</f>
        <v>165768.61589999998</v>
      </c>
    </row>
    <row r="5" spans="1:12">
      <c r="A5" s="46">
        <v>45476</v>
      </c>
      <c r="B5" s="39">
        <v>32565.25</v>
      </c>
      <c r="C5" s="39">
        <v>189544.8089</v>
      </c>
      <c r="D5" s="39">
        <v>13032.0177</v>
      </c>
      <c r="E5" s="40">
        <f t="shared" si="0"/>
        <v>235142.0766</v>
      </c>
      <c r="F5" s="36">
        <v>223478.60149999999</v>
      </c>
      <c r="H5" s="46">
        <v>45476</v>
      </c>
      <c r="I5" s="35">
        <v>56178.44</v>
      </c>
      <c r="J5" s="35">
        <v>162268.73370000001</v>
      </c>
      <c r="K5" s="35">
        <v>5031.4277999999904</v>
      </c>
      <c r="L5" s="36">
        <f t="shared" si="1"/>
        <v>223478.60149999999</v>
      </c>
    </row>
    <row r="6" spans="1:12">
      <c r="A6" s="46">
        <v>45477</v>
      </c>
      <c r="B6" s="39">
        <v>33012.14</v>
      </c>
      <c r="C6" s="41">
        <v>190400.19289999999</v>
      </c>
      <c r="D6" s="41">
        <v>12233.326499999999</v>
      </c>
      <c r="E6" s="42">
        <f t="shared" si="0"/>
        <v>235645.65939999997</v>
      </c>
      <c r="F6" s="36">
        <v>209770.81629999998</v>
      </c>
      <c r="H6" s="46">
        <v>45477</v>
      </c>
      <c r="I6" s="35">
        <v>37063.870000000003</v>
      </c>
      <c r="J6" s="35">
        <v>165883.54319999999</v>
      </c>
      <c r="K6" s="35">
        <v>6823.4031000000004</v>
      </c>
      <c r="L6" s="36">
        <f t="shared" si="1"/>
        <v>209770.81629999998</v>
      </c>
    </row>
    <row r="7" spans="1:12">
      <c r="A7" s="46">
        <v>45478</v>
      </c>
      <c r="B7" s="39">
        <v>24976.3</v>
      </c>
      <c r="C7" s="39">
        <v>167409.4037</v>
      </c>
      <c r="D7" s="39">
        <v>11381.179700000001</v>
      </c>
      <c r="E7" s="40">
        <f t="shared" si="0"/>
        <v>203766.88339999999</v>
      </c>
      <c r="F7" s="36">
        <v>198582.22159999999</v>
      </c>
      <c r="H7" s="46">
        <v>45478</v>
      </c>
      <c r="I7" s="35">
        <v>27327.49</v>
      </c>
      <c r="J7" s="35">
        <v>164858.37659999999</v>
      </c>
      <c r="K7" s="35">
        <v>6396.3549999999996</v>
      </c>
      <c r="L7" s="36">
        <f t="shared" si="1"/>
        <v>198582.22159999999</v>
      </c>
    </row>
    <row r="8" spans="1:12">
      <c r="A8" s="46">
        <v>45479</v>
      </c>
      <c r="B8" s="39">
        <v>0</v>
      </c>
      <c r="C8" s="41">
        <v>216776.4382</v>
      </c>
      <c r="D8" s="41">
        <v>8444.2916000000005</v>
      </c>
      <c r="E8" s="42">
        <f t="shared" si="0"/>
        <v>225220.7298</v>
      </c>
      <c r="F8" s="36">
        <v>204960.74739999999</v>
      </c>
      <c r="H8" s="46">
        <v>45479</v>
      </c>
      <c r="I8" s="35">
        <v>31771.43</v>
      </c>
      <c r="J8" s="35">
        <v>171132.71739999999</v>
      </c>
      <c r="K8" s="35">
        <v>2056.6</v>
      </c>
      <c r="L8" s="36">
        <f t="shared" si="1"/>
        <v>204960.74739999999</v>
      </c>
    </row>
    <row r="9" spans="1:12">
      <c r="A9" s="46">
        <v>45480</v>
      </c>
      <c r="B9" s="39">
        <v>0</v>
      </c>
      <c r="C9" s="39">
        <v>1538.2893999999999</v>
      </c>
      <c r="D9" s="39">
        <v>47.7</v>
      </c>
      <c r="E9" s="40">
        <f t="shared" si="0"/>
        <v>1585.9893999999999</v>
      </c>
      <c r="F9" s="36">
        <v>58009.506199999996</v>
      </c>
      <c r="H9" s="46">
        <v>45480</v>
      </c>
      <c r="I9" s="35">
        <v>57187.79</v>
      </c>
      <c r="J9" s="35">
        <v>810.76620000000105</v>
      </c>
      <c r="K9" s="35">
        <v>10.95</v>
      </c>
      <c r="L9" s="36">
        <f t="shared" si="1"/>
        <v>58009.506199999996</v>
      </c>
    </row>
    <row r="10" spans="1:12">
      <c r="A10" s="46">
        <v>45481</v>
      </c>
      <c r="B10" s="39">
        <v>29048.89</v>
      </c>
      <c r="C10" s="41">
        <v>182546.80850000001</v>
      </c>
      <c r="D10" s="41">
        <v>10786.6587</v>
      </c>
      <c r="E10" s="42">
        <f t="shared" si="0"/>
        <v>222382.3572</v>
      </c>
      <c r="F10" s="36">
        <v>185069.03769999999</v>
      </c>
      <c r="H10" s="46">
        <v>45481</v>
      </c>
      <c r="I10" s="35">
        <v>0</v>
      </c>
      <c r="J10" s="35">
        <v>175922.91819999999</v>
      </c>
      <c r="K10" s="35">
        <v>9146.1195000000007</v>
      </c>
      <c r="L10" s="36">
        <f t="shared" si="1"/>
        <v>185069.03769999999</v>
      </c>
    </row>
    <row r="11" spans="1:12">
      <c r="A11" s="46">
        <v>45482</v>
      </c>
      <c r="B11" s="39">
        <v>61530.85</v>
      </c>
      <c r="C11" s="39">
        <v>139173.37530000001</v>
      </c>
      <c r="D11" s="39">
        <v>9378.8333999999995</v>
      </c>
      <c r="E11" s="40">
        <f t="shared" si="0"/>
        <v>210083.05870000002</v>
      </c>
      <c r="F11" s="36">
        <v>156087.97469999999</v>
      </c>
      <c r="H11" s="46">
        <v>45482</v>
      </c>
      <c r="I11" s="35">
        <v>0</v>
      </c>
      <c r="J11" s="35">
        <v>148699.3119</v>
      </c>
      <c r="K11" s="35">
        <v>7388.6628000000001</v>
      </c>
      <c r="L11" s="36">
        <f t="shared" si="1"/>
        <v>156087.97469999999</v>
      </c>
    </row>
    <row r="12" spans="1:12">
      <c r="A12" s="46">
        <v>45483</v>
      </c>
      <c r="B12" s="39">
        <v>31603.46</v>
      </c>
      <c r="C12" s="41">
        <v>158601.35370000001</v>
      </c>
      <c r="D12" s="41">
        <v>10612.6168</v>
      </c>
      <c r="E12" s="42">
        <f t="shared" si="0"/>
        <v>200817.43049999999</v>
      </c>
      <c r="F12" s="36">
        <v>215039.9889</v>
      </c>
      <c r="H12" s="46">
        <v>45483</v>
      </c>
      <c r="I12" s="35">
        <v>45432.46</v>
      </c>
      <c r="J12" s="35">
        <v>164487.84330000001</v>
      </c>
      <c r="K12" s="35">
        <v>5119.6855999999998</v>
      </c>
      <c r="L12" s="36">
        <f t="shared" si="1"/>
        <v>215039.9889</v>
      </c>
    </row>
    <row r="13" spans="1:12">
      <c r="A13" s="46">
        <v>45484</v>
      </c>
      <c r="B13" s="39">
        <v>26503.89</v>
      </c>
      <c r="C13" s="39">
        <v>159843.8616</v>
      </c>
      <c r="D13" s="39">
        <v>10082.022800000001</v>
      </c>
      <c r="E13" s="40">
        <f t="shared" si="0"/>
        <v>196429.77440000002</v>
      </c>
      <c r="F13" s="36">
        <v>211682.36169999998</v>
      </c>
      <c r="H13" s="46">
        <v>45484</v>
      </c>
      <c r="I13" s="35">
        <v>34233.15</v>
      </c>
      <c r="J13" s="35">
        <v>171212.34349999999</v>
      </c>
      <c r="K13" s="35">
        <v>6236.8681999999999</v>
      </c>
      <c r="L13" s="36">
        <f t="shared" si="1"/>
        <v>211682.36169999998</v>
      </c>
    </row>
    <row r="14" spans="1:12">
      <c r="A14" s="46">
        <v>45485</v>
      </c>
      <c r="B14" s="39">
        <v>39436.44</v>
      </c>
      <c r="C14" s="41">
        <v>170906.08590000001</v>
      </c>
      <c r="D14" s="41">
        <v>8462.1838000000007</v>
      </c>
      <c r="E14" s="42">
        <f t="shared" si="0"/>
        <v>218804.70970000001</v>
      </c>
      <c r="F14" s="36">
        <v>201296.68829999998</v>
      </c>
      <c r="H14" s="46">
        <v>45485</v>
      </c>
      <c r="I14" s="35">
        <v>16061.31</v>
      </c>
      <c r="J14" s="35">
        <v>177617.4479</v>
      </c>
      <c r="K14" s="35">
        <v>7617.9303999999902</v>
      </c>
      <c r="L14" s="36">
        <f t="shared" si="1"/>
        <v>201296.68829999998</v>
      </c>
    </row>
    <row r="15" spans="1:12">
      <c r="A15" s="46">
        <v>45486</v>
      </c>
      <c r="B15" s="39">
        <v>0</v>
      </c>
      <c r="C15" s="39">
        <v>201899.51070000001</v>
      </c>
      <c r="D15" s="39">
        <v>5736.7440999999999</v>
      </c>
      <c r="E15" s="40">
        <f t="shared" si="0"/>
        <v>207636.25480000002</v>
      </c>
      <c r="F15" s="36">
        <v>191952.07819999999</v>
      </c>
      <c r="H15" s="46">
        <v>45486</v>
      </c>
      <c r="I15" s="35">
        <v>13172.02</v>
      </c>
      <c r="J15" s="35">
        <v>177346.50820000001</v>
      </c>
      <c r="K15" s="35">
        <v>1433.55</v>
      </c>
      <c r="L15" s="36">
        <f t="shared" si="1"/>
        <v>191952.07819999999</v>
      </c>
    </row>
    <row r="16" spans="1:12">
      <c r="A16" s="46">
        <v>45487</v>
      </c>
      <c r="B16" s="39">
        <v>17668.650000000001</v>
      </c>
      <c r="C16" s="41">
        <v>1124.9549999999999</v>
      </c>
      <c r="D16" s="41">
        <v>59.7</v>
      </c>
      <c r="E16" s="42">
        <f t="shared" si="0"/>
        <v>18853.305000000004</v>
      </c>
      <c r="F16" s="36">
        <v>18666.645400000001</v>
      </c>
      <c r="H16" s="46">
        <v>45487</v>
      </c>
      <c r="I16" s="35">
        <v>17647.64</v>
      </c>
      <c r="J16" s="35">
        <v>1019.0054</v>
      </c>
      <c r="K16" s="35">
        <v>0</v>
      </c>
      <c r="L16" s="36">
        <f t="shared" si="1"/>
        <v>18666.645400000001</v>
      </c>
    </row>
    <row r="17" spans="1:12">
      <c r="A17" s="46">
        <v>45488</v>
      </c>
      <c r="B17" s="39">
        <v>62172.41</v>
      </c>
      <c r="C17" s="39">
        <v>154324.0661</v>
      </c>
      <c r="D17" s="39">
        <v>11877.7574</v>
      </c>
      <c r="E17" s="40">
        <f t="shared" si="0"/>
        <v>228374.2335</v>
      </c>
      <c r="F17" s="36">
        <v>186291.51420000001</v>
      </c>
      <c r="H17" s="46">
        <v>45488</v>
      </c>
      <c r="I17" s="35">
        <v>0</v>
      </c>
      <c r="J17" s="35">
        <v>178385.26920000001</v>
      </c>
      <c r="K17" s="35">
        <v>7906.2449999999999</v>
      </c>
      <c r="L17" s="36">
        <f t="shared" si="1"/>
        <v>186291.51420000001</v>
      </c>
    </row>
    <row r="18" spans="1:12">
      <c r="A18" s="46">
        <v>45489</v>
      </c>
      <c r="B18" s="39">
        <v>58633.31</v>
      </c>
      <c r="C18" s="41">
        <v>142983.20600000001</v>
      </c>
      <c r="D18" s="41">
        <v>7851.6381999999903</v>
      </c>
      <c r="E18" s="42">
        <f t="shared" si="0"/>
        <v>209468.15419999999</v>
      </c>
      <c r="F18" s="36">
        <v>159353.9325</v>
      </c>
      <c r="H18" s="46">
        <v>45489</v>
      </c>
      <c r="I18" s="35">
        <v>0</v>
      </c>
      <c r="J18" s="35">
        <v>153335.6447</v>
      </c>
      <c r="K18" s="35">
        <v>6018.2878000000001</v>
      </c>
      <c r="L18" s="36">
        <f t="shared" si="1"/>
        <v>159353.9325</v>
      </c>
    </row>
    <row r="19" spans="1:12">
      <c r="A19" s="46">
        <v>45490</v>
      </c>
      <c r="B19" s="39">
        <v>92358.34</v>
      </c>
      <c r="C19" s="39">
        <v>144983.60699999999</v>
      </c>
      <c r="D19" s="39">
        <v>7905.1742000000004</v>
      </c>
      <c r="E19" s="40">
        <f t="shared" si="0"/>
        <v>245247.12119999999</v>
      </c>
      <c r="F19" s="36">
        <v>201211.54100000003</v>
      </c>
      <c r="H19" s="46">
        <v>45490</v>
      </c>
      <c r="I19" s="35">
        <v>42857.11</v>
      </c>
      <c r="J19" s="35">
        <v>151934.76180000001</v>
      </c>
      <c r="K19" s="35">
        <v>6419.6692000000003</v>
      </c>
      <c r="L19" s="36">
        <f t="shared" si="1"/>
        <v>201211.54100000003</v>
      </c>
    </row>
    <row r="20" spans="1:12">
      <c r="A20" s="46">
        <v>45491</v>
      </c>
      <c r="B20" s="39">
        <v>16537.12</v>
      </c>
      <c r="C20" s="41">
        <v>132204.7775</v>
      </c>
      <c r="D20" s="41">
        <v>8602.2780999999995</v>
      </c>
      <c r="E20" s="42">
        <f t="shared" si="0"/>
        <v>157344.17559999999</v>
      </c>
      <c r="F20" s="36">
        <v>230963.03059999997</v>
      </c>
      <c r="H20" s="46">
        <v>45491</v>
      </c>
      <c r="I20" s="35">
        <v>73818.39</v>
      </c>
      <c r="J20" s="35">
        <v>151236.62169999999</v>
      </c>
      <c r="K20" s="35">
        <v>5908.01889999999</v>
      </c>
      <c r="L20" s="36">
        <f t="shared" si="1"/>
        <v>230963.03059999997</v>
      </c>
    </row>
    <row r="21" spans="1:12">
      <c r="A21" s="46">
        <v>45492</v>
      </c>
      <c r="B21" s="39">
        <v>42818.48</v>
      </c>
      <c r="C21" s="39">
        <v>132484.981</v>
      </c>
      <c r="D21" s="39">
        <v>7631.2785999999996</v>
      </c>
      <c r="E21" s="40">
        <f t="shared" si="0"/>
        <v>182934.7396</v>
      </c>
      <c r="F21" s="36">
        <v>186781.6348</v>
      </c>
      <c r="H21" s="46">
        <v>45492</v>
      </c>
      <c r="I21" s="35">
        <v>21568.34</v>
      </c>
      <c r="J21" s="35">
        <v>158907.0227</v>
      </c>
      <c r="K21" s="35">
        <v>6306.2721000000001</v>
      </c>
      <c r="L21" s="36">
        <f t="shared" si="1"/>
        <v>186781.6348</v>
      </c>
    </row>
    <row r="22" spans="1:12">
      <c r="A22" s="46">
        <v>45493</v>
      </c>
      <c r="B22" s="39">
        <v>11710.52</v>
      </c>
      <c r="C22" s="41">
        <v>138833.91</v>
      </c>
      <c r="D22" s="41">
        <v>3974.7514999999999</v>
      </c>
      <c r="E22" s="42">
        <f t="shared" si="0"/>
        <v>154519.18150000001</v>
      </c>
      <c r="F22" s="36">
        <v>221504.86350000001</v>
      </c>
      <c r="H22" s="46">
        <v>45493</v>
      </c>
      <c r="I22" s="35">
        <v>39678.04</v>
      </c>
      <c r="J22" s="35">
        <v>179506.3235</v>
      </c>
      <c r="K22" s="35">
        <v>2320.5</v>
      </c>
      <c r="L22" s="36">
        <f t="shared" si="1"/>
        <v>221504.86350000001</v>
      </c>
    </row>
    <row r="23" spans="1:12">
      <c r="A23" s="46">
        <v>45494</v>
      </c>
      <c r="B23" s="39">
        <v>0</v>
      </c>
      <c r="C23" s="39">
        <v>842.85889999999904</v>
      </c>
      <c r="D23" s="39">
        <v>6.9493999999999998</v>
      </c>
      <c r="E23" s="40">
        <f t="shared" si="0"/>
        <v>849.80829999999901</v>
      </c>
      <c r="F23" s="36">
        <v>34371.650699999998</v>
      </c>
      <c r="H23" s="46">
        <v>45494</v>
      </c>
      <c r="I23" s="35">
        <v>33387.269999999997</v>
      </c>
      <c r="J23" s="35">
        <v>751.71490000000097</v>
      </c>
      <c r="K23" s="35">
        <v>232.66579999999999</v>
      </c>
      <c r="L23" s="36">
        <f t="shared" si="1"/>
        <v>34371.650699999998</v>
      </c>
    </row>
    <row r="24" spans="1:12">
      <c r="A24" s="46">
        <v>45495</v>
      </c>
      <c r="B24" s="39">
        <v>45724.46</v>
      </c>
      <c r="C24" s="41">
        <v>151892.2954</v>
      </c>
      <c r="D24" s="41">
        <v>9503.1198999999997</v>
      </c>
      <c r="E24" s="42">
        <f t="shared" si="0"/>
        <v>207119.87529999999</v>
      </c>
      <c r="F24" s="36">
        <v>163550.1232</v>
      </c>
      <c r="H24" s="46">
        <v>45495</v>
      </c>
      <c r="I24" s="35">
        <v>0</v>
      </c>
      <c r="J24" s="35">
        <v>158041.31280000001</v>
      </c>
      <c r="K24" s="35">
        <v>5508.8103999999903</v>
      </c>
      <c r="L24" s="36">
        <f t="shared" si="1"/>
        <v>163550.1232</v>
      </c>
    </row>
    <row r="25" spans="1:12">
      <c r="A25" s="46">
        <v>45496</v>
      </c>
      <c r="B25" s="39">
        <v>40589.51</v>
      </c>
      <c r="C25" s="39">
        <v>135956.4259</v>
      </c>
      <c r="D25" s="39">
        <v>8754.5995999999996</v>
      </c>
      <c r="E25" s="40">
        <f t="shared" si="0"/>
        <v>185300.5355</v>
      </c>
      <c r="F25" s="36">
        <v>170110.32510000002</v>
      </c>
      <c r="H25" s="46">
        <v>45496</v>
      </c>
      <c r="I25" s="35">
        <v>18103.32</v>
      </c>
      <c r="J25" s="35">
        <v>148064.39000000001</v>
      </c>
      <c r="K25" s="35">
        <v>3942.6151</v>
      </c>
      <c r="L25" s="36">
        <f t="shared" si="1"/>
        <v>170110.32510000002</v>
      </c>
    </row>
    <row r="26" spans="1:12">
      <c r="A26" s="46">
        <v>45497</v>
      </c>
      <c r="B26" s="39">
        <v>20855.87</v>
      </c>
      <c r="C26" s="41">
        <v>134049.41570000001</v>
      </c>
      <c r="D26" s="41">
        <v>7104.9259000000002</v>
      </c>
      <c r="E26" s="42">
        <f t="shared" si="0"/>
        <v>162010.21160000001</v>
      </c>
      <c r="F26" s="36">
        <v>218980.99610000002</v>
      </c>
      <c r="H26" s="46">
        <v>45497</v>
      </c>
      <c r="I26" s="35">
        <v>59306.080000000002</v>
      </c>
      <c r="J26" s="35">
        <v>152490.9339</v>
      </c>
      <c r="K26" s="35">
        <v>7183.9822000000004</v>
      </c>
      <c r="L26" s="36">
        <f t="shared" si="1"/>
        <v>218980.99610000002</v>
      </c>
    </row>
    <row r="27" spans="1:12">
      <c r="A27" s="46">
        <v>45498</v>
      </c>
      <c r="B27" s="39">
        <v>18662.509999999998</v>
      </c>
      <c r="C27" s="39">
        <v>133210.49189999999</v>
      </c>
      <c r="D27" s="39">
        <v>7808.9350000000004</v>
      </c>
      <c r="E27" s="40">
        <f t="shared" si="0"/>
        <v>159681.9369</v>
      </c>
      <c r="F27" s="36">
        <v>182227.59659999999</v>
      </c>
      <c r="H27" s="46">
        <v>45498</v>
      </c>
      <c r="I27" s="35">
        <v>29817.96</v>
      </c>
      <c r="J27" s="35">
        <v>147249.2163</v>
      </c>
      <c r="K27" s="35">
        <v>5160.4202999999998</v>
      </c>
      <c r="L27" s="36">
        <f t="shared" si="1"/>
        <v>182227.59659999999</v>
      </c>
    </row>
    <row r="28" spans="1:12">
      <c r="A28" s="46">
        <v>45499</v>
      </c>
      <c r="B28" s="39">
        <v>12104.16</v>
      </c>
      <c r="C28" s="41">
        <v>142198.86799999999</v>
      </c>
      <c r="D28" s="41">
        <v>1997.0307</v>
      </c>
      <c r="E28" s="42">
        <f t="shared" si="0"/>
        <v>156300.05869999999</v>
      </c>
      <c r="F28" s="36">
        <v>210798.75509999998</v>
      </c>
      <c r="H28" s="46">
        <v>45499</v>
      </c>
      <c r="I28" s="35">
        <v>29743.86</v>
      </c>
      <c r="J28" s="35">
        <v>176914.1251</v>
      </c>
      <c r="K28" s="35">
        <v>4140.7700000000004</v>
      </c>
      <c r="L28" s="36">
        <f t="shared" si="1"/>
        <v>210798.75509999998</v>
      </c>
    </row>
    <row r="29" spans="1:12">
      <c r="A29" s="46">
        <v>45500</v>
      </c>
      <c r="B29" s="39">
        <v>0</v>
      </c>
      <c r="C29" s="39">
        <v>147398.68789999999</v>
      </c>
      <c r="D29" s="39">
        <v>-10.95</v>
      </c>
      <c r="E29" s="40">
        <f t="shared" si="0"/>
        <v>147387.73789999998</v>
      </c>
      <c r="F29" s="36">
        <v>225163.79300000001</v>
      </c>
      <c r="H29" s="46">
        <v>45500</v>
      </c>
      <c r="I29" s="35">
        <v>25160.49</v>
      </c>
      <c r="J29" s="35">
        <v>198619.163</v>
      </c>
      <c r="K29" s="35">
        <v>1384.14</v>
      </c>
      <c r="L29" s="36">
        <f t="shared" si="1"/>
        <v>225163.79300000001</v>
      </c>
    </row>
    <row r="30" spans="1:12">
      <c r="A30" s="46">
        <v>45501</v>
      </c>
      <c r="B30" s="39">
        <v>0</v>
      </c>
      <c r="C30" s="41">
        <v>777.87</v>
      </c>
      <c r="D30" s="41">
        <v>738.30930000000001</v>
      </c>
      <c r="E30" s="42">
        <f t="shared" si="0"/>
        <v>1516.1793</v>
      </c>
      <c r="F30" s="36">
        <v>31361.070100000001</v>
      </c>
      <c r="H30" s="46">
        <v>45501</v>
      </c>
      <c r="I30" s="35">
        <v>29655.75</v>
      </c>
      <c r="J30" s="35">
        <v>1695.3701000000001</v>
      </c>
      <c r="K30" s="35">
        <v>9.9499999999999993</v>
      </c>
      <c r="L30" s="36">
        <f t="shared" si="1"/>
        <v>31361.070100000001</v>
      </c>
    </row>
    <row r="31" spans="1:12">
      <c r="A31" s="46">
        <v>45502</v>
      </c>
      <c r="B31" s="39">
        <v>33732.44</v>
      </c>
      <c r="C31" s="39">
        <v>139575.2947</v>
      </c>
      <c r="D31" s="39">
        <v>6149.8307999999997</v>
      </c>
      <c r="E31" s="40">
        <f t="shared" si="0"/>
        <v>179457.5655</v>
      </c>
      <c r="F31" s="36">
        <v>192331.3063</v>
      </c>
      <c r="H31" s="46">
        <v>45502</v>
      </c>
      <c r="I31" s="35">
        <v>0</v>
      </c>
      <c r="J31" s="35">
        <v>186826.86259999999</v>
      </c>
      <c r="K31" s="35">
        <v>5504.4436999999998</v>
      </c>
      <c r="L31" s="36">
        <f t="shared" si="1"/>
        <v>192331.3063</v>
      </c>
    </row>
    <row r="32" spans="1:12">
      <c r="A32" s="46">
        <v>45503</v>
      </c>
      <c r="B32" s="39">
        <v>38163.35</v>
      </c>
      <c r="C32" s="41">
        <v>124336.05039999999</v>
      </c>
      <c r="D32" s="41">
        <v>7315.0113999999903</v>
      </c>
      <c r="E32" s="42">
        <f t="shared" si="0"/>
        <v>169814.41179999997</v>
      </c>
      <c r="F32" s="36">
        <v>167495.12180000002</v>
      </c>
      <c r="H32" s="46">
        <v>45503</v>
      </c>
      <c r="I32" s="35">
        <v>0</v>
      </c>
      <c r="J32" s="35">
        <v>161860.00090000001</v>
      </c>
      <c r="K32" s="35">
        <v>5635.1208999999999</v>
      </c>
      <c r="L32" s="36">
        <f t="shared" si="1"/>
        <v>167495.12180000002</v>
      </c>
    </row>
    <row r="33" spans="1:12">
      <c r="A33" s="46">
        <v>45504</v>
      </c>
      <c r="B33" s="39">
        <v>25408.78</v>
      </c>
      <c r="C33" s="39">
        <v>140468.7164</v>
      </c>
      <c r="D33" s="39">
        <v>6178.3522000000003</v>
      </c>
      <c r="E33" s="40">
        <f t="shared" si="0"/>
        <v>172055.8486</v>
      </c>
      <c r="F33" s="36">
        <v>219534.89250000002</v>
      </c>
      <c r="H33" s="46">
        <v>45504</v>
      </c>
      <c r="I33" s="35">
        <v>62445.34</v>
      </c>
      <c r="J33" s="35">
        <v>151391.70910000001</v>
      </c>
      <c r="K33" s="35">
        <v>5697.8433999999997</v>
      </c>
      <c r="L33" s="36">
        <f t="shared" si="1"/>
        <v>219534.89250000002</v>
      </c>
    </row>
    <row r="34" spans="1:12">
      <c r="A34" s="46">
        <v>45505</v>
      </c>
      <c r="B34" s="39">
        <v>26756.2</v>
      </c>
      <c r="C34" s="41">
        <v>153188.73480000001</v>
      </c>
      <c r="D34" s="41">
        <v>5206.6018000000004</v>
      </c>
      <c r="E34" s="42">
        <f t="shared" si="0"/>
        <v>185151.53660000002</v>
      </c>
      <c r="F34" s="36">
        <v>208698.4927</v>
      </c>
      <c r="H34" s="46">
        <v>45505</v>
      </c>
      <c r="I34" s="35">
        <v>49529.97</v>
      </c>
      <c r="J34" s="35">
        <v>154137.2591</v>
      </c>
      <c r="K34" s="35">
        <v>5031.2636000000002</v>
      </c>
      <c r="L34" s="36">
        <f t="shared" si="1"/>
        <v>208698.4927</v>
      </c>
    </row>
    <row r="35" spans="1:12">
      <c r="A35" s="46">
        <v>45506</v>
      </c>
      <c r="B35" s="39">
        <v>27096.58</v>
      </c>
      <c r="C35" s="39">
        <v>165002.09589999999</v>
      </c>
      <c r="D35" s="39">
        <v>6340.8850000000002</v>
      </c>
      <c r="E35" s="40">
        <f t="shared" si="0"/>
        <v>198439.56089999998</v>
      </c>
      <c r="F35" s="36">
        <v>201233.07340000002</v>
      </c>
      <c r="H35" s="46">
        <v>45506</v>
      </c>
      <c r="I35" s="35">
        <v>31617.67</v>
      </c>
      <c r="J35" s="35">
        <v>164458.345</v>
      </c>
      <c r="K35" s="35">
        <v>5157.0583999999999</v>
      </c>
      <c r="L35" s="36">
        <f t="shared" si="1"/>
        <v>201233.07340000002</v>
      </c>
    </row>
    <row r="36" spans="1:12">
      <c r="A36" s="46">
        <v>45507</v>
      </c>
      <c r="B36" s="39">
        <v>0</v>
      </c>
      <c r="C36" s="41">
        <v>177500.1777</v>
      </c>
      <c r="D36" s="41">
        <v>3112.5727999999999</v>
      </c>
      <c r="E36" s="42">
        <f t="shared" si="0"/>
        <v>180612.75049999999</v>
      </c>
      <c r="F36" s="36">
        <v>205839.45550000001</v>
      </c>
      <c r="H36" s="46">
        <v>45507</v>
      </c>
      <c r="I36" s="35">
        <v>22380.9</v>
      </c>
      <c r="J36" s="35">
        <v>181141.94570000001</v>
      </c>
      <c r="K36" s="35">
        <v>2316.6098000000002</v>
      </c>
      <c r="L36" s="36">
        <f t="shared" si="1"/>
        <v>205839.45550000001</v>
      </c>
    </row>
    <row r="37" spans="1:12">
      <c r="A37" s="46">
        <v>45508</v>
      </c>
      <c r="B37" s="39">
        <v>0</v>
      </c>
      <c r="C37" s="39">
        <v>1014.605</v>
      </c>
      <c r="D37" s="39">
        <v>0</v>
      </c>
      <c r="E37" s="40">
        <f t="shared" si="0"/>
        <v>1014.605</v>
      </c>
      <c r="F37" s="36">
        <v>24613.62</v>
      </c>
      <c r="H37" s="46">
        <v>45508</v>
      </c>
      <c r="I37" s="35">
        <v>23210.17</v>
      </c>
      <c r="J37" s="35">
        <v>1403.45</v>
      </c>
      <c r="K37" s="35">
        <v>0</v>
      </c>
      <c r="L37" s="36">
        <f t="shared" si="1"/>
        <v>24613.62</v>
      </c>
    </row>
    <row r="38" spans="1:12">
      <c r="A38" s="46">
        <v>45509</v>
      </c>
      <c r="B38" s="39">
        <v>39257.82</v>
      </c>
      <c r="C38" s="41">
        <v>164785.3811</v>
      </c>
      <c r="D38" s="41">
        <v>5097.9675999999999</v>
      </c>
      <c r="E38" s="42">
        <f t="shared" si="0"/>
        <v>209141.16870000001</v>
      </c>
      <c r="F38" s="36">
        <v>169819.97210000001</v>
      </c>
      <c r="H38" s="46">
        <v>45509</v>
      </c>
      <c r="I38" s="35">
        <v>0</v>
      </c>
      <c r="J38" s="35">
        <v>165620.0319</v>
      </c>
      <c r="K38" s="35">
        <v>4199.9402</v>
      </c>
      <c r="L38" s="36">
        <f t="shared" si="1"/>
        <v>169819.97210000001</v>
      </c>
    </row>
    <row r="39" spans="1:12">
      <c r="A39" s="46">
        <v>45510</v>
      </c>
      <c r="B39" s="39">
        <v>58599.72</v>
      </c>
      <c r="C39" s="39">
        <v>131277.658</v>
      </c>
      <c r="D39" s="39">
        <v>5385.1068999999998</v>
      </c>
      <c r="E39" s="40">
        <f t="shared" si="0"/>
        <v>195262.48490000001</v>
      </c>
      <c r="F39" s="36">
        <v>161311.93179999999</v>
      </c>
      <c r="H39" s="46">
        <v>45510</v>
      </c>
      <c r="I39" s="35">
        <v>16192.7</v>
      </c>
      <c r="J39" s="35">
        <v>140685.36989999999</v>
      </c>
      <c r="K39" s="35">
        <v>4433.8618999999999</v>
      </c>
      <c r="L39" s="36">
        <f t="shared" si="1"/>
        <v>161311.93179999999</v>
      </c>
    </row>
    <row r="40" spans="1:12">
      <c r="A40" s="46">
        <v>45511</v>
      </c>
      <c r="B40" s="39">
        <v>28198.82</v>
      </c>
      <c r="C40" s="41">
        <v>145128.85560000001</v>
      </c>
      <c r="D40" s="41">
        <v>5393.3553000000002</v>
      </c>
      <c r="E40" s="42">
        <f t="shared" si="0"/>
        <v>178721.03090000001</v>
      </c>
      <c r="F40" s="36">
        <v>188828.28029999998</v>
      </c>
      <c r="H40" s="46">
        <v>45511</v>
      </c>
      <c r="I40" s="35">
        <v>39288.959999999999</v>
      </c>
      <c r="J40" s="35">
        <v>144398.6825</v>
      </c>
      <c r="K40" s="35">
        <v>5140.6378000000004</v>
      </c>
      <c r="L40" s="36">
        <f t="shared" si="1"/>
        <v>188828.28029999998</v>
      </c>
    </row>
    <row r="41" spans="1:12">
      <c r="A41" s="46">
        <v>45512</v>
      </c>
      <c r="B41" s="39">
        <v>29238.71</v>
      </c>
      <c r="C41" s="39">
        <v>145281.10269999999</v>
      </c>
      <c r="D41" s="39">
        <v>6594.5352999999996</v>
      </c>
      <c r="E41" s="40">
        <f t="shared" si="0"/>
        <v>181114.34799999997</v>
      </c>
      <c r="F41" s="36">
        <v>188932.9528</v>
      </c>
      <c r="H41" s="46">
        <v>45512</v>
      </c>
      <c r="I41" s="35">
        <v>29019.4</v>
      </c>
      <c r="J41" s="35">
        <v>153091.14199999999</v>
      </c>
      <c r="K41" s="35">
        <v>6822.4107999999997</v>
      </c>
      <c r="L41" s="36">
        <f t="shared" si="1"/>
        <v>188932.9528</v>
      </c>
    </row>
    <row r="42" spans="1:12">
      <c r="A42" s="46">
        <v>45513</v>
      </c>
      <c r="B42" s="39">
        <v>16215.26</v>
      </c>
      <c r="C42" s="41">
        <v>151274.2697</v>
      </c>
      <c r="D42" s="41">
        <v>7635.8425999999899</v>
      </c>
      <c r="E42" s="42">
        <f t="shared" si="0"/>
        <v>175125.37230000002</v>
      </c>
      <c r="F42" s="36">
        <v>185428.11479999998</v>
      </c>
      <c r="H42" s="46">
        <v>45513</v>
      </c>
      <c r="I42" s="35">
        <v>24003.85</v>
      </c>
      <c r="J42" s="35">
        <v>156886.73579999999</v>
      </c>
      <c r="K42" s="35">
        <v>4537.5289999999904</v>
      </c>
      <c r="L42" s="36">
        <f t="shared" si="1"/>
        <v>185428.11479999998</v>
      </c>
    </row>
    <row r="43" spans="1:12">
      <c r="A43" s="46">
        <v>45514</v>
      </c>
      <c r="B43" s="39">
        <v>7350.87</v>
      </c>
      <c r="C43" s="39">
        <v>157900.79939999999</v>
      </c>
      <c r="D43" s="39">
        <v>3828.2660999999998</v>
      </c>
      <c r="E43" s="40">
        <f t="shared" si="0"/>
        <v>169079.93549999999</v>
      </c>
      <c r="F43" s="36">
        <v>239270.21250000002</v>
      </c>
      <c r="H43" s="46">
        <v>45514</v>
      </c>
      <c r="I43" s="35">
        <v>55446.84</v>
      </c>
      <c r="J43" s="35">
        <v>178958.59710000001</v>
      </c>
      <c r="K43" s="35">
        <v>4864.7754000000004</v>
      </c>
      <c r="L43" s="36">
        <f t="shared" si="1"/>
        <v>239270.21250000002</v>
      </c>
    </row>
    <row r="44" spans="1:12">
      <c r="A44" s="46">
        <v>45515</v>
      </c>
      <c r="B44" s="39">
        <v>0</v>
      </c>
      <c r="C44" s="41">
        <v>962.31569999999999</v>
      </c>
      <c r="D44" s="41">
        <v>0</v>
      </c>
      <c r="E44" s="42">
        <f t="shared" si="0"/>
        <v>962.31569999999999</v>
      </c>
      <c r="F44" s="36">
        <v>28548.294399999999</v>
      </c>
      <c r="H44" s="46">
        <v>45515</v>
      </c>
      <c r="I44" s="35">
        <v>27594.44</v>
      </c>
      <c r="J44" s="35">
        <v>832.10440000000096</v>
      </c>
      <c r="K44" s="35">
        <v>121.75</v>
      </c>
      <c r="L44" s="36">
        <f t="shared" si="1"/>
        <v>28548.294399999999</v>
      </c>
    </row>
    <row r="45" spans="1:12">
      <c r="A45" s="46">
        <v>45516</v>
      </c>
      <c r="B45" s="39">
        <v>28600.34</v>
      </c>
      <c r="C45" s="39">
        <v>145794.3321</v>
      </c>
      <c r="D45" s="39">
        <v>6010.9417999999996</v>
      </c>
      <c r="E45" s="40">
        <f t="shared" si="0"/>
        <v>180405.6139</v>
      </c>
      <c r="F45" s="36">
        <v>174497.40649999998</v>
      </c>
      <c r="H45" s="46">
        <v>45516</v>
      </c>
      <c r="I45" s="35">
        <v>0</v>
      </c>
      <c r="J45" s="35">
        <v>168770.5938</v>
      </c>
      <c r="K45" s="35">
        <v>5726.8126999999904</v>
      </c>
      <c r="L45" s="36">
        <f t="shared" si="1"/>
        <v>174497.40649999998</v>
      </c>
    </row>
    <row r="46" spans="1:12">
      <c r="A46" s="46">
        <v>45517</v>
      </c>
      <c r="B46" s="39">
        <v>29056.720000000001</v>
      </c>
      <c r="C46" s="41">
        <v>120327.6333</v>
      </c>
      <c r="D46" s="41">
        <v>6246.3422999999902</v>
      </c>
      <c r="E46" s="42">
        <f t="shared" si="0"/>
        <v>155630.69560000001</v>
      </c>
      <c r="F46" s="36">
        <v>151312.59370000003</v>
      </c>
      <c r="H46" s="46">
        <v>45517</v>
      </c>
      <c r="I46" s="35">
        <v>20395.97</v>
      </c>
      <c r="J46" s="35">
        <v>125744.10890000001</v>
      </c>
      <c r="K46" s="35">
        <v>5172.5147999999999</v>
      </c>
      <c r="L46" s="36">
        <f t="shared" si="1"/>
        <v>151312.59370000003</v>
      </c>
    </row>
    <row r="47" spans="1:12">
      <c r="A47" s="46">
        <v>45518</v>
      </c>
      <c r="B47" s="39">
        <v>31396.06</v>
      </c>
      <c r="C47" s="39">
        <v>144347.52359999999</v>
      </c>
      <c r="D47" s="39">
        <v>5874.1944999999996</v>
      </c>
      <c r="E47" s="40">
        <f t="shared" si="0"/>
        <v>181617.7781</v>
      </c>
      <c r="F47" s="36">
        <v>190348.98550000001</v>
      </c>
      <c r="H47" s="46">
        <v>45518</v>
      </c>
      <c r="I47" s="35">
        <v>26707.9</v>
      </c>
      <c r="J47" s="35">
        <v>156016.19880000001</v>
      </c>
      <c r="K47" s="35">
        <v>7624.8867</v>
      </c>
      <c r="L47" s="36">
        <f t="shared" si="1"/>
        <v>190348.98550000001</v>
      </c>
    </row>
    <row r="48" spans="1:12">
      <c r="A48" s="46">
        <v>45519</v>
      </c>
      <c r="B48" s="39">
        <v>0</v>
      </c>
      <c r="C48" s="41">
        <v>114131.6826</v>
      </c>
      <c r="D48" s="41">
        <v>5736.7583999999997</v>
      </c>
      <c r="E48" s="42">
        <f t="shared" si="0"/>
        <v>119868.44100000001</v>
      </c>
      <c r="F48" s="36">
        <v>151910.80590000001</v>
      </c>
      <c r="H48" s="46">
        <v>45519</v>
      </c>
      <c r="I48" s="35">
        <v>0</v>
      </c>
      <c r="J48" s="35">
        <v>145953.01</v>
      </c>
      <c r="K48" s="35">
        <v>5957.7958999999901</v>
      </c>
      <c r="L48" s="36">
        <f t="shared" si="1"/>
        <v>151910.80590000001</v>
      </c>
    </row>
    <row r="49" spans="1:12">
      <c r="A49" s="46">
        <v>45520</v>
      </c>
      <c r="B49" s="39">
        <v>29262.49</v>
      </c>
      <c r="C49" s="39">
        <v>150751.68239999999</v>
      </c>
      <c r="D49" s="39">
        <v>5368.3351000000002</v>
      </c>
      <c r="E49" s="40">
        <f t="shared" si="0"/>
        <v>185382.50749999998</v>
      </c>
      <c r="F49" s="36">
        <v>212508.58240000001</v>
      </c>
      <c r="H49" s="46">
        <v>45520</v>
      </c>
      <c r="I49" s="35">
        <v>55554.09</v>
      </c>
      <c r="J49" s="35">
        <v>149216.65040000001</v>
      </c>
      <c r="K49" s="35">
        <v>7737.8419999999896</v>
      </c>
      <c r="L49" s="36">
        <f t="shared" si="1"/>
        <v>212508.58240000001</v>
      </c>
    </row>
    <row r="50" spans="1:12">
      <c r="A50" s="46">
        <v>45521</v>
      </c>
      <c r="B50" s="39">
        <v>0</v>
      </c>
      <c r="C50" s="41">
        <v>169201.40979999999</v>
      </c>
      <c r="D50" s="41">
        <v>2093.5102999999999</v>
      </c>
      <c r="E50" s="42">
        <f t="shared" si="0"/>
        <v>171294.92009999999</v>
      </c>
      <c r="F50" s="36">
        <v>202733.80369999999</v>
      </c>
      <c r="H50" s="46">
        <v>45521</v>
      </c>
      <c r="I50" s="35">
        <v>47457.65</v>
      </c>
      <c r="J50" s="35">
        <v>150293.66099999999</v>
      </c>
      <c r="K50" s="35">
        <v>4982.4926999999998</v>
      </c>
      <c r="L50" s="36">
        <f t="shared" si="1"/>
        <v>202733.80369999999</v>
      </c>
    </row>
    <row r="51" spans="1:12">
      <c r="A51" s="46">
        <v>45522</v>
      </c>
      <c r="B51" s="39">
        <v>0</v>
      </c>
      <c r="C51" s="39">
        <v>1219.7065</v>
      </c>
      <c r="D51" s="39">
        <v>-50.9</v>
      </c>
      <c r="E51" s="40">
        <f t="shared" si="0"/>
        <v>1168.8064999999999</v>
      </c>
      <c r="F51" s="36">
        <v>22450.642100000001</v>
      </c>
      <c r="H51" s="46">
        <v>45522</v>
      </c>
      <c r="I51" s="35">
        <v>21752.99</v>
      </c>
      <c r="J51" s="35">
        <v>587.8021</v>
      </c>
      <c r="K51" s="35">
        <v>109.85</v>
      </c>
      <c r="L51" s="36">
        <f t="shared" si="1"/>
        <v>22450.642100000001</v>
      </c>
    </row>
    <row r="52" spans="1:12">
      <c r="A52" s="46">
        <v>45523</v>
      </c>
      <c r="B52" s="39">
        <v>62982.79</v>
      </c>
      <c r="C52" s="41">
        <v>152408.15590000001</v>
      </c>
      <c r="D52" s="41">
        <v>7655.5209999999897</v>
      </c>
      <c r="E52" s="42">
        <f t="shared" si="0"/>
        <v>223046.4669</v>
      </c>
      <c r="F52" s="36">
        <v>150018.76789999998</v>
      </c>
      <c r="H52" s="46">
        <v>45523</v>
      </c>
      <c r="I52" s="35">
        <v>0</v>
      </c>
      <c r="J52" s="35">
        <v>141635.44459999999</v>
      </c>
      <c r="K52" s="35">
        <v>8383.3232999999891</v>
      </c>
      <c r="L52" s="36">
        <f t="shared" si="1"/>
        <v>150018.76789999998</v>
      </c>
    </row>
    <row r="53" spans="1:12">
      <c r="A53" s="46">
        <v>45524</v>
      </c>
      <c r="B53" s="39">
        <v>34494.019999999997</v>
      </c>
      <c r="C53" s="39">
        <v>127743.13430000001</v>
      </c>
      <c r="D53" s="39">
        <v>6394.4323999999997</v>
      </c>
      <c r="E53" s="40">
        <f t="shared" si="0"/>
        <v>168631.58669999999</v>
      </c>
      <c r="F53" s="36">
        <v>152860.5289</v>
      </c>
      <c r="H53" s="46">
        <v>45524</v>
      </c>
      <c r="I53" s="35">
        <v>21419.06</v>
      </c>
      <c r="J53" s="35">
        <v>124846.2067</v>
      </c>
      <c r="K53" s="35">
        <v>6595.2622000000001</v>
      </c>
      <c r="L53" s="36">
        <f t="shared" si="1"/>
        <v>152860.5289</v>
      </c>
    </row>
    <row r="54" spans="1:12">
      <c r="A54" s="46">
        <v>45525</v>
      </c>
      <c r="B54" s="39">
        <v>19052.04</v>
      </c>
      <c r="C54" s="41">
        <v>128160.5481</v>
      </c>
      <c r="D54" s="41">
        <v>6091.9282000000003</v>
      </c>
      <c r="E54" s="42">
        <f t="shared" si="0"/>
        <v>153304.51629999999</v>
      </c>
      <c r="F54" s="36">
        <v>176034.3095</v>
      </c>
      <c r="H54" s="46">
        <v>45525</v>
      </c>
      <c r="I54" s="35">
        <v>47260.01</v>
      </c>
      <c r="J54" s="35">
        <v>121309.81759999999</v>
      </c>
      <c r="K54" s="35">
        <v>7464.4818999999998</v>
      </c>
      <c r="L54" s="36">
        <f t="shared" si="1"/>
        <v>176034.3095</v>
      </c>
    </row>
    <row r="55" spans="1:12">
      <c r="A55" s="46">
        <v>45526</v>
      </c>
      <c r="B55" s="39">
        <v>16990.689999999999</v>
      </c>
      <c r="C55" s="39">
        <v>123265.92389999999</v>
      </c>
      <c r="D55" s="39">
        <v>4212.2933999999996</v>
      </c>
      <c r="E55" s="40">
        <f t="shared" si="0"/>
        <v>144468.90729999999</v>
      </c>
      <c r="F55" s="36">
        <v>152920.99400000001</v>
      </c>
      <c r="H55" s="46">
        <v>45526</v>
      </c>
      <c r="I55" s="35">
        <v>24861.79</v>
      </c>
      <c r="J55" s="35">
        <v>120729.40300000001</v>
      </c>
      <c r="K55" s="35">
        <v>7329.8010000000004</v>
      </c>
      <c r="L55" s="36">
        <f t="shared" si="1"/>
        <v>152920.99400000001</v>
      </c>
    </row>
    <row r="56" spans="1:12">
      <c r="A56" s="46">
        <v>45527</v>
      </c>
      <c r="B56" s="39">
        <v>11978.06</v>
      </c>
      <c r="C56" s="41">
        <v>129678.8551</v>
      </c>
      <c r="D56" s="41">
        <v>4803.3978999999999</v>
      </c>
      <c r="E56" s="42">
        <f t="shared" si="0"/>
        <v>146460.31300000002</v>
      </c>
      <c r="F56" s="36">
        <v>170128.7556</v>
      </c>
      <c r="H56" s="46">
        <v>45527</v>
      </c>
      <c r="I56" s="35">
        <v>23055.61</v>
      </c>
      <c r="J56" s="35">
        <v>140964.3817</v>
      </c>
      <c r="K56" s="35">
        <v>6108.7638999999999</v>
      </c>
      <c r="L56" s="36">
        <f t="shared" si="1"/>
        <v>170128.7556</v>
      </c>
    </row>
    <row r="57" spans="1:12">
      <c r="A57" s="46">
        <v>45528</v>
      </c>
      <c r="B57" s="39">
        <v>0</v>
      </c>
      <c r="C57" s="39">
        <v>134216.13759999999</v>
      </c>
      <c r="D57" s="39">
        <v>1772.1711</v>
      </c>
      <c r="E57" s="40">
        <f t="shared" si="0"/>
        <v>135988.30869999999</v>
      </c>
      <c r="F57" s="36">
        <v>174800.80319999999</v>
      </c>
      <c r="H57" s="46">
        <v>45528</v>
      </c>
      <c r="I57" s="35">
        <v>15235.46</v>
      </c>
      <c r="J57" s="35">
        <v>157065.2959</v>
      </c>
      <c r="K57" s="35">
        <v>2500.0473000000002</v>
      </c>
      <c r="L57" s="36">
        <f t="shared" si="1"/>
        <v>174800.80319999999</v>
      </c>
    </row>
    <row r="58" spans="1:12">
      <c r="A58" s="46">
        <v>45529</v>
      </c>
      <c r="B58" s="39">
        <v>0</v>
      </c>
      <c r="C58" s="41">
        <v>1178.8106</v>
      </c>
      <c r="D58" s="41">
        <v>15.9</v>
      </c>
      <c r="E58" s="42">
        <f t="shared" si="0"/>
        <v>1194.7106000000001</v>
      </c>
      <c r="F58" s="36">
        <v>26570.800000000003</v>
      </c>
      <c r="H58" s="46">
        <v>45529</v>
      </c>
      <c r="I58" s="35">
        <v>25649.45</v>
      </c>
      <c r="J58" s="35">
        <v>916.85000000000105</v>
      </c>
      <c r="K58" s="35">
        <v>4.5</v>
      </c>
      <c r="L58" s="36">
        <f t="shared" si="1"/>
        <v>26570.800000000003</v>
      </c>
    </row>
    <row r="59" spans="1:12">
      <c r="A59" s="46">
        <v>45530</v>
      </c>
      <c r="B59" s="39">
        <v>41727.82</v>
      </c>
      <c r="C59" s="39">
        <v>135490.03450000001</v>
      </c>
      <c r="D59" s="39">
        <v>5561.6789999999901</v>
      </c>
      <c r="E59" s="40">
        <f t="shared" si="0"/>
        <v>182779.53350000002</v>
      </c>
      <c r="F59" s="36">
        <v>149170.92440000002</v>
      </c>
      <c r="H59" s="46">
        <v>45530</v>
      </c>
      <c r="I59" s="35">
        <v>0</v>
      </c>
      <c r="J59" s="35">
        <v>144077.94140000001</v>
      </c>
      <c r="K59" s="35">
        <v>5092.9830000000002</v>
      </c>
      <c r="L59" s="36">
        <f t="shared" si="1"/>
        <v>149170.92440000002</v>
      </c>
    </row>
    <row r="60" spans="1:12">
      <c r="A60" s="46">
        <v>45531</v>
      </c>
      <c r="B60" s="39">
        <v>20605.189999999999</v>
      </c>
      <c r="C60" s="41">
        <v>118540.9887</v>
      </c>
      <c r="D60" s="41">
        <v>5994.5240000000003</v>
      </c>
      <c r="E60" s="42">
        <f t="shared" si="0"/>
        <v>145140.70269999999</v>
      </c>
      <c r="F60" s="36">
        <v>163948.36409999998</v>
      </c>
      <c r="H60" s="46">
        <v>45531</v>
      </c>
      <c r="I60" s="35">
        <v>30606.67</v>
      </c>
      <c r="J60" s="35">
        <v>128803.424</v>
      </c>
      <c r="K60" s="35">
        <v>4538.2700999999997</v>
      </c>
      <c r="L60" s="36">
        <f t="shared" si="1"/>
        <v>163948.36409999998</v>
      </c>
    </row>
    <row r="61" spans="1:12">
      <c r="A61" s="46">
        <v>45532</v>
      </c>
      <c r="B61" s="39">
        <v>17481.79</v>
      </c>
      <c r="C61" s="39">
        <v>114199.23579999999</v>
      </c>
      <c r="D61" s="39">
        <v>4027.2806999999998</v>
      </c>
      <c r="E61" s="40">
        <f t="shared" si="0"/>
        <v>135708.30650000001</v>
      </c>
      <c r="F61" s="36">
        <v>197835.8749</v>
      </c>
      <c r="H61" s="46">
        <v>45532</v>
      </c>
      <c r="I61" s="35">
        <v>49423.05</v>
      </c>
      <c r="J61" s="35">
        <v>142393.48879999999</v>
      </c>
      <c r="K61" s="35">
        <v>6019.3361000000004</v>
      </c>
      <c r="L61" s="36">
        <f t="shared" si="1"/>
        <v>197835.8749</v>
      </c>
    </row>
    <row r="62" spans="1:12">
      <c r="A62" s="46">
        <v>45533</v>
      </c>
      <c r="B62" s="39">
        <v>19184.46</v>
      </c>
      <c r="C62" s="41">
        <v>122929.91869999999</v>
      </c>
      <c r="D62" s="41">
        <v>4652.2556000000004</v>
      </c>
      <c r="E62" s="42">
        <f t="shared" si="0"/>
        <v>146766.63430000001</v>
      </c>
      <c r="F62" s="36">
        <v>175074.022</v>
      </c>
      <c r="H62" s="46">
        <v>45533</v>
      </c>
      <c r="I62" s="35">
        <v>21307.96</v>
      </c>
      <c r="J62" s="35">
        <v>150154.55350000001</v>
      </c>
      <c r="K62" s="35">
        <v>3611.5084999999999</v>
      </c>
      <c r="L62" s="36">
        <f t="shared" si="1"/>
        <v>175074.022</v>
      </c>
    </row>
    <row r="63" spans="1:12">
      <c r="A63" s="46">
        <v>45534</v>
      </c>
      <c r="B63" s="39">
        <v>13609.93</v>
      </c>
      <c r="C63" s="39">
        <v>148527.85</v>
      </c>
      <c r="D63" s="39">
        <v>4084.9493000000002</v>
      </c>
      <c r="E63" s="40">
        <f t="shared" si="0"/>
        <v>166222.72930000001</v>
      </c>
      <c r="F63" s="36">
        <v>177051.94459999999</v>
      </c>
      <c r="H63" s="46">
        <v>45534</v>
      </c>
      <c r="I63" s="35">
        <v>20400.98</v>
      </c>
      <c r="J63" s="35">
        <v>151025.37349999999</v>
      </c>
      <c r="K63" s="35">
        <v>5625.5910999999996</v>
      </c>
      <c r="L63" s="36">
        <f t="shared" si="1"/>
        <v>177051.94459999999</v>
      </c>
    </row>
    <row r="64" spans="1:12">
      <c r="A64" s="46">
        <v>45535</v>
      </c>
      <c r="B64" s="39">
        <v>0</v>
      </c>
      <c r="C64" s="41">
        <v>163499.60709999999</v>
      </c>
      <c r="D64" s="41">
        <v>3717.8562999999999</v>
      </c>
      <c r="E64" s="42">
        <f t="shared" si="0"/>
        <v>167217.46340000001</v>
      </c>
      <c r="F64" s="36">
        <v>187472.38320000001</v>
      </c>
      <c r="H64" s="46">
        <v>45535</v>
      </c>
      <c r="I64" s="35">
        <v>19387.45</v>
      </c>
      <c r="J64" s="35">
        <v>164139.6225</v>
      </c>
      <c r="K64" s="35">
        <v>3945.3107</v>
      </c>
      <c r="L64" s="36">
        <f t="shared" si="1"/>
        <v>187472.38320000001</v>
      </c>
    </row>
    <row r="65" spans="1:12">
      <c r="A65" s="46"/>
      <c r="B65" s="39"/>
      <c r="C65" s="39"/>
      <c r="D65" s="39"/>
      <c r="E65" s="40"/>
      <c r="F65" s="36"/>
      <c r="H65" s="46"/>
      <c r="L65" s="36"/>
    </row>
    <row r="66" spans="1:12">
      <c r="A66" s="46"/>
      <c r="B66" s="39"/>
      <c r="C66" s="41"/>
      <c r="D66" s="41"/>
      <c r="E66" s="42"/>
      <c r="F66" s="36"/>
      <c r="H66" s="46"/>
      <c r="L66" s="36"/>
    </row>
    <row r="67" spans="1:12">
      <c r="A67" s="46"/>
      <c r="B67" s="39"/>
      <c r="C67" s="39"/>
      <c r="D67" s="39"/>
      <c r="E67" s="40"/>
      <c r="F67" s="36"/>
      <c r="H67" s="46"/>
      <c r="L67" s="36"/>
    </row>
    <row r="68" spans="1:12">
      <c r="A68" s="46"/>
      <c r="B68" s="39"/>
      <c r="C68" s="41"/>
      <c r="D68" s="41"/>
      <c r="E68" s="42"/>
      <c r="F68" s="36"/>
      <c r="H68" s="46"/>
      <c r="L68" s="36"/>
    </row>
    <row r="69" spans="1:12">
      <c r="A69" s="46"/>
      <c r="B69" s="39"/>
      <c r="C69" s="39"/>
      <c r="D69" s="39"/>
      <c r="E69" s="40"/>
      <c r="F69" s="36"/>
      <c r="H69" s="46"/>
      <c r="L69" s="36"/>
    </row>
    <row r="70" spans="1:12">
      <c r="A70" s="46"/>
      <c r="B70" s="39"/>
      <c r="C70" s="41"/>
      <c r="D70" s="41"/>
      <c r="E70" s="42"/>
      <c r="F70" s="36"/>
      <c r="H70" s="46"/>
      <c r="L70" s="36"/>
    </row>
    <row r="71" spans="1:12">
      <c r="A71" s="46"/>
      <c r="B71" s="39"/>
      <c r="C71" s="39"/>
      <c r="D71" s="39"/>
      <c r="E71" s="40"/>
      <c r="F71" s="36"/>
      <c r="H71" s="46"/>
      <c r="L71" s="36"/>
    </row>
    <row r="72" spans="1:12">
      <c r="A72" s="46"/>
      <c r="B72" s="39"/>
      <c r="C72" s="41"/>
      <c r="D72" s="41"/>
      <c r="E72" s="42"/>
      <c r="F72" s="36"/>
      <c r="H72" s="46"/>
      <c r="L72" s="36"/>
    </row>
    <row r="73" spans="1:12">
      <c r="A73" s="46"/>
      <c r="B73" s="39"/>
      <c r="C73" s="39"/>
      <c r="D73" s="39"/>
      <c r="E73" s="40"/>
      <c r="F73" s="36"/>
      <c r="H73" s="46"/>
      <c r="L73" s="36"/>
    </row>
    <row r="74" spans="1:12">
      <c r="A74" s="46"/>
      <c r="B74" s="39"/>
      <c r="C74" s="41"/>
      <c r="D74" s="41"/>
      <c r="E74" s="42"/>
      <c r="F74" s="36"/>
      <c r="H74" s="46"/>
      <c r="L74" s="36"/>
    </row>
    <row r="75" spans="1:12">
      <c r="A75" s="46"/>
      <c r="B75" s="39"/>
      <c r="C75" s="39"/>
      <c r="D75" s="39"/>
      <c r="E75" s="40"/>
      <c r="F75" s="36"/>
      <c r="H75" s="46"/>
      <c r="L75" s="36"/>
    </row>
    <row r="76" spans="1:12">
      <c r="A76" s="46"/>
      <c r="B76" s="39"/>
      <c r="C76" s="41"/>
      <c r="D76" s="41"/>
      <c r="E76" s="42"/>
      <c r="F76" s="36"/>
      <c r="H76" s="46"/>
      <c r="L76" s="36"/>
    </row>
    <row r="77" spans="1:12">
      <c r="A77" s="46"/>
      <c r="B77" s="39"/>
      <c r="C77" s="39"/>
      <c r="D77" s="39"/>
      <c r="E77" s="40"/>
      <c r="F77" s="36"/>
      <c r="H77" s="46"/>
      <c r="L77" s="36"/>
    </row>
    <row r="78" spans="1:12">
      <c r="A78" s="46"/>
      <c r="B78" s="39"/>
      <c r="C78" s="41"/>
      <c r="D78" s="41"/>
      <c r="E78" s="42"/>
      <c r="F78" s="36"/>
      <c r="H78" s="46"/>
      <c r="L78" s="36"/>
    </row>
    <row r="79" spans="1:12">
      <c r="A79" s="46"/>
      <c r="B79" s="39"/>
      <c r="C79" s="39"/>
      <c r="D79" s="39"/>
      <c r="E79" s="40"/>
      <c r="F79" s="36"/>
      <c r="H79" s="46"/>
      <c r="L79" s="36"/>
    </row>
    <row r="80" spans="1:12">
      <c r="A80" s="46"/>
      <c r="B80" s="39"/>
      <c r="C80" s="41"/>
      <c r="D80" s="41"/>
      <c r="E80" s="42"/>
      <c r="F80" s="36"/>
      <c r="H80" s="46"/>
      <c r="L80" s="36"/>
    </row>
    <row r="81" spans="1:12">
      <c r="A81" s="46"/>
      <c r="B81" s="39"/>
      <c r="C81" s="39"/>
      <c r="D81" s="39"/>
      <c r="E81" s="40"/>
      <c r="F81" s="36"/>
      <c r="H81" s="46"/>
      <c r="L81" s="36"/>
    </row>
    <row r="82" spans="1:12">
      <c r="A82" s="46"/>
      <c r="B82" s="39"/>
      <c r="C82" s="41"/>
      <c r="D82" s="41"/>
      <c r="E82" s="42"/>
      <c r="F82" s="36"/>
      <c r="H82" s="46"/>
      <c r="L82" s="36"/>
    </row>
    <row r="83" spans="1:12">
      <c r="A83" s="46"/>
      <c r="B83" s="39"/>
      <c r="C83" s="39"/>
      <c r="D83" s="39"/>
      <c r="E83" s="40"/>
      <c r="F83" s="36"/>
      <c r="H83" s="46"/>
      <c r="L83" s="36"/>
    </row>
    <row r="84" spans="1:12">
      <c r="A84" s="46"/>
      <c r="B84" s="39"/>
      <c r="C84" s="41"/>
      <c r="D84" s="41"/>
      <c r="E84" s="42"/>
      <c r="F84" s="36"/>
      <c r="H84" s="46"/>
      <c r="L84" s="36"/>
    </row>
    <row r="85" spans="1:12">
      <c r="A85" s="46"/>
      <c r="B85" s="39"/>
      <c r="C85" s="39"/>
      <c r="D85" s="39"/>
      <c r="E85" s="40"/>
      <c r="F85" s="36"/>
      <c r="H85" s="46"/>
      <c r="L85" s="36"/>
    </row>
    <row r="86" spans="1:12">
      <c r="A86" s="46"/>
      <c r="B86" s="39"/>
      <c r="C86" s="41"/>
      <c r="D86" s="41"/>
      <c r="E86" s="42"/>
      <c r="F86" s="36"/>
      <c r="H86" s="46"/>
      <c r="L86" s="36"/>
    </row>
    <row r="87" spans="1:12">
      <c r="A87" s="46"/>
      <c r="B87" s="39"/>
      <c r="C87" s="39"/>
      <c r="D87" s="39"/>
      <c r="E87" s="40"/>
      <c r="F87" s="36"/>
      <c r="H87" s="46"/>
      <c r="L87" s="36"/>
    </row>
    <row r="88" spans="1:12">
      <c r="A88" s="46"/>
      <c r="B88" s="39"/>
      <c r="C88" s="41"/>
      <c r="D88" s="41"/>
      <c r="E88" s="42"/>
      <c r="F88" s="36"/>
      <c r="H88" s="46"/>
      <c r="L88" s="36"/>
    </row>
    <row r="89" spans="1:12">
      <c r="A89" s="46"/>
      <c r="B89" s="39"/>
      <c r="C89" s="39"/>
      <c r="D89" s="39"/>
      <c r="E89" s="40"/>
      <c r="F89" s="36"/>
      <c r="H89" s="46"/>
      <c r="L89" s="36"/>
    </row>
    <row r="90" spans="1:12">
      <c r="A90" s="46"/>
      <c r="B90" s="39"/>
      <c r="C90" s="41"/>
      <c r="D90" s="41"/>
      <c r="E90" s="42"/>
      <c r="F90" s="36"/>
      <c r="H90" s="46"/>
      <c r="L90" s="36"/>
    </row>
    <row r="91" spans="1:12">
      <c r="A91" s="46"/>
      <c r="B91" s="39"/>
      <c r="C91" s="39"/>
      <c r="D91" s="39"/>
      <c r="E91" s="40"/>
      <c r="F91" s="36"/>
      <c r="H91" s="46"/>
      <c r="L91" s="36"/>
    </row>
    <row r="92" spans="1:12">
      <c r="A92" s="46"/>
      <c r="B92" s="39"/>
      <c r="C92" s="41"/>
      <c r="D92" s="41"/>
      <c r="E92" s="42"/>
      <c r="F92" s="36"/>
      <c r="H92" s="46"/>
      <c r="L92" s="36"/>
    </row>
    <row r="93" spans="1:12">
      <c r="A93" s="46"/>
      <c r="B93" s="39"/>
      <c r="C93" s="43"/>
      <c r="D93" s="43"/>
      <c r="E93" s="44"/>
      <c r="F93" s="36"/>
      <c r="H93" s="46"/>
      <c r="L93" s="36"/>
    </row>
  </sheetData>
  <pageMargins left="0.7" right="0.7" top="0.75" bottom="0.75" header="0.3" footer="0.3"/>
  <ignoredErrors>
    <ignoredError sqref="E3:E64" formulaRange="1"/>
  </ignoredErrors>
  <drawing r:id="rId1"/>
  <tableParts count="2">
    <tablePart r:id="rId2"/>
    <tablePart r:id="rId3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3B4C0-7A31-4756-9BCB-142CA2C33518}">
  <dimension ref="A1:K82"/>
  <sheetViews>
    <sheetView zoomScale="85" zoomScaleNormal="85" workbookViewId="0">
      <selection activeCell="L21" sqref="L21"/>
    </sheetView>
  </sheetViews>
  <sheetFormatPr defaultRowHeight="14.45"/>
  <cols>
    <col min="1" max="1" width="9" bestFit="1" customWidth="1"/>
    <col min="2" max="3" width="14.42578125" bestFit="1" customWidth="1"/>
    <col min="6" max="6" width="15" customWidth="1"/>
    <col min="9" max="9" width="11.140625" customWidth="1"/>
    <col min="10" max="10" width="12.85546875" customWidth="1"/>
    <col min="11" max="11" width="13.7109375" customWidth="1"/>
  </cols>
  <sheetData>
    <row r="1" spans="1:10" ht="15" thickBot="1"/>
    <row r="2" spans="1:10" ht="15" thickBot="1">
      <c r="B2" s="175" t="s">
        <v>2840</v>
      </c>
    </row>
    <row r="5" spans="1:10">
      <c r="A5" t="s">
        <v>21</v>
      </c>
      <c r="B5" t="s">
        <v>27</v>
      </c>
      <c r="C5" t="s">
        <v>332</v>
      </c>
      <c r="D5" t="s">
        <v>2933</v>
      </c>
      <c r="H5" t="s">
        <v>21</v>
      </c>
      <c r="I5" t="s">
        <v>27</v>
      </c>
      <c r="J5" t="s">
        <v>332</v>
      </c>
    </row>
    <row r="6" spans="1:10">
      <c r="A6" t="s">
        <v>28</v>
      </c>
      <c r="B6" s="22">
        <v>3256</v>
      </c>
      <c r="C6" s="22">
        <v>3813</v>
      </c>
      <c r="D6" s="4">
        <f>Table115[[#This Row],[2024]]/Table115[[#This Row],[2023]]-1</f>
        <v>0.17106879606879599</v>
      </c>
      <c r="H6" t="s">
        <v>28</v>
      </c>
      <c r="I6" s="49">
        <v>264</v>
      </c>
      <c r="J6" s="49">
        <v>329</v>
      </c>
    </row>
    <row r="7" spans="1:10">
      <c r="A7" t="s">
        <v>73</v>
      </c>
      <c r="B7" s="22">
        <v>6505</v>
      </c>
      <c r="C7" s="22">
        <v>7433</v>
      </c>
      <c r="D7" s="4">
        <f>Table115[[#This Row],[2024]]/Table115[[#This Row],[2023]]-1</f>
        <v>0.14265949269792477</v>
      </c>
      <c r="H7" t="s">
        <v>73</v>
      </c>
      <c r="I7" s="49">
        <v>520</v>
      </c>
      <c r="J7" s="49">
        <v>671</v>
      </c>
    </row>
    <row r="8" spans="1:10">
      <c r="A8" t="s">
        <v>100</v>
      </c>
      <c r="B8" s="22">
        <v>7920</v>
      </c>
      <c r="C8" s="22">
        <v>5045</v>
      </c>
      <c r="D8" s="4">
        <f>Table115[[#This Row],[2024]]/Table115[[#This Row],[2023]]-1</f>
        <v>-0.3630050505050505</v>
      </c>
      <c r="H8" t="s">
        <v>100</v>
      </c>
      <c r="I8" s="49">
        <v>627</v>
      </c>
      <c r="J8" s="49">
        <v>437</v>
      </c>
    </row>
    <row r="9" spans="1:10">
      <c r="A9" t="s">
        <v>126</v>
      </c>
      <c r="B9" s="22">
        <v>4225</v>
      </c>
      <c r="C9" s="22">
        <v>6809</v>
      </c>
      <c r="D9" s="4">
        <f>Table115[[#This Row],[2024]]/Table115[[#This Row],[2023]]-1</f>
        <v>0.61159763313609461</v>
      </c>
      <c r="H9" t="s">
        <v>126</v>
      </c>
      <c r="I9" s="49">
        <v>344</v>
      </c>
      <c r="J9" s="49">
        <v>629</v>
      </c>
    </row>
    <row r="10" spans="1:10">
      <c r="A10" t="s">
        <v>146</v>
      </c>
      <c r="B10" s="22">
        <v>2021</v>
      </c>
      <c r="C10" s="22">
        <v>6736</v>
      </c>
      <c r="D10" s="4">
        <f>Table115[[#This Row],[2024]]/Table115[[#This Row],[2023]]-1</f>
        <v>2.3330034636318655</v>
      </c>
      <c r="H10" t="s">
        <v>146</v>
      </c>
      <c r="I10" s="49">
        <v>158</v>
      </c>
      <c r="J10" s="49">
        <v>583</v>
      </c>
    </row>
    <row r="11" spans="1:10">
      <c r="A11" t="s">
        <v>168</v>
      </c>
      <c r="B11" s="22">
        <v>5792</v>
      </c>
      <c r="C11" s="22">
        <v>6508</v>
      </c>
      <c r="D11" s="4">
        <f>Table115[[#This Row],[2024]]/Table115[[#This Row],[2023]]-1</f>
        <v>0.12361878453038666</v>
      </c>
      <c r="H11" t="s">
        <v>168</v>
      </c>
      <c r="I11" s="49">
        <v>484</v>
      </c>
      <c r="J11" s="49">
        <v>567</v>
      </c>
    </row>
    <row r="12" spans="1:10">
      <c r="A12" t="s">
        <v>187</v>
      </c>
      <c r="B12" s="22">
        <v>7692</v>
      </c>
      <c r="C12" s="22">
        <v>9823</v>
      </c>
      <c r="D12" s="4">
        <f>Table115[[#This Row],[2024]]/Table115[[#This Row],[2023]]-1</f>
        <v>0.2770410816432658</v>
      </c>
      <c r="H12" t="s">
        <v>187</v>
      </c>
      <c r="I12" s="49">
        <v>649</v>
      </c>
      <c r="J12" s="49">
        <v>916</v>
      </c>
    </row>
    <row r="13" spans="1:10">
      <c r="A13" t="s">
        <v>210</v>
      </c>
      <c r="B13" s="22">
        <v>4278</v>
      </c>
      <c r="C13" s="22">
        <v>4455</v>
      </c>
      <c r="D13" s="4">
        <f>Table115[[#This Row],[2024]]/Table115[[#This Row],[2023]]-1</f>
        <v>4.1374474053295973E-2</v>
      </c>
      <c r="H13" t="s">
        <v>210</v>
      </c>
      <c r="I13" s="49">
        <v>346</v>
      </c>
      <c r="J13" s="49">
        <v>396</v>
      </c>
    </row>
    <row r="14" spans="1:10">
      <c r="A14" s="8" t="s">
        <v>349</v>
      </c>
      <c r="B14" s="51">
        <f>SUM(B6:B13)</f>
        <v>41689</v>
      </c>
      <c r="C14" s="51">
        <f>SUM(C6:C13)</f>
        <v>50622</v>
      </c>
      <c r="D14" s="4">
        <f>Table115[[#This Row],[2024]]/Table115[[#This Row],[2023]]-1</f>
        <v>0.21427714744896731</v>
      </c>
      <c r="H14" s="8" t="s">
        <v>349</v>
      </c>
      <c r="I14" s="50">
        <f>SUM(I6:I13)</f>
        <v>3392</v>
      </c>
      <c r="J14" s="50">
        <f>SUM(J6:J13)</f>
        <v>4528</v>
      </c>
    </row>
    <row r="47" spans="1:9">
      <c r="A47" t="s">
        <v>2934</v>
      </c>
      <c r="E47" t="s">
        <v>2935</v>
      </c>
      <c r="I47" t="s">
        <v>2936</v>
      </c>
    </row>
    <row r="49" spans="1:11">
      <c r="A49" s="52" t="s">
        <v>21</v>
      </c>
      <c r="B49" s="53" t="s">
        <v>332</v>
      </c>
      <c r="E49" s="52" t="s">
        <v>21</v>
      </c>
      <c r="F49" s="53" t="s">
        <v>332</v>
      </c>
      <c r="I49" s="52" t="s">
        <v>21</v>
      </c>
      <c r="J49" s="53" t="s">
        <v>2937</v>
      </c>
      <c r="K49" s="53" t="s">
        <v>2928</v>
      </c>
    </row>
    <row r="50" spans="1:11">
      <c r="A50" s="60">
        <v>45139</v>
      </c>
      <c r="B50" s="56">
        <v>36782</v>
      </c>
      <c r="E50" s="60">
        <v>45139</v>
      </c>
      <c r="F50" s="56">
        <v>1001</v>
      </c>
      <c r="I50" s="60">
        <v>45139</v>
      </c>
      <c r="J50" s="56">
        <f>B50+F50</f>
        <v>37783</v>
      </c>
    </row>
    <row r="51" spans="1:11">
      <c r="A51" s="60">
        <v>45170</v>
      </c>
      <c r="B51" s="56">
        <v>89033</v>
      </c>
      <c r="E51" s="60">
        <v>45170</v>
      </c>
      <c r="F51" s="56">
        <v>15052</v>
      </c>
      <c r="I51" s="60">
        <v>45170</v>
      </c>
      <c r="J51" s="56">
        <f t="shared" ref="J51:J62" si="0">B51+F51</f>
        <v>104085</v>
      </c>
    </row>
    <row r="52" spans="1:11">
      <c r="A52" s="60">
        <v>45200</v>
      </c>
      <c r="B52" s="56">
        <v>57831</v>
      </c>
      <c r="E52" s="60">
        <v>45200</v>
      </c>
      <c r="F52" s="56">
        <v>11872</v>
      </c>
      <c r="I52" s="60">
        <v>45200</v>
      </c>
      <c r="J52" s="56">
        <f t="shared" si="0"/>
        <v>69703</v>
      </c>
    </row>
    <row r="53" spans="1:11">
      <c r="A53" s="60">
        <v>45231</v>
      </c>
      <c r="B53" s="56">
        <v>54826</v>
      </c>
      <c r="E53" s="60">
        <v>45231</v>
      </c>
      <c r="F53" s="56">
        <v>9796</v>
      </c>
      <c r="I53" s="60">
        <v>45231</v>
      </c>
      <c r="J53" s="56">
        <f t="shared" si="0"/>
        <v>64622</v>
      </c>
    </row>
    <row r="54" spans="1:11">
      <c r="A54" s="60">
        <v>45261</v>
      </c>
      <c r="B54" s="56">
        <v>55533</v>
      </c>
      <c r="E54" s="60">
        <v>45261</v>
      </c>
      <c r="F54" s="56">
        <v>8646</v>
      </c>
      <c r="I54" s="60">
        <v>45261</v>
      </c>
      <c r="J54" s="56">
        <f t="shared" si="0"/>
        <v>64179</v>
      </c>
    </row>
    <row r="55" spans="1:11">
      <c r="A55" s="60">
        <v>45292</v>
      </c>
      <c r="B55" s="56">
        <v>51154</v>
      </c>
      <c r="E55" s="60">
        <v>45292</v>
      </c>
      <c r="F55" s="56">
        <v>13110</v>
      </c>
      <c r="I55" s="60">
        <v>45292</v>
      </c>
      <c r="J55" s="56">
        <f t="shared" si="0"/>
        <v>64264</v>
      </c>
      <c r="K55" s="56">
        <v>3813</v>
      </c>
    </row>
    <row r="56" spans="1:11">
      <c r="A56" s="60">
        <v>45323</v>
      </c>
      <c r="B56" s="57">
        <v>48619</v>
      </c>
      <c r="E56" s="60">
        <v>45323</v>
      </c>
      <c r="F56" s="57">
        <v>13432</v>
      </c>
      <c r="I56" s="60">
        <v>45323</v>
      </c>
      <c r="J56" s="56">
        <f t="shared" si="0"/>
        <v>62051</v>
      </c>
      <c r="K56" s="57">
        <v>7433</v>
      </c>
    </row>
    <row r="57" spans="1:11">
      <c r="A57" s="60">
        <v>45352</v>
      </c>
      <c r="B57" s="56">
        <v>43016</v>
      </c>
      <c r="E57" s="60">
        <v>45352</v>
      </c>
      <c r="F57" s="56">
        <v>10016</v>
      </c>
      <c r="I57" s="60">
        <v>45352</v>
      </c>
      <c r="J57" s="56">
        <f t="shared" si="0"/>
        <v>53032</v>
      </c>
      <c r="K57" s="56">
        <v>5045</v>
      </c>
    </row>
    <row r="58" spans="1:11">
      <c r="A58" s="60">
        <v>45383</v>
      </c>
      <c r="B58" s="57">
        <v>5885</v>
      </c>
      <c r="E58" s="60">
        <v>45383</v>
      </c>
      <c r="F58" s="57">
        <v>4535</v>
      </c>
      <c r="I58" s="60">
        <v>45383</v>
      </c>
      <c r="J58" s="56">
        <f t="shared" si="0"/>
        <v>10420</v>
      </c>
      <c r="K58" s="57">
        <v>6809</v>
      </c>
    </row>
    <row r="59" spans="1:11">
      <c r="A59" s="60">
        <v>45413</v>
      </c>
      <c r="B59" s="56">
        <v>3</v>
      </c>
      <c r="E59" s="60">
        <v>45413</v>
      </c>
      <c r="F59" s="56">
        <v>753</v>
      </c>
      <c r="I59" s="60">
        <v>45413</v>
      </c>
      <c r="J59" s="56">
        <f t="shared" si="0"/>
        <v>756</v>
      </c>
      <c r="K59" s="56">
        <v>6736</v>
      </c>
    </row>
    <row r="60" spans="1:11">
      <c r="A60" s="60">
        <v>45444</v>
      </c>
      <c r="B60" s="57">
        <v>53</v>
      </c>
      <c r="E60" s="60">
        <v>45444</v>
      </c>
      <c r="F60" s="57">
        <v>696</v>
      </c>
      <c r="I60" s="60">
        <v>45444</v>
      </c>
      <c r="J60" s="56">
        <f t="shared" si="0"/>
        <v>749</v>
      </c>
      <c r="K60" s="57">
        <v>6508</v>
      </c>
    </row>
    <row r="61" spans="1:11">
      <c r="A61" s="60">
        <v>45474</v>
      </c>
      <c r="B61" s="56">
        <v>49</v>
      </c>
      <c r="E61" s="60">
        <v>45474</v>
      </c>
      <c r="F61" s="56">
        <v>581</v>
      </c>
      <c r="I61" s="60">
        <v>45474</v>
      </c>
      <c r="J61" s="56">
        <f t="shared" si="0"/>
        <v>630</v>
      </c>
      <c r="K61" s="56">
        <v>9823</v>
      </c>
    </row>
    <row r="62" spans="1:11">
      <c r="A62" s="60">
        <v>45505</v>
      </c>
      <c r="B62" s="57">
        <v>28</v>
      </c>
      <c r="E62" s="60">
        <v>45505</v>
      </c>
      <c r="F62" s="57">
        <v>66</v>
      </c>
      <c r="I62" s="60">
        <v>45505</v>
      </c>
      <c r="J62" s="56">
        <f t="shared" si="0"/>
        <v>94</v>
      </c>
      <c r="K62" s="57">
        <v>4455</v>
      </c>
    </row>
    <row r="63" spans="1:11">
      <c r="A63" s="58" t="s">
        <v>349</v>
      </c>
      <c r="B63" s="59">
        <f>SUM(B50:B62)</f>
        <v>442812</v>
      </c>
      <c r="E63" s="58" t="s">
        <v>349</v>
      </c>
      <c r="F63" s="59">
        <f>SUM(F50:F62)</f>
        <v>89556</v>
      </c>
      <c r="I63" s="58" t="s">
        <v>349</v>
      </c>
      <c r="J63" s="59">
        <f>SUM(J50:J62)</f>
        <v>532368</v>
      </c>
      <c r="K63" s="59">
        <f>SUM(K55:K62)</f>
        <v>50622</v>
      </c>
    </row>
    <row r="69" spans="1:2">
      <c r="B69" t="s">
        <v>2938</v>
      </c>
    </row>
    <row r="73" spans="1:2">
      <c r="A73" s="52" t="s">
        <v>21</v>
      </c>
      <c r="B73" s="53" t="s">
        <v>2939</v>
      </c>
    </row>
    <row r="74" spans="1:2">
      <c r="A74" s="54" t="s">
        <v>28</v>
      </c>
      <c r="B74" s="56">
        <f t="shared" ref="B74:B82" si="1">C6+B55+F55</f>
        <v>68077</v>
      </c>
    </row>
    <row r="75" spans="1:2">
      <c r="A75" s="55" t="s">
        <v>73</v>
      </c>
      <c r="B75" s="57">
        <f t="shared" si="1"/>
        <v>69484</v>
      </c>
    </row>
    <row r="76" spans="1:2">
      <c r="A76" s="54" t="s">
        <v>100</v>
      </c>
      <c r="B76" s="56">
        <f t="shared" si="1"/>
        <v>58077</v>
      </c>
    </row>
    <row r="77" spans="1:2">
      <c r="A77" s="55" t="s">
        <v>126</v>
      </c>
      <c r="B77" s="57">
        <f t="shared" si="1"/>
        <v>17229</v>
      </c>
    </row>
    <row r="78" spans="1:2">
      <c r="A78" s="54" t="s">
        <v>146</v>
      </c>
      <c r="B78" s="56">
        <f t="shared" si="1"/>
        <v>7492</v>
      </c>
    </row>
    <row r="79" spans="1:2">
      <c r="A79" s="55" t="s">
        <v>168</v>
      </c>
      <c r="B79" s="57">
        <f t="shared" si="1"/>
        <v>7257</v>
      </c>
    </row>
    <row r="80" spans="1:2">
      <c r="A80" s="54" t="s">
        <v>187</v>
      </c>
      <c r="B80" s="56">
        <f t="shared" si="1"/>
        <v>10453</v>
      </c>
    </row>
    <row r="81" spans="1:2">
      <c r="A81" s="55" t="s">
        <v>210</v>
      </c>
      <c r="B81" s="57">
        <f t="shared" si="1"/>
        <v>4549</v>
      </c>
    </row>
    <row r="82" spans="1:2">
      <c r="A82" s="58" t="s">
        <v>349</v>
      </c>
      <c r="B82" s="59">
        <f t="shared" si="1"/>
        <v>582990</v>
      </c>
    </row>
  </sheetData>
  <phoneticPr fontId="5" type="noConversion"/>
  <pageMargins left="0.7" right="0.7" top="0.75" bottom="0.75" header="0.3" footer="0.3"/>
  <drawing r:id="rId1"/>
  <tableParts count="2">
    <tablePart r:id="rId2"/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BA0E-AEF8-45C4-877D-E5CFC181F2DA}">
  <dimension ref="A1:S115"/>
  <sheetViews>
    <sheetView topLeftCell="B1" workbookViewId="0">
      <selection activeCell="L21" sqref="L21"/>
    </sheetView>
  </sheetViews>
  <sheetFormatPr defaultRowHeight="14.45"/>
  <cols>
    <col min="1" max="1" width="8.42578125" hidden="1" customWidth="1"/>
    <col min="2" max="2" width="8.42578125" customWidth="1"/>
    <col min="3" max="3" width="21.28515625" bestFit="1" customWidth="1"/>
    <col min="4" max="4" width="23.85546875" customWidth="1"/>
    <col min="5" max="5" width="19.7109375" customWidth="1"/>
    <col min="6" max="6" width="13.85546875" customWidth="1"/>
    <col min="8" max="8" width="10.28515625" bestFit="1" customWidth="1"/>
    <col min="9" max="9" width="17.7109375" bestFit="1" customWidth="1"/>
    <col min="14" max="14" width="12.7109375" bestFit="1" customWidth="1"/>
    <col min="15" max="15" width="28.85546875" bestFit="1" customWidth="1"/>
    <col min="16" max="16" width="24.5703125" bestFit="1" customWidth="1"/>
    <col min="17" max="17" width="11.7109375" bestFit="1" customWidth="1"/>
    <col min="18" max="18" width="12.85546875" customWidth="1"/>
  </cols>
  <sheetData>
    <row r="1" spans="1:17">
      <c r="C1" t="s">
        <v>2940</v>
      </c>
    </row>
    <row r="2" spans="1:17">
      <c r="N2" s="92" t="s">
        <v>2850</v>
      </c>
      <c r="O2" t="s">
        <v>2941</v>
      </c>
      <c r="P2" t="s">
        <v>2942</v>
      </c>
      <c r="Q2" t="s">
        <v>2943</v>
      </c>
    </row>
    <row r="3" spans="1:17">
      <c r="A3" t="s">
        <v>21</v>
      </c>
      <c r="B3" t="s">
        <v>2944</v>
      </c>
      <c r="C3" t="s">
        <v>2945</v>
      </c>
      <c r="D3" t="s">
        <v>2946</v>
      </c>
      <c r="E3" t="s">
        <v>2947</v>
      </c>
      <c r="F3" t="s">
        <v>2948</v>
      </c>
      <c r="H3" t="s">
        <v>2945</v>
      </c>
      <c r="I3" t="s">
        <v>2947</v>
      </c>
      <c r="N3" s="47" t="s">
        <v>28</v>
      </c>
      <c r="O3">
        <v>233</v>
      </c>
      <c r="P3">
        <v>238</v>
      </c>
      <c r="Q3">
        <v>246</v>
      </c>
    </row>
    <row r="4" spans="1:17">
      <c r="A4">
        <f t="shared" ref="A4:A35" si="0">MONTH(C4)</f>
        <v>9</v>
      </c>
      <c r="B4" t="s">
        <v>236</v>
      </c>
      <c r="C4" s="48">
        <v>45172</v>
      </c>
      <c r="D4">
        <v>55</v>
      </c>
      <c r="E4">
        <v>63</v>
      </c>
      <c r="F4">
        <v>71</v>
      </c>
      <c r="H4" s="48">
        <v>45172</v>
      </c>
      <c r="I4">
        <v>63</v>
      </c>
      <c r="N4" s="47" t="s">
        <v>413</v>
      </c>
      <c r="O4">
        <v>332</v>
      </c>
      <c r="P4">
        <v>227</v>
      </c>
      <c r="Q4">
        <v>293</v>
      </c>
    </row>
    <row r="5" spans="1:17">
      <c r="A5">
        <f t="shared" si="0"/>
        <v>9</v>
      </c>
      <c r="B5" t="s">
        <v>236</v>
      </c>
      <c r="C5" s="48">
        <v>45179</v>
      </c>
      <c r="D5">
        <v>61</v>
      </c>
      <c r="E5">
        <v>63</v>
      </c>
      <c r="F5">
        <v>65</v>
      </c>
      <c r="H5" s="48">
        <v>45179</v>
      </c>
      <c r="I5">
        <v>63</v>
      </c>
      <c r="N5" s="47" t="s">
        <v>73</v>
      </c>
      <c r="O5">
        <v>212</v>
      </c>
      <c r="P5">
        <v>222</v>
      </c>
      <c r="Q5">
        <v>245</v>
      </c>
    </row>
    <row r="6" spans="1:17">
      <c r="A6">
        <f t="shared" si="0"/>
        <v>9</v>
      </c>
      <c r="B6" t="s">
        <v>236</v>
      </c>
      <c r="C6" s="48">
        <v>45186</v>
      </c>
      <c r="D6">
        <v>57</v>
      </c>
      <c r="E6">
        <v>61</v>
      </c>
      <c r="F6">
        <v>60</v>
      </c>
      <c r="H6" s="48">
        <v>45186</v>
      </c>
      <c r="I6">
        <v>61</v>
      </c>
      <c r="N6" s="47" t="s">
        <v>100</v>
      </c>
      <c r="O6">
        <v>246</v>
      </c>
      <c r="P6">
        <v>273</v>
      </c>
      <c r="Q6">
        <v>301</v>
      </c>
    </row>
    <row r="7" spans="1:17">
      <c r="A7">
        <f t="shared" si="0"/>
        <v>9</v>
      </c>
      <c r="B7" t="s">
        <v>236</v>
      </c>
      <c r="C7" s="48">
        <v>45193</v>
      </c>
      <c r="D7">
        <v>63</v>
      </c>
      <c r="E7">
        <v>62</v>
      </c>
      <c r="F7">
        <v>57</v>
      </c>
      <c r="H7" s="48">
        <v>45193</v>
      </c>
      <c r="I7">
        <v>62</v>
      </c>
      <c r="N7" s="47" t="s">
        <v>126</v>
      </c>
      <c r="O7">
        <v>220</v>
      </c>
      <c r="P7">
        <v>235</v>
      </c>
      <c r="Q7">
        <v>239</v>
      </c>
    </row>
    <row r="8" spans="1:17">
      <c r="A8">
        <f t="shared" si="0"/>
        <v>10</v>
      </c>
      <c r="B8" t="s">
        <v>260</v>
      </c>
      <c r="C8" s="48">
        <v>45200</v>
      </c>
      <c r="D8">
        <v>57</v>
      </c>
      <c r="E8">
        <v>59</v>
      </c>
      <c r="F8">
        <v>57</v>
      </c>
      <c r="H8" s="48">
        <v>45200</v>
      </c>
      <c r="I8">
        <v>59</v>
      </c>
      <c r="N8" s="47" t="s">
        <v>146</v>
      </c>
      <c r="O8">
        <v>217</v>
      </c>
      <c r="P8">
        <v>228</v>
      </c>
      <c r="Q8">
        <v>278</v>
      </c>
    </row>
    <row r="9" spans="1:17">
      <c r="A9">
        <f t="shared" si="0"/>
        <v>10</v>
      </c>
      <c r="B9" t="s">
        <v>260</v>
      </c>
      <c r="C9" s="48">
        <v>45207</v>
      </c>
      <c r="D9">
        <v>63</v>
      </c>
      <c r="E9">
        <v>60</v>
      </c>
      <c r="F9">
        <v>63</v>
      </c>
      <c r="H9" s="48">
        <v>45207</v>
      </c>
      <c r="I9">
        <v>60</v>
      </c>
      <c r="N9" s="47" t="s">
        <v>168</v>
      </c>
      <c r="O9">
        <v>370</v>
      </c>
      <c r="P9">
        <v>312</v>
      </c>
      <c r="Q9">
        <v>381</v>
      </c>
    </row>
    <row r="10" spans="1:17">
      <c r="A10">
        <f t="shared" si="0"/>
        <v>10</v>
      </c>
      <c r="B10" t="s">
        <v>260</v>
      </c>
      <c r="C10" s="48">
        <v>45214</v>
      </c>
      <c r="D10">
        <v>65</v>
      </c>
      <c r="E10">
        <v>59</v>
      </c>
      <c r="F10">
        <v>69</v>
      </c>
      <c r="H10" s="48">
        <v>45214</v>
      </c>
      <c r="I10">
        <v>59</v>
      </c>
      <c r="N10" s="47" t="s">
        <v>210</v>
      </c>
      <c r="O10">
        <v>300</v>
      </c>
      <c r="P10">
        <v>214</v>
      </c>
      <c r="Q10">
        <v>260</v>
      </c>
    </row>
    <row r="11" spans="1:17">
      <c r="A11">
        <f t="shared" si="0"/>
        <v>10</v>
      </c>
      <c r="B11" t="s">
        <v>260</v>
      </c>
      <c r="C11" s="48">
        <v>45221</v>
      </c>
      <c r="D11">
        <v>60</v>
      </c>
      <c r="E11">
        <v>57</v>
      </c>
      <c r="F11">
        <v>76</v>
      </c>
      <c r="H11" s="48">
        <v>45221</v>
      </c>
      <c r="I11">
        <v>57</v>
      </c>
      <c r="N11" s="47" t="s">
        <v>236</v>
      </c>
      <c r="O11">
        <v>299</v>
      </c>
      <c r="P11">
        <v>300</v>
      </c>
      <c r="Q11">
        <v>317</v>
      </c>
    </row>
    <row r="12" spans="1:17">
      <c r="A12">
        <f t="shared" si="0"/>
        <v>10</v>
      </c>
      <c r="B12" t="s">
        <v>260</v>
      </c>
      <c r="C12" s="48">
        <v>45228</v>
      </c>
      <c r="D12">
        <v>51</v>
      </c>
      <c r="E12">
        <v>56</v>
      </c>
      <c r="F12">
        <v>66</v>
      </c>
      <c r="H12" s="48">
        <v>45228</v>
      </c>
      <c r="I12">
        <v>56</v>
      </c>
      <c r="N12" s="47" t="s">
        <v>260</v>
      </c>
      <c r="O12">
        <v>296</v>
      </c>
      <c r="P12">
        <v>291</v>
      </c>
      <c r="Q12">
        <v>331</v>
      </c>
    </row>
    <row r="13" spans="1:17">
      <c r="A13">
        <f t="shared" si="0"/>
        <v>11</v>
      </c>
      <c r="B13" t="s">
        <v>284</v>
      </c>
      <c r="C13" s="48">
        <v>45235</v>
      </c>
      <c r="D13">
        <v>63</v>
      </c>
      <c r="E13">
        <v>70</v>
      </c>
      <c r="F13">
        <v>76</v>
      </c>
      <c r="H13" s="48">
        <v>45235</v>
      </c>
      <c r="I13">
        <v>70</v>
      </c>
      <c r="N13" s="47" t="s">
        <v>284</v>
      </c>
      <c r="O13">
        <v>239</v>
      </c>
      <c r="P13">
        <v>313</v>
      </c>
      <c r="Q13">
        <v>339</v>
      </c>
    </row>
    <row r="14" spans="1:17">
      <c r="A14">
        <f t="shared" si="0"/>
        <v>11</v>
      </c>
      <c r="B14" t="s">
        <v>284</v>
      </c>
      <c r="C14" s="48">
        <v>45242</v>
      </c>
      <c r="D14">
        <v>56</v>
      </c>
      <c r="E14">
        <v>71</v>
      </c>
      <c r="F14">
        <v>100</v>
      </c>
      <c r="H14" s="48">
        <v>45242</v>
      </c>
      <c r="I14">
        <v>71</v>
      </c>
      <c r="N14" s="47" t="s">
        <v>309</v>
      </c>
      <c r="O14">
        <v>378</v>
      </c>
      <c r="P14">
        <v>434</v>
      </c>
      <c r="Q14">
        <v>373</v>
      </c>
    </row>
    <row r="15" spans="1:17">
      <c r="A15">
        <f t="shared" si="0"/>
        <v>11</v>
      </c>
      <c r="B15" t="s">
        <v>284</v>
      </c>
      <c r="C15" s="48">
        <v>45249</v>
      </c>
      <c r="D15">
        <v>64</v>
      </c>
      <c r="E15">
        <v>86</v>
      </c>
      <c r="F15">
        <v>75</v>
      </c>
      <c r="H15" s="48">
        <v>45249</v>
      </c>
      <c r="I15">
        <v>86</v>
      </c>
      <c r="N15" s="47" t="s">
        <v>2897</v>
      </c>
      <c r="O15">
        <v>3342</v>
      </c>
      <c r="P15">
        <v>3287</v>
      </c>
      <c r="Q15">
        <v>3603</v>
      </c>
    </row>
    <row r="16" spans="1:17">
      <c r="A16">
        <f t="shared" si="0"/>
        <v>11</v>
      </c>
      <c r="B16" t="s">
        <v>284</v>
      </c>
      <c r="C16" s="48">
        <v>45256</v>
      </c>
      <c r="D16">
        <v>56</v>
      </c>
      <c r="E16">
        <v>86</v>
      </c>
      <c r="F16">
        <v>88</v>
      </c>
      <c r="H16" s="48">
        <v>45256</v>
      </c>
      <c r="I16">
        <v>86</v>
      </c>
    </row>
    <row r="17" spans="1:19">
      <c r="A17">
        <f t="shared" si="0"/>
        <v>12</v>
      </c>
      <c r="B17" t="s">
        <v>309</v>
      </c>
      <c r="C17" s="48">
        <v>45263</v>
      </c>
      <c r="D17">
        <v>56</v>
      </c>
      <c r="E17">
        <v>87</v>
      </c>
      <c r="F17">
        <v>84</v>
      </c>
      <c r="H17" s="48">
        <v>45263</v>
      </c>
      <c r="I17">
        <v>87</v>
      </c>
    </row>
    <row r="18" spans="1:19">
      <c r="A18">
        <f t="shared" si="0"/>
        <v>12</v>
      </c>
      <c r="B18" t="s">
        <v>309</v>
      </c>
      <c r="C18" s="48">
        <v>45270</v>
      </c>
      <c r="D18">
        <v>69</v>
      </c>
      <c r="E18">
        <v>87</v>
      </c>
      <c r="F18">
        <v>83</v>
      </c>
      <c r="H18" s="48">
        <v>45270</v>
      </c>
      <c r="I18">
        <v>87</v>
      </c>
    </row>
    <row r="19" spans="1:19">
      <c r="A19">
        <f t="shared" si="0"/>
        <v>12</v>
      </c>
      <c r="B19" t="s">
        <v>309</v>
      </c>
      <c r="C19" s="48">
        <v>45277</v>
      </c>
      <c r="D19">
        <v>88</v>
      </c>
      <c r="E19">
        <v>89</v>
      </c>
      <c r="F19">
        <v>81</v>
      </c>
      <c r="H19" s="48">
        <v>45277</v>
      </c>
      <c r="I19">
        <v>89</v>
      </c>
    </row>
    <row r="20" spans="1:19">
      <c r="A20">
        <f t="shared" si="0"/>
        <v>12</v>
      </c>
      <c r="B20" t="s">
        <v>309</v>
      </c>
      <c r="C20" s="48">
        <v>45284</v>
      </c>
      <c r="D20">
        <v>94</v>
      </c>
      <c r="E20">
        <v>100</v>
      </c>
      <c r="F20">
        <v>70</v>
      </c>
      <c r="H20" s="48">
        <v>45284</v>
      </c>
      <c r="I20">
        <v>100</v>
      </c>
    </row>
    <row r="21" spans="1:19">
      <c r="A21">
        <f t="shared" si="0"/>
        <v>12</v>
      </c>
      <c r="B21" t="s">
        <v>309</v>
      </c>
      <c r="C21" s="48">
        <v>45291</v>
      </c>
      <c r="D21">
        <v>71</v>
      </c>
      <c r="E21">
        <v>71</v>
      </c>
      <c r="F21">
        <v>55</v>
      </c>
      <c r="H21" s="48">
        <v>45291</v>
      </c>
      <c r="I21">
        <v>71</v>
      </c>
    </row>
    <row r="22" spans="1:19">
      <c r="A22">
        <f t="shared" si="0"/>
        <v>1</v>
      </c>
      <c r="B22" t="s">
        <v>28</v>
      </c>
      <c r="C22" s="48">
        <v>45298</v>
      </c>
      <c r="D22">
        <v>62</v>
      </c>
      <c r="E22">
        <v>68</v>
      </c>
      <c r="F22">
        <v>54</v>
      </c>
      <c r="H22" s="48">
        <v>45298</v>
      </c>
      <c r="I22">
        <v>68</v>
      </c>
    </row>
    <row r="23" spans="1:19">
      <c r="A23">
        <f t="shared" si="0"/>
        <v>1</v>
      </c>
      <c r="B23" t="s">
        <v>28</v>
      </c>
      <c r="C23" s="48">
        <v>45305</v>
      </c>
      <c r="D23">
        <v>58</v>
      </c>
      <c r="E23">
        <v>59</v>
      </c>
      <c r="F23">
        <v>64</v>
      </c>
      <c r="H23" s="48">
        <v>45305</v>
      </c>
      <c r="I23">
        <v>59</v>
      </c>
      <c r="N23" t="s">
        <v>21</v>
      </c>
      <c r="O23" t="s">
        <v>2949</v>
      </c>
      <c r="P23" t="s">
        <v>2950</v>
      </c>
      <c r="Q23" t="s">
        <v>2948</v>
      </c>
      <c r="R23" t="s">
        <v>2951</v>
      </c>
      <c r="S23" t="s">
        <v>2952</v>
      </c>
    </row>
    <row r="24" spans="1:19">
      <c r="A24">
        <f t="shared" si="0"/>
        <v>1</v>
      </c>
      <c r="B24" t="s">
        <v>28</v>
      </c>
      <c r="C24" s="48">
        <v>45312</v>
      </c>
      <c r="D24">
        <v>61</v>
      </c>
      <c r="E24">
        <v>57</v>
      </c>
      <c r="F24">
        <v>63</v>
      </c>
      <c r="H24" s="48">
        <v>45312</v>
      </c>
      <c r="I24">
        <v>57</v>
      </c>
      <c r="N24" s="33">
        <v>45170</v>
      </c>
      <c r="O24">
        <v>299</v>
      </c>
      <c r="P24">
        <v>300</v>
      </c>
      <c r="Q24">
        <v>317</v>
      </c>
    </row>
    <row r="25" spans="1:19">
      <c r="A25">
        <f t="shared" si="0"/>
        <v>1</v>
      </c>
      <c r="B25" t="s">
        <v>28</v>
      </c>
      <c r="C25" s="48">
        <v>45319</v>
      </c>
      <c r="D25">
        <v>52</v>
      </c>
      <c r="E25">
        <v>54</v>
      </c>
      <c r="F25">
        <v>65</v>
      </c>
      <c r="H25" s="48">
        <v>45319</v>
      </c>
      <c r="I25">
        <v>54</v>
      </c>
      <c r="N25" s="33">
        <v>45200</v>
      </c>
      <c r="O25">
        <v>296</v>
      </c>
      <c r="P25">
        <v>291</v>
      </c>
      <c r="Q25">
        <v>331</v>
      </c>
      <c r="R25" s="4">
        <f>O25/O24-1</f>
        <v>-1.0033444816053505E-2</v>
      </c>
      <c r="S25" s="4">
        <f>P25/P24-1</f>
        <v>-3.0000000000000027E-2</v>
      </c>
    </row>
    <row r="26" spans="1:19">
      <c r="A26">
        <f t="shared" si="0"/>
        <v>2</v>
      </c>
      <c r="B26" t="s">
        <v>73</v>
      </c>
      <c r="C26" s="48">
        <v>45326</v>
      </c>
      <c r="D26">
        <v>60</v>
      </c>
      <c r="E26">
        <v>67</v>
      </c>
      <c r="F26">
        <v>65</v>
      </c>
      <c r="H26" s="48">
        <v>45326</v>
      </c>
      <c r="I26">
        <v>67</v>
      </c>
      <c r="N26" s="33">
        <v>45231</v>
      </c>
      <c r="O26">
        <v>239</v>
      </c>
      <c r="P26">
        <v>313</v>
      </c>
      <c r="Q26">
        <v>339</v>
      </c>
      <c r="R26" s="4">
        <f t="shared" ref="R26:R35" si="1">O26/O25-1</f>
        <v>-0.19256756756756754</v>
      </c>
      <c r="S26" s="4">
        <f t="shared" ref="S26:S35" si="2">P26/P25-1</f>
        <v>7.5601374570446689E-2</v>
      </c>
    </row>
    <row r="27" spans="1:19">
      <c r="A27">
        <f t="shared" si="0"/>
        <v>2</v>
      </c>
      <c r="B27" t="s">
        <v>73</v>
      </c>
      <c r="C27" s="48">
        <v>45333</v>
      </c>
      <c r="D27">
        <v>46</v>
      </c>
      <c r="E27">
        <v>54</v>
      </c>
      <c r="F27">
        <v>64</v>
      </c>
      <c r="H27" s="48">
        <v>45333</v>
      </c>
      <c r="I27">
        <v>54</v>
      </c>
      <c r="N27" s="33">
        <v>45261</v>
      </c>
      <c r="O27">
        <v>378</v>
      </c>
      <c r="P27">
        <v>434</v>
      </c>
      <c r="Q27">
        <v>373</v>
      </c>
      <c r="R27" s="4">
        <f t="shared" si="1"/>
        <v>0.58158995815899583</v>
      </c>
      <c r="S27" s="4">
        <f t="shared" si="2"/>
        <v>0.38658146964856233</v>
      </c>
    </row>
    <row r="28" spans="1:19">
      <c r="A28">
        <f t="shared" si="0"/>
        <v>2</v>
      </c>
      <c r="B28" t="s">
        <v>73</v>
      </c>
      <c r="C28" s="48">
        <v>45340</v>
      </c>
      <c r="D28">
        <v>58</v>
      </c>
      <c r="E28">
        <v>50</v>
      </c>
      <c r="F28">
        <v>65</v>
      </c>
      <c r="H28" s="48">
        <v>45340</v>
      </c>
      <c r="I28">
        <v>50</v>
      </c>
      <c r="N28" s="33">
        <v>45292</v>
      </c>
      <c r="O28">
        <v>233</v>
      </c>
      <c r="P28">
        <v>238</v>
      </c>
      <c r="Q28">
        <v>246</v>
      </c>
      <c r="R28" s="4">
        <f t="shared" si="1"/>
        <v>-0.3835978835978836</v>
      </c>
      <c r="S28" s="4">
        <f t="shared" si="2"/>
        <v>-0.45161290322580649</v>
      </c>
    </row>
    <row r="29" spans="1:19">
      <c r="A29">
        <f t="shared" si="0"/>
        <v>2</v>
      </c>
      <c r="B29" t="s">
        <v>73</v>
      </c>
      <c r="C29" s="48">
        <v>45347</v>
      </c>
      <c r="D29">
        <v>48</v>
      </c>
      <c r="E29">
        <v>51</v>
      </c>
      <c r="F29">
        <v>51</v>
      </c>
      <c r="H29" s="48">
        <v>45347</v>
      </c>
      <c r="I29">
        <v>51</v>
      </c>
      <c r="N29" s="33">
        <v>45323</v>
      </c>
      <c r="O29">
        <v>212</v>
      </c>
      <c r="P29">
        <v>222</v>
      </c>
      <c r="Q29">
        <v>293</v>
      </c>
      <c r="R29" s="4">
        <f t="shared" si="1"/>
        <v>-9.0128755364806912E-2</v>
      </c>
      <c r="S29" s="4">
        <f t="shared" si="2"/>
        <v>-6.7226890756302504E-2</v>
      </c>
    </row>
    <row r="30" spans="1:19">
      <c r="A30">
        <f t="shared" si="0"/>
        <v>3</v>
      </c>
      <c r="B30" t="s">
        <v>100</v>
      </c>
      <c r="C30" s="48">
        <v>45354</v>
      </c>
      <c r="D30">
        <v>46</v>
      </c>
      <c r="E30">
        <v>55</v>
      </c>
      <c r="F30">
        <v>57</v>
      </c>
      <c r="H30" s="48">
        <v>45354</v>
      </c>
      <c r="I30">
        <v>55</v>
      </c>
      <c r="N30" s="33">
        <v>45352</v>
      </c>
      <c r="O30">
        <v>246</v>
      </c>
      <c r="P30">
        <v>273</v>
      </c>
      <c r="Q30">
        <v>245</v>
      </c>
      <c r="R30" s="4">
        <f t="shared" si="1"/>
        <v>0.16037735849056611</v>
      </c>
      <c r="S30" s="4">
        <f t="shared" si="2"/>
        <v>0.22972972972972983</v>
      </c>
    </row>
    <row r="31" spans="1:19">
      <c r="A31">
        <f t="shared" si="0"/>
        <v>3</v>
      </c>
      <c r="B31" t="s">
        <v>100</v>
      </c>
      <c r="C31" s="48">
        <v>45361</v>
      </c>
      <c r="D31">
        <v>39</v>
      </c>
      <c r="E31">
        <v>53</v>
      </c>
      <c r="F31">
        <v>57</v>
      </c>
      <c r="H31" s="48">
        <v>45361</v>
      </c>
      <c r="I31">
        <v>53</v>
      </c>
      <c r="N31" s="33">
        <v>45383</v>
      </c>
      <c r="O31">
        <v>220</v>
      </c>
      <c r="P31">
        <v>235</v>
      </c>
      <c r="Q31">
        <v>301</v>
      </c>
      <c r="R31" s="4">
        <f t="shared" si="1"/>
        <v>-0.10569105691056913</v>
      </c>
      <c r="S31" s="4">
        <f t="shared" si="2"/>
        <v>-0.13919413919413914</v>
      </c>
    </row>
    <row r="32" spans="1:19">
      <c r="A32">
        <f t="shared" si="0"/>
        <v>3</v>
      </c>
      <c r="B32" t="s">
        <v>100</v>
      </c>
      <c r="C32" s="48">
        <v>45368</v>
      </c>
      <c r="D32">
        <v>46</v>
      </c>
      <c r="E32">
        <v>52</v>
      </c>
      <c r="F32">
        <v>64</v>
      </c>
      <c r="H32" s="48">
        <v>45368</v>
      </c>
      <c r="I32">
        <v>52</v>
      </c>
      <c r="N32" s="33">
        <v>45413</v>
      </c>
      <c r="O32">
        <v>217</v>
      </c>
      <c r="P32">
        <v>228</v>
      </c>
      <c r="Q32">
        <v>239</v>
      </c>
      <c r="R32" s="4">
        <f t="shared" si="1"/>
        <v>-1.3636363636363669E-2</v>
      </c>
      <c r="S32" s="4">
        <f t="shared" si="2"/>
        <v>-2.9787234042553234E-2</v>
      </c>
    </row>
    <row r="33" spans="1:19">
      <c r="A33">
        <f t="shared" si="0"/>
        <v>3</v>
      </c>
      <c r="B33" t="s">
        <v>100</v>
      </c>
      <c r="C33" s="48">
        <v>45375</v>
      </c>
      <c r="D33">
        <v>58</v>
      </c>
      <c r="E33">
        <v>55</v>
      </c>
      <c r="F33">
        <v>58</v>
      </c>
      <c r="H33" s="48">
        <v>45375</v>
      </c>
      <c r="I33">
        <v>55</v>
      </c>
      <c r="N33" s="33">
        <v>45444</v>
      </c>
      <c r="O33">
        <v>370</v>
      </c>
      <c r="P33">
        <v>312</v>
      </c>
      <c r="Q33">
        <v>278</v>
      </c>
      <c r="R33" s="4">
        <f t="shared" si="1"/>
        <v>0.70506912442396308</v>
      </c>
      <c r="S33" s="4">
        <f t="shared" si="2"/>
        <v>0.36842105263157898</v>
      </c>
    </row>
    <row r="34" spans="1:19">
      <c r="A34">
        <f t="shared" si="0"/>
        <v>3</v>
      </c>
      <c r="B34" t="s">
        <v>100</v>
      </c>
      <c r="C34" s="48">
        <v>45382</v>
      </c>
      <c r="D34">
        <v>57</v>
      </c>
      <c r="E34">
        <v>58</v>
      </c>
      <c r="F34">
        <v>65</v>
      </c>
      <c r="H34" s="48">
        <v>45382</v>
      </c>
      <c r="I34">
        <v>58</v>
      </c>
      <c r="N34" s="33">
        <v>45474</v>
      </c>
      <c r="O34">
        <v>332</v>
      </c>
      <c r="P34">
        <v>227</v>
      </c>
      <c r="Q34">
        <v>381</v>
      </c>
      <c r="R34" s="4">
        <f t="shared" si="1"/>
        <v>-0.10270270270270265</v>
      </c>
      <c r="S34" s="4">
        <f t="shared" si="2"/>
        <v>-0.27243589743589747</v>
      </c>
    </row>
    <row r="35" spans="1:19">
      <c r="A35">
        <f t="shared" si="0"/>
        <v>4</v>
      </c>
      <c r="B35" t="s">
        <v>126</v>
      </c>
      <c r="C35" s="48">
        <v>45389</v>
      </c>
      <c r="D35">
        <v>46</v>
      </c>
      <c r="E35">
        <v>60</v>
      </c>
      <c r="F35">
        <v>61</v>
      </c>
      <c r="H35" s="48">
        <v>45389</v>
      </c>
      <c r="I35">
        <v>60</v>
      </c>
      <c r="N35" s="33">
        <v>45505</v>
      </c>
      <c r="O35">
        <v>300</v>
      </c>
      <c r="P35">
        <v>214</v>
      </c>
      <c r="Q35">
        <v>260</v>
      </c>
      <c r="R35" s="4">
        <f t="shared" si="1"/>
        <v>-9.6385542168674676E-2</v>
      </c>
      <c r="S35" s="4">
        <f t="shared" si="2"/>
        <v>-5.7268722466960353E-2</v>
      </c>
    </row>
    <row r="36" spans="1:19">
      <c r="A36">
        <f t="shared" ref="A36:A56" si="3">MONTH(C36)</f>
        <v>4</v>
      </c>
      <c r="B36" t="s">
        <v>126</v>
      </c>
      <c r="C36" s="48">
        <v>45396</v>
      </c>
      <c r="D36">
        <v>59</v>
      </c>
      <c r="E36">
        <v>61</v>
      </c>
      <c r="F36">
        <v>54</v>
      </c>
      <c r="H36" s="48">
        <v>45396</v>
      </c>
      <c r="I36">
        <v>61</v>
      </c>
    </row>
    <row r="37" spans="1:19">
      <c r="A37">
        <f t="shared" si="3"/>
        <v>4</v>
      </c>
      <c r="B37" t="s">
        <v>126</v>
      </c>
      <c r="C37" s="48">
        <v>45403</v>
      </c>
      <c r="D37">
        <v>64</v>
      </c>
      <c r="E37">
        <v>59</v>
      </c>
      <c r="F37">
        <v>71</v>
      </c>
      <c r="H37" s="48">
        <v>45403</v>
      </c>
      <c r="I37">
        <v>59</v>
      </c>
    </row>
    <row r="38" spans="1:19">
      <c r="A38">
        <f t="shared" si="3"/>
        <v>4</v>
      </c>
      <c r="B38" t="s">
        <v>126</v>
      </c>
      <c r="C38" s="48">
        <v>45410</v>
      </c>
      <c r="D38">
        <v>51</v>
      </c>
      <c r="E38">
        <v>55</v>
      </c>
      <c r="F38">
        <v>53</v>
      </c>
      <c r="H38" s="48">
        <v>45410</v>
      </c>
      <c r="I38">
        <v>55</v>
      </c>
      <c r="N38" s="33"/>
    </row>
    <row r="39" spans="1:19">
      <c r="A39">
        <f t="shared" si="3"/>
        <v>5</v>
      </c>
      <c r="B39" t="s">
        <v>146</v>
      </c>
      <c r="C39" s="48">
        <v>45417</v>
      </c>
      <c r="D39">
        <v>47</v>
      </c>
      <c r="E39">
        <v>51</v>
      </c>
      <c r="F39">
        <v>63</v>
      </c>
      <c r="H39" s="48">
        <v>45417</v>
      </c>
      <c r="I39">
        <v>51</v>
      </c>
    </row>
    <row r="40" spans="1:19">
      <c r="A40">
        <f t="shared" si="3"/>
        <v>5</v>
      </c>
      <c r="B40" t="s">
        <v>146</v>
      </c>
      <c r="C40" s="48">
        <v>45424</v>
      </c>
      <c r="D40">
        <v>54</v>
      </c>
      <c r="E40">
        <v>52</v>
      </c>
      <c r="F40">
        <v>59</v>
      </c>
      <c r="H40" s="48">
        <v>45424</v>
      </c>
      <c r="I40">
        <v>52</v>
      </c>
    </row>
    <row r="41" spans="1:19">
      <c r="A41">
        <f t="shared" si="3"/>
        <v>5</v>
      </c>
      <c r="B41" t="s">
        <v>146</v>
      </c>
      <c r="C41" s="48">
        <v>45431</v>
      </c>
      <c r="D41">
        <v>52</v>
      </c>
      <c r="E41">
        <v>58</v>
      </c>
      <c r="F41">
        <v>65</v>
      </c>
      <c r="H41" s="48">
        <v>45431</v>
      </c>
      <c r="I41">
        <v>58</v>
      </c>
    </row>
    <row r="42" spans="1:19">
      <c r="A42">
        <f t="shared" si="3"/>
        <v>5</v>
      </c>
      <c r="B42" t="s">
        <v>146</v>
      </c>
      <c r="C42" s="48">
        <v>45438</v>
      </c>
      <c r="D42">
        <v>64</v>
      </c>
      <c r="E42">
        <v>67</v>
      </c>
      <c r="F42">
        <v>91</v>
      </c>
      <c r="H42" s="48">
        <v>45438</v>
      </c>
      <c r="I42">
        <v>67</v>
      </c>
    </row>
    <row r="43" spans="1:19">
      <c r="A43">
        <f t="shared" si="3"/>
        <v>6</v>
      </c>
      <c r="B43" t="s">
        <v>168</v>
      </c>
      <c r="C43" s="48">
        <v>45445</v>
      </c>
      <c r="D43">
        <v>74</v>
      </c>
      <c r="E43">
        <v>68</v>
      </c>
      <c r="F43">
        <v>85</v>
      </c>
      <c r="H43" s="48">
        <v>45445</v>
      </c>
      <c r="I43">
        <v>68</v>
      </c>
    </row>
    <row r="44" spans="1:19">
      <c r="A44">
        <f t="shared" si="3"/>
        <v>6</v>
      </c>
      <c r="B44" t="s">
        <v>168</v>
      </c>
      <c r="C44" s="48">
        <v>45452</v>
      </c>
      <c r="D44">
        <v>78</v>
      </c>
      <c r="E44">
        <v>63</v>
      </c>
      <c r="F44">
        <v>87</v>
      </c>
      <c r="H44" s="48">
        <v>45452</v>
      </c>
      <c r="I44">
        <v>63</v>
      </c>
    </row>
    <row r="45" spans="1:19">
      <c r="A45">
        <f t="shared" si="3"/>
        <v>6</v>
      </c>
      <c r="B45" t="s">
        <v>168</v>
      </c>
      <c r="C45" s="48">
        <v>45459</v>
      </c>
      <c r="D45">
        <v>79</v>
      </c>
      <c r="E45">
        <v>62</v>
      </c>
      <c r="F45">
        <v>70</v>
      </c>
      <c r="H45" s="48">
        <v>45459</v>
      </c>
      <c r="I45">
        <v>62</v>
      </c>
    </row>
    <row r="46" spans="1:19">
      <c r="A46">
        <f t="shared" si="3"/>
        <v>6</v>
      </c>
      <c r="B46" t="s">
        <v>168</v>
      </c>
      <c r="C46" s="48">
        <v>45466</v>
      </c>
      <c r="D46">
        <v>70</v>
      </c>
      <c r="E46">
        <v>57</v>
      </c>
      <c r="F46">
        <v>69</v>
      </c>
      <c r="H46" s="48">
        <v>45466</v>
      </c>
      <c r="I46">
        <v>57</v>
      </c>
    </row>
    <row r="47" spans="1:19">
      <c r="A47">
        <f t="shared" si="3"/>
        <v>6</v>
      </c>
      <c r="B47" t="s">
        <v>168</v>
      </c>
      <c r="C47" s="48">
        <v>45473</v>
      </c>
      <c r="D47">
        <v>69</v>
      </c>
      <c r="E47">
        <v>62</v>
      </c>
      <c r="F47">
        <v>70</v>
      </c>
      <c r="H47" s="48">
        <v>45473</v>
      </c>
      <c r="I47">
        <v>62</v>
      </c>
    </row>
    <row r="48" spans="1:19">
      <c r="A48">
        <f t="shared" si="3"/>
        <v>7</v>
      </c>
      <c r="B48" t="s">
        <v>413</v>
      </c>
      <c r="C48" s="48">
        <v>45480</v>
      </c>
      <c r="D48">
        <v>84</v>
      </c>
      <c r="E48">
        <v>60</v>
      </c>
      <c r="F48">
        <v>73</v>
      </c>
      <c r="H48" s="48">
        <v>45480</v>
      </c>
      <c r="I48">
        <v>60</v>
      </c>
    </row>
    <row r="49" spans="1:9">
      <c r="A49">
        <f t="shared" si="3"/>
        <v>7</v>
      </c>
      <c r="B49" t="s">
        <v>413</v>
      </c>
      <c r="C49" s="48">
        <v>45487</v>
      </c>
      <c r="D49">
        <v>75</v>
      </c>
      <c r="E49">
        <v>56</v>
      </c>
      <c r="F49">
        <v>73</v>
      </c>
      <c r="H49" s="48">
        <v>45487</v>
      </c>
      <c r="I49">
        <v>56</v>
      </c>
    </row>
    <row r="50" spans="1:9">
      <c r="A50">
        <f t="shared" si="3"/>
        <v>7</v>
      </c>
      <c r="B50" t="s">
        <v>413</v>
      </c>
      <c r="C50" s="48">
        <v>45494</v>
      </c>
      <c r="D50">
        <v>100</v>
      </c>
      <c r="E50">
        <v>57</v>
      </c>
      <c r="F50">
        <v>72</v>
      </c>
      <c r="H50" s="48">
        <v>45494</v>
      </c>
      <c r="I50">
        <v>57</v>
      </c>
    </row>
    <row r="51" spans="1:9">
      <c r="A51">
        <f t="shared" si="3"/>
        <v>7</v>
      </c>
      <c r="B51" t="s">
        <v>413</v>
      </c>
      <c r="C51" s="48">
        <v>45501</v>
      </c>
      <c r="D51">
        <v>73</v>
      </c>
      <c r="E51">
        <v>54</v>
      </c>
      <c r="F51">
        <v>75</v>
      </c>
      <c r="H51" s="48">
        <v>45501</v>
      </c>
      <c r="I51">
        <v>54</v>
      </c>
    </row>
    <row r="52" spans="1:9">
      <c r="A52">
        <f t="shared" si="3"/>
        <v>8</v>
      </c>
      <c r="B52" t="s">
        <v>210</v>
      </c>
      <c r="C52" s="48">
        <v>45508</v>
      </c>
      <c r="D52">
        <v>80</v>
      </c>
      <c r="E52">
        <v>55</v>
      </c>
      <c r="F52">
        <v>70</v>
      </c>
      <c r="H52" s="48">
        <v>45508</v>
      </c>
      <c r="I52">
        <v>55</v>
      </c>
    </row>
    <row r="53" spans="1:9">
      <c r="A53">
        <f t="shared" si="3"/>
        <v>8</v>
      </c>
      <c r="B53" t="s">
        <v>210</v>
      </c>
      <c r="C53" s="48">
        <v>45515</v>
      </c>
      <c r="D53">
        <v>67</v>
      </c>
      <c r="E53">
        <v>49</v>
      </c>
      <c r="F53">
        <v>66</v>
      </c>
      <c r="H53" s="48">
        <v>45515</v>
      </c>
      <c r="I53">
        <v>49</v>
      </c>
    </row>
    <row r="54" spans="1:9">
      <c r="A54">
        <f t="shared" si="3"/>
        <v>8</v>
      </c>
      <c r="B54" t="s">
        <v>210</v>
      </c>
      <c r="C54" s="48">
        <v>45522</v>
      </c>
      <c r="D54">
        <v>81</v>
      </c>
      <c r="E54">
        <v>58</v>
      </c>
      <c r="F54">
        <v>63</v>
      </c>
      <c r="H54" s="48">
        <v>45522</v>
      </c>
      <c r="I54">
        <v>58</v>
      </c>
    </row>
    <row r="55" spans="1:9">
      <c r="A55">
        <f t="shared" si="3"/>
        <v>8</v>
      </c>
      <c r="B55" t="s">
        <v>210</v>
      </c>
      <c r="C55" s="48">
        <v>45529</v>
      </c>
      <c r="D55">
        <v>72</v>
      </c>
      <c r="E55">
        <v>52</v>
      </c>
      <c r="F55">
        <v>61</v>
      </c>
      <c r="H55" s="48">
        <v>45529</v>
      </c>
      <c r="I55">
        <v>52</v>
      </c>
    </row>
    <row r="56" spans="1:9">
      <c r="A56">
        <f t="shared" si="3"/>
        <v>9</v>
      </c>
      <c r="B56" t="s">
        <v>236</v>
      </c>
      <c r="C56" s="48">
        <v>45536</v>
      </c>
      <c r="D56">
        <v>63</v>
      </c>
      <c r="E56">
        <v>51</v>
      </c>
      <c r="F56">
        <v>64</v>
      </c>
      <c r="H56" s="48">
        <v>45536</v>
      </c>
      <c r="I56">
        <v>51</v>
      </c>
    </row>
    <row r="61" spans="1:9">
      <c r="C61" t="s">
        <v>2948</v>
      </c>
    </row>
    <row r="62" spans="1:9">
      <c r="C62" s="48">
        <v>45172</v>
      </c>
      <c r="D62">
        <v>71</v>
      </c>
    </row>
    <row r="63" spans="1:9">
      <c r="C63" s="48">
        <v>45179</v>
      </c>
      <c r="D63">
        <v>65</v>
      </c>
    </row>
    <row r="64" spans="1:9">
      <c r="C64" s="48">
        <v>45186</v>
      </c>
      <c r="D64">
        <v>60</v>
      </c>
    </row>
    <row r="65" spans="3:4">
      <c r="C65" s="48">
        <v>45193</v>
      </c>
      <c r="D65">
        <v>57</v>
      </c>
    </row>
    <row r="66" spans="3:4">
      <c r="C66" s="48">
        <v>45200</v>
      </c>
      <c r="D66">
        <v>57</v>
      </c>
    </row>
    <row r="67" spans="3:4">
      <c r="C67" s="48">
        <v>45207</v>
      </c>
      <c r="D67">
        <v>63</v>
      </c>
    </row>
    <row r="68" spans="3:4">
      <c r="C68" s="48">
        <v>45214</v>
      </c>
      <c r="D68">
        <v>69</v>
      </c>
    </row>
    <row r="69" spans="3:4">
      <c r="C69" s="48">
        <v>45221</v>
      </c>
      <c r="D69">
        <v>76</v>
      </c>
    </row>
    <row r="70" spans="3:4">
      <c r="C70" s="48">
        <v>45228</v>
      </c>
      <c r="D70">
        <v>66</v>
      </c>
    </row>
    <row r="71" spans="3:4">
      <c r="C71" s="48">
        <v>45235</v>
      </c>
      <c r="D71">
        <v>76</v>
      </c>
    </row>
    <row r="72" spans="3:4">
      <c r="C72" s="48">
        <v>45242</v>
      </c>
      <c r="D72">
        <v>100</v>
      </c>
    </row>
    <row r="73" spans="3:4">
      <c r="C73" s="48">
        <v>45249</v>
      </c>
      <c r="D73">
        <v>75</v>
      </c>
    </row>
    <row r="74" spans="3:4">
      <c r="C74" s="48">
        <v>45256</v>
      </c>
      <c r="D74">
        <v>88</v>
      </c>
    </row>
    <row r="75" spans="3:4">
      <c r="C75" s="48">
        <v>45263</v>
      </c>
      <c r="D75">
        <v>84</v>
      </c>
    </row>
    <row r="76" spans="3:4">
      <c r="C76" s="48">
        <v>45270</v>
      </c>
      <c r="D76">
        <v>83</v>
      </c>
    </row>
    <row r="77" spans="3:4">
      <c r="C77" s="48">
        <v>45277</v>
      </c>
      <c r="D77">
        <v>81</v>
      </c>
    </row>
    <row r="78" spans="3:4">
      <c r="C78" s="48">
        <v>45284</v>
      </c>
      <c r="D78">
        <v>70</v>
      </c>
    </row>
    <row r="79" spans="3:4">
      <c r="C79" s="48">
        <v>45291</v>
      </c>
      <c r="D79">
        <v>55</v>
      </c>
    </row>
    <row r="80" spans="3:4">
      <c r="C80" s="48">
        <v>45298</v>
      </c>
      <c r="D80">
        <v>54</v>
      </c>
    </row>
    <row r="81" spans="3:4">
      <c r="C81" s="48">
        <v>45305</v>
      </c>
      <c r="D81">
        <v>64</v>
      </c>
    </row>
    <row r="82" spans="3:4">
      <c r="C82" s="48">
        <v>45312</v>
      </c>
      <c r="D82">
        <v>63</v>
      </c>
    </row>
    <row r="83" spans="3:4">
      <c r="C83" s="48">
        <v>45319</v>
      </c>
      <c r="D83">
        <v>65</v>
      </c>
    </row>
    <row r="84" spans="3:4">
      <c r="C84" s="48">
        <v>45326</v>
      </c>
      <c r="D84">
        <v>65</v>
      </c>
    </row>
    <row r="85" spans="3:4">
      <c r="C85" s="48">
        <v>45333</v>
      </c>
      <c r="D85">
        <v>64</v>
      </c>
    </row>
    <row r="86" spans="3:4">
      <c r="C86" s="48">
        <v>45340</v>
      </c>
      <c r="D86">
        <v>65</v>
      </c>
    </row>
    <row r="87" spans="3:4">
      <c r="C87" s="48">
        <v>45347</v>
      </c>
      <c r="D87">
        <v>51</v>
      </c>
    </row>
    <row r="88" spans="3:4">
      <c r="C88" s="48">
        <v>45354</v>
      </c>
      <c r="D88">
        <v>57</v>
      </c>
    </row>
    <row r="89" spans="3:4">
      <c r="C89" s="48">
        <v>45361</v>
      </c>
      <c r="D89">
        <v>57</v>
      </c>
    </row>
    <row r="90" spans="3:4">
      <c r="C90" s="48">
        <v>45368</v>
      </c>
      <c r="D90">
        <v>64</v>
      </c>
    </row>
    <row r="91" spans="3:4">
      <c r="C91" s="48">
        <v>45375</v>
      </c>
      <c r="D91">
        <v>58</v>
      </c>
    </row>
    <row r="92" spans="3:4">
      <c r="C92" s="48">
        <v>45382</v>
      </c>
      <c r="D92">
        <v>65</v>
      </c>
    </row>
    <row r="93" spans="3:4">
      <c r="C93" s="48">
        <v>45389</v>
      </c>
      <c r="D93">
        <v>61</v>
      </c>
    </row>
    <row r="94" spans="3:4">
      <c r="C94" s="48">
        <v>45396</v>
      </c>
      <c r="D94">
        <v>54</v>
      </c>
    </row>
    <row r="95" spans="3:4">
      <c r="C95" s="48">
        <v>45403</v>
      </c>
      <c r="D95">
        <v>71</v>
      </c>
    </row>
    <row r="96" spans="3:4">
      <c r="C96" s="48">
        <v>45410</v>
      </c>
      <c r="D96">
        <v>53</v>
      </c>
    </row>
    <row r="97" spans="3:4">
      <c r="C97" s="48">
        <v>45417</v>
      </c>
      <c r="D97">
        <v>63</v>
      </c>
    </row>
    <row r="98" spans="3:4">
      <c r="C98" s="48">
        <v>45424</v>
      </c>
      <c r="D98">
        <v>59</v>
      </c>
    </row>
    <row r="99" spans="3:4">
      <c r="C99" s="48">
        <v>45431</v>
      </c>
      <c r="D99">
        <v>65</v>
      </c>
    </row>
    <row r="100" spans="3:4">
      <c r="C100" s="48">
        <v>45438</v>
      </c>
      <c r="D100">
        <v>91</v>
      </c>
    </row>
    <row r="101" spans="3:4">
      <c r="C101" s="48">
        <v>45445</v>
      </c>
      <c r="D101">
        <v>85</v>
      </c>
    </row>
    <row r="102" spans="3:4">
      <c r="C102" s="48">
        <v>45452</v>
      </c>
      <c r="D102">
        <v>87</v>
      </c>
    </row>
    <row r="103" spans="3:4">
      <c r="C103" s="48">
        <v>45459</v>
      </c>
      <c r="D103">
        <v>70</v>
      </c>
    </row>
    <row r="104" spans="3:4">
      <c r="C104" s="48">
        <v>45466</v>
      </c>
      <c r="D104">
        <v>69</v>
      </c>
    </row>
    <row r="105" spans="3:4">
      <c r="C105" s="48">
        <v>45473</v>
      </c>
      <c r="D105">
        <v>70</v>
      </c>
    </row>
    <row r="106" spans="3:4">
      <c r="C106" s="48">
        <v>45480</v>
      </c>
      <c r="D106">
        <v>73</v>
      </c>
    </row>
    <row r="107" spans="3:4">
      <c r="C107" s="48">
        <v>45487</v>
      </c>
      <c r="D107">
        <v>73</v>
      </c>
    </row>
    <row r="108" spans="3:4">
      <c r="C108" s="48">
        <v>45494</v>
      </c>
      <c r="D108">
        <v>72</v>
      </c>
    </row>
    <row r="109" spans="3:4">
      <c r="C109" s="48">
        <v>45501</v>
      </c>
      <c r="D109">
        <v>75</v>
      </c>
    </row>
    <row r="110" spans="3:4">
      <c r="C110" s="48">
        <v>45508</v>
      </c>
      <c r="D110">
        <v>70</v>
      </c>
    </row>
    <row r="111" spans="3:4">
      <c r="C111" s="48">
        <v>45515</v>
      </c>
      <c r="D111">
        <v>66</v>
      </c>
    </row>
    <row r="112" spans="3:4">
      <c r="C112" s="48">
        <v>45522</v>
      </c>
      <c r="D112">
        <v>63</v>
      </c>
    </row>
    <row r="113" spans="3:4">
      <c r="C113" s="48">
        <v>45529</v>
      </c>
      <c r="D113">
        <v>61</v>
      </c>
    </row>
    <row r="114" spans="3:4">
      <c r="C114" s="48">
        <v>45536</v>
      </c>
      <c r="D114">
        <v>64</v>
      </c>
    </row>
    <row r="115" spans="3:4">
      <c r="C115" s="48"/>
    </row>
  </sheetData>
  <pageMargins left="0.7" right="0.7" top="0.75" bottom="0.75" header="0.3" footer="0.3"/>
  <drawing r:id="rId2"/>
  <tableParts count="1"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C0BD-8CB9-4718-96AB-D4878D7D6241}">
  <dimension ref="A1:T27"/>
  <sheetViews>
    <sheetView workbookViewId="0">
      <selection activeCell="L21" sqref="L21"/>
    </sheetView>
  </sheetViews>
  <sheetFormatPr defaultRowHeight="14.45"/>
  <cols>
    <col min="1" max="1" width="23.28515625" bestFit="1" customWidth="1"/>
    <col min="2" max="4" width="9.140625" bestFit="1" customWidth="1"/>
    <col min="5" max="8" width="9.42578125" bestFit="1" customWidth="1"/>
    <col min="9" max="9" width="10.7109375" bestFit="1" customWidth="1"/>
    <col min="12" max="12" width="10.42578125" customWidth="1"/>
  </cols>
  <sheetData>
    <row r="1" spans="1:9" ht="18" thickBot="1">
      <c r="B1" s="284" t="s">
        <v>2953</v>
      </c>
      <c r="C1" s="284"/>
      <c r="D1" s="284"/>
    </row>
    <row r="2" spans="1:9" ht="15" thickTop="1"/>
    <row r="4" spans="1:9">
      <c r="C4" s="24" t="s">
        <v>2954</v>
      </c>
    </row>
    <row r="6" spans="1:9">
      <c r="A6" t="s">
        <v>2955</v>
      </c>
      <c r="B6" t="s">
        <v>28</v>
      </c>
      <c r="C6" t="s">
        <v>73</v>
      </c>
      <c r="D6" t="s">
        <v>100</v>
      </c>
      <c r="E6" t="s">
        <v>126</v>
      </c>
      <c r="F6" t="s">
        <v>146</v>
      </c>
      <c r="G6" t="s">
        <v>168</v>
      </c>
      <c r="H6" t="s">
        <v>187</v>
      </c>
      <c r="I6" t="s">
        <v>349</v>
      </c>
    </row>
    <row r="7" spans="1:9">
      <c r="A7" t="s">
        <v>2840</v>
      </c>
      <c r="B7" s="4">
        <f t="shared" ref="B7:I9" si="0">B15/B25</f>
        <v>8.4562079192612064E-2</v>
      </c>
      <c r="C7" s="4">
        <f t="shared" si="0"/>
        <v>7.77097481418106E-2</v>
      </c>
      <c r="D7" s="4">
        <f t="shared" si="0"/>
        <v>0.10107319527123333</v>
      </c>
      <c r="E7" s="4">
        <f t="shared" si="0"/>
        <v>8.0844998355323272E-2</v>
      </c>
      <c r="F7" s="4">
        <f t="shared" si="0"/>
        <v>8.0317581700816446E-2</v>
      </c>
      <c r="G7" s="4">
        <f t="shared" si="0"/>
        <v>7.9913714634845825E-2</v>
      </c>
      <c r="H7" s="4">
        <f t="shared" si="0"/>
        <v>9.9270791043377785E-2</v>
      </c>
      <c r="I7" s="4">
        <f t="shared" si="0"/>
        <v>8.7609622799286552E-2</v>
      </c>
    </row>
    <row r="8" spans="1:9">
      <c r="A8" t="s">
        <v>2890</v>
      </c>
      <c r="B8" s="4">
        <f t="shared" si="0"/>
        <v>2.2728393843725336E-2</v>
      </c>
      <c r="C8" s="4">
        <f t="shared" si="0"/>
        <v>1.854545968163392E-2</v>
      </c>
      <c r="D8" s="4">
        <f t="shared" si="0"/>
        <v>3.1074787339141145E-2</v>
      </c>
      <c r="E8" s="4">
        <f t="shared" si="0"/>
        <v>2.4260642497115441E-2</v>
      </c>
      <c r="F8" s="4">
        <f t="shared" si="0"/>
        <v>1.6891635989031799E-2</v>
      </c>
      <c r="G8" s="4">
        <f t="shared" si="0"/>
        <v>1.7728523745388535E-2</v>
      </c>
      <c r="H8" s="4">
        <f t="shared" si="0"/>
        <v>1.8292768464613873E-2</v>
      </c>
      <c r="I8" s="4">
        <f t="shared" si="0"/>
        <v>2.1556040518813161E-2</v>
      </c>
    </row>
    <row r="9" spans="1:9">
      <c r="A9" t="s">
        <v>2883</v>
      </c>
      <c r="B9" s="4">
        <f t="shared" si="0"/>
        <v>3.133670819847324E-3</v>
      </c>
      <c r="C9" s="4">
        <f t="shared" si="0"/>
        <v>2.3459618925806544E-4</v>
      </c>
      <c r="D9" s="4">
        <f t="shared" si="0"/>
        <v>4.8147904214622471E-2</v>
      </c>
      <c r="E9" s="4">
        <f t="shared" si="0"/>
        <v>6.5690753456059639E-2</v>
      </c>
      <c r="F9" s="4">
        <f t="shared" si="0"/>
        <v>7.257670759393456E-3</v>
      </c>
      <c r="G9" s="4">
        <f t="shared" si="0"/>
        <v>1.651516250067973E-2</v>
      </c>
      <c r="H9" s="4">
        <f t="shared" si="0"/>
        <v>2.7614427216234343E-2</v>
      </c>
      <c r="I9" s="4">
        <f t="shared" si="0"/>
        <v>2.4405839451216819E-2</v>
      </c>
    </row>
    <row r="12" spans="1:9">
      <c r="C12" s="24" t="s">
        <v>363</v>
      </c>
    </row>
    <row r="14" spans="1:9">
      <c r="A14" t="s">
        <v>2955</v>
      </c>
      <c r="B14" t="s">
        <v>28</v>
      </c>
      <c r="C14" t="s">
        <v>73</v>
      </c>
      <c r="D14" t="s">
        <v>100</v>
      </c>
      <c r="E14" t="s">
        <v>126</v>
      </c>
      <c r="F14" t="s">
        <v>146</v>
      </c>
      <c r="G14" t="s">
        <v>168</v>
      </c>
      <c r="H14" t="s">
        <v>187</v>
      </c>
      <c r="I14" t="s">
        <v>349</v>
      </c>
    </row>
    <row r="15" spans="1:9">
      <c r="A15" t="s">
        <v>2840</v>
      </c>
      <c r="B15" s="7">
        <v>6016</v>
      </c>
      <c r="C15" s="7">
        <v>5813</v>
      </c>
      <c r="D15" s="7">
        <v>9644</v>
      </c>
      <c r="E15" s="7">
        <v>6636</v>
      </c>
      <c r="F15" s="7">
        <v>7142</v>
      </c>
      <c r="G15" s="7">
        <v>6409</v>
      </c>
      <c r="H15" s="7">
        <v>12715</v>
      </c>
      <c r="I15" s="7">
        <f>SUM(B15:H15)</f>
        <v>54375</v>
      </c>
    </row>
    <row r="16" spans="1:9">
      <c r="A16" t="s">
        <v>2890</v>
      </c>
      <c r="B16" s="7">
        <v>1843</v>
      </c>
      <c r="C16" s="7">
        <v>1313</v>
      </c>
      <c r="D16" s="7">
        <v>2422</v>
      </c>
      <c r="E16" s="7">
        <v>1598</v>
      </c>
      <c r="F16" s="7">
        <v>1115</v>
      </c>
      <c r="G16" s="7">
        <v>1211</v>
      </c>
      <c r="H16" s="7">
        <v>1304</v>
      </c>
      <c r="I16" s="7">
        <f t="shared" ref="I16:I19" si="1">SUM(B16:H16)</f>
        <v>10806</v>
      </c>
    </row>
    <row r="17" spans="1:20">
      <c r="A17" t="s">
        <v>2883</v>
      </c>
      <c r="B17" s="7">
        <f>B18+B19</f>
        <v>1126</v>
      </c>
      <c r="C17" s="7">
        <f t="shared" ref="C17:H17" si="2">C18+C19</f>
        <v>73</v>
      </c>
      <c r="D17" s="7">
        <f t="shared" si="2"/>
        <v>17545</v>
      </c>
      <c r="E17" s="7">
        <f t="shared" si="2"/>
        <v>24358</v>
      </c>
      <c r="F17" s="7">
        <f t="shared" si="2"/>
        <v>2631</v>
      </c>
      <c r="G17" s="7">
        <f t="shared" si="2"/>
        <v>7289</v>
      </c>
      <c r="H17" s="7">
        <f t="shared" si="2"/>
        <v>7781</v>
      </c>
      <c r="I17" s="7">
        <f t="shared" si="1"/>
        <v>60803</v>
      </c>
    </row>
    <row r="18" spans="1:20" hidden="1">
      <c r="A18" t="s">
        <v>2934</v>
      </c>
      <c r="B18">
        <v>1028</v>
      </c>
      <c r="C18">
        <v>64</v>
      </c>
      <c r="D18">
        <v>16305</v>
      </c>
      <c r="E18">
        <v>23256</v>
      </c>
      <c r="F18">
        <v>2422</v>
      </c>
      <c r="G18">
        <v>7149</v>
      </c>
      <c r="H18">
        <v>7645</v>
      </c>
      <c r="I18">
        <f t="shared" si="1"/>
        <v>57869</v>
      </c>
      <c r="L18" t="s">
        <v>2934</v>
      </c>
      <c r="M18">
        <v>345128</v>
      </c>
      <c r="N18">
        <v>298318</v>
      </c>
      <c r="O18">
        <v>348910</v>
      </c>
      <c r="P18">
        <v>355686</v>
      </c>
      <c r="Q18">
        <v>346947</v>
      </c>
      <c r="R18">
        <v>419806</v>
      </c>
      <c r="S18">
        <v>266875</v>
      </c>
      <c r="T18">
        <f t="shared" ref="T18:T19" si="3">SUM(M18:S18)</f>
        <v>2381670</v>
      </c>
    </row>
    <row r="19" spans="1:20" hidden="1">
      <c r="A19" t="s">
        <v>2935</v>
      </c>
      <c r="B19">
        <v>98</v>
      </c>
      <c r="C19">
        <v>9</v>
      </c>
      <c r="D19">
        <v>1240</v>
      </c>
      <c r="E19">
        <v>1102</v>
      </c>
      <c r="F19">
        <v>209</v>
      </c>
      <c r="G19">
        <v>140</v>
      </c>
      <c r="H19">
        <v>136</v>
      </c>
      <c r="I19">
        <f t="shared" si="1"/>
        <v>2934</v>
      </c>
      <c r="L19" t="s">
        <v>2935</v>
      </c>
      <c r="M19">
        <v>14195</v>
      </c>
      <c r="N19">
        <v>12855</v>
      </c>
      <c r="O19">
        <v>15488</v>
      </c>
      <c r="P19">
        <v>15112</v>
      </c>
      <c r="Q19">
        <v>15566</v>
      </c>
      <c r="R19">
        <v>21546</v>
      </c>
      <c r="S19">
        <v>14898</v>
      </c>
      <c r="T19">
        <f t="shared" si="3"/>
        <v>109660</v>
      </c>
    </row>
    <row r="22" spans="1:20">
      <c r="C22" s="24" t="s">
        <v>349</v>
      </c>
    </row>
    <row r="24" spans="1:20">
      <c r="A24" t="s">
        <v>2955</v>
      </c>
      <c r="B24" t="s">
        <v>28</v>
      </c>
      <c r="C24" t="s">
        <v>73</v>
      </c>
      <c r="D24" t="s">
        <v>100</v>
      </c>
      <c r="E24" t="s">
        <v>126</v>
      </c>
      <c r="F24" t="s">
        <v>146</v>
      </c>
      <c r="G24" t="s">
        <v>168</v>
      </c>
      <c r="H24" t="s">
        <v>187</v>
      </c>
      <c r="I24" t="s">
        <v>349</v>
      </c>
    </row>
    <row r="25" spans="1:20">
      <c r="A25" t="s">
        <v>2840</v>
      </c>
      <c r="B25" s="7">
        <v>71143</v>
      </c>
      <c r="C25" s="7">
        <v>74804</v>
      </c>
      <c r="D25" s="7">
        <v>95416</v>
      </c>
      <c r="E25" s="7">
        <v>82083</v>
      </c>
      <c r="F25" s="7">
        <v>88922</v>
      </c>
      <c r="G25" s="7">
        <v>80199</v>
      </c>
      <c r="H25" s="7">
        <v>128084</v>
      </c>
      <c r="I25" s="7">
        <f>SUM(B25:H25)</f>
        <v>620651</v>
      </c>
    </row>
    <row r="26" spans="1:20">
      <c r="A26" t="s">
        <v>2890</v>
      </c>
      <c r="B26" s="7">
        <v>81088</v>
      </c>
      <c r="C26" s="7">
        <v>70799</v>
      </c>
      <c r="D26" s="7">
        <v>77941</v>
      </c>
      <c r="E26" s="7">
        <v>65868</v>
      </c>
      <c r="F26" s="7">
        <v>66009</v>
      </c>
      <c r="G26" s="7">
        <v>68308</v>
      </c>
      <c r="H26" s="7">
        <v>71285</v>
      </c>
      <c r="I26" s="7">
        <f>SUM(B26:H26)</f>
        <v>501298</v>
      </c>
    </row>
    <row r="27" spans="1:20">
      <c r="A27" t="s">
        <v>2883</v>
      </c>
      <c r="B27" s="7">
        <f t="shared" ref="B27:H27" si="4">M18+M19</f>
        <v>359323</v>
      </c>
      <c r="C27" s="7">
        <f t="shared" si="4"/>
        <v>311173</v>
      </c>
      <c r="D27" s="7">
        <f t="shared" si="4"/>
        <v>364398</v>
      </c>
      <c r="E27" s="7">
        <f t="shared" si="4"/>
        <v>370798</v>
      </c>
      <c r="F27" s="7">
        <f t="shared" si="4"/>
        <v>362513</v>
      </c>
      <c r="G27" s="7">
        <f t="shared" si="4"/>
        <v>441352</v>
      </c>
      <c r="H27" s="7">
        <f t="shared" si="4"/>
        <v>281773</v>
      </c>
      <c r="I27" s="7">
        <f>SUM(B27:H27)</f>
        <v>2491330</v>
      </c>
    </row>
  </sheetData>
  <mergeCells count="1">
    <mergeCell ref="B1:D1"/>
  </mergeCell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 Arkaprabha</dc:creator>
  <cp:keywords/>
  <dc:description/>
  <cp:lastModifiedBy>Kim Marie Krause</cp:lastModifiedBy>
  <cp:revision/>
  <dcterms:created xsi:type="dcterms:W3CDTF">2015-06-05T18:19:34Z</dcterms:created>
  <dcterms:modified xsi:type="dcterms:W3CDTF">2025-01-08T17:13:23Z</dcterms:modified>
  <cp:category/>
  <cp:contentStatus/>
</cp:coreProperties>
</file>