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E:\BNTU\2курс\ЭПИ\Рыночек зарешал\"/>
    </mc:Choice>
  </mc:AlternateContent>
  <xr:revisionPtr revIDLastSave="0" documentId="13_ncr:1_{F6C622AF-0954-4E33-8009-3984AC61E83A}" xr6:coauthVersionLast="47" xr6:coauthVersionMax="47" xr10:uidLastSave="{00000000-0000-0000-0000-000000000000}"/>
  <bookViews>
    <workbookView xWindow="-108" yWindow="-108" windowWidth="23256" windowHeight="12456" xr2:uid="{00000000-000D-0000-FFFF-FFFF00000000}"/>
  </bookViews>
  <sheets>
    <sheet name="GanttChart" sheetId="9" r:id="rId1"/>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Titles" localSheetId="0">GanttChart!$4:$7</definedName>
    <definedName name="_xlnm.Print_Area" localSheetId="0">GanttChart!$A$1:$BN$39</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9" l="1"/>
  <c r="I39" i="9" s="1"/>
  <c r="F38" i="9"/>
  <c r="I38" i="9" s="1"/>
  <c r="F37" i="9"/>
  <c r="I37" i="9" s="1"/>
  <c r="F36" i="9"/>
  <c r="I36" i="9" s="1"/>
  <c r="F35" i="9"/>
  <c r="I35" i="9" s="1"/>
  <c r="F34" i="9"/>
  <c r="I34" i="9" s="1"/>
  <c r="F33" i="9"/>
  <c r="I33" i="9" s="1"/>
  <c r="F32" i="9"/>
  <c r="I32" i="9" s="1"/>
  <c r="F31" i="9"/>
  <c r="I31" i="9" s="1"/>
  <c r="F30" i="9"/>
  <c r="I30" i="9" s="1"/>
  <c r="F29" i="9"/>
  <c r="I29" i="9" s="1"/>
  <c r="F28" i="9"/>
  <c r="I28" i="9" s="1"/>
  <c r="F27" i="9"/>
  <c r="I27" i="9" s="1"/>
  <c r="F26" i="9"/>
  <c r="I26" i="9" s="1"/>
  <c r="F25" i="9"/>
  <c r="I25" i="9" s="1"/>
  <c r="F24" i="9"/>
  <c r="I24" i="9" s="1"/>
  <c r="F23" i="9"/>
  <c r="I23" i="9" s="1"/>
  <c r="F22" i="9"/>
  <c r="I22" i="9" s="1"/>
  <c r="F8" i="9" l="1"/>
  <c r="I8" i="9" s="1"/>
  <c r="F20" i="9"/>
  <c r="I20" i="9" s="1"/>
  <c r="F16" i="9"/>
  <c r="I16" i="9" s="1"/>
  <c r="F13" i="9"/>
  <c r="I13" i="9" s="1"/>
  <c r="F11" i="9" l="1"/>
  <c r="I11" i="9" s="1"/>
  <c r="F9" i="9"/>
  <c r="K6" i="9"/>
  <c r="F10" i="9" l="1"/>
  <c r="I10" i="9" s="1"/>
  <c r="I9" i="9"/>
  <c r="K7" i="9"/>
  <c r="K4" i="9"/>
  <c r="A8" i="9"/>
  <c r="F12" i="9" l="1"/>
  <c r="I12" i="9" s="1"/>
  <c r="L6" i="9" l="1"/>
  <c r="F15" i="9" l="1"/>
  <c r="I15" i="9" s="1"/>
  <c r="F14" i="9"/>
  <c r="I14" i="9" s="1"/>
  <c r="F18" i="9"/>
  <c r="I18" i="9" s="1"/>
  <c r="F17" i="9"/>
  <c r="I17" i="9" s="1"/>
  <c r="F21" i="9"/>
  <c r="I21" i="9" s="1"/>
  <c r="M6" i="9"/>
  <c r="F19" i="9"/>
  <c r="I19" i="9" s="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E6" i="9" s="1"/>
  <c r="AE7" i="9" s="1"/>
  <c r="AA7" i="9"/>
  <c r="AB7" i="9" l="1"/>
  <c r="AF6" i="9" l="1"/>
  <c r="AC7" i="9"/>
  <c r="AG6" i="9" l="1"/>
  <c r="AD7" i="9"/>
  <c r="AH6" i="9" l="1"/>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l="1"/>
  <c r="A13" i="9" s="1"/>
  <c r="A14" i="9" s="1"/>
  <c r="A15" i="9" s="1"/>
  <c r="A16" i="9" s="1"/>
  <c r="A17" i="9" s="1"/>
  <c r="A18" i="9" s="1"/>
  <c r="A19" i="9" s="1"/>
  <c r="A20" i="9" l="1"/>
  <c r="A21" i="9" s="1"/>
  <c r="A22" i="9" s="1"/>
  <c r="A23" i="9" s="1"/>
  <c r="A24" i="9" s="1"/>
  <c r="A25" i="9" s="1"/>
  <c r="A26" i="9" s="1"/>
  <c r="A27" i="9" s="1"/>
  <c r="A28" i="9" s="1"/>
  <c r="A29" i="9" s="1"/>
  <c r="A30" i="9" s="1"/>
  <c r="A31" i="9" s="1"/>
  <c r="A32" i="9" s="1"/>
  <c r="A33" i="9" s="1"/>
  <c r="A34" i="9" s="1"/>
  <c r="A35" i="9" s="1"/>
  <c r="A36" i="9" s="1"/>
  <c r="A37" i="9" s="1"/>
  <c r="A38" i="9" s="1"/>
  <c r="A3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<sst xmlns="http://schemas.openxmlformats.org/spreadsheetml/2006/main" count="70" uniqueCount="58">
  <si>
    <t>WBS</t>
  </si>
  <si>
    <t>TASK</t>
  </si>
  <si>
    <t>START</t>
  </si>
  <si>
    <t>END</t>
  </si>
  <si>
    <t>DAYS</t>
  </si>
  <si>
    <t>% DONE</t>
  </si>
  <si>
    <t>WORK DAYS</t>
  </si>
  <si>
    <t>PREDECESSOR</t>
  </si>
  <si>
    <t xml:space="preserve">Display Week </t>
  </si>
  <si>
    <t xml:space="preserve">Project Start Date </t>
  </si>
  <si>
    <t xml:space="preserve">Project Lead </t>
  </si>
  <si>
    <t>LABOUR</t>
  </si>
  <si>
    <t>АНАЛИЗ РЫНКА</t>
  </si>
  <si>
    <t>РАЗРАБОТКА ТЗ / СПЕЦИФИКАЦИИ</t>
  </si>
  <si>
    <t>РАЗРАБОТКА ИНФОРМАЦИОННОЙ СТРУКТУРЫ И МАКЕТА СТРАНИЦРАЗРАБОТКА ИНФОРМАЦИОННОЙ СТРУКТУРЫ И МАКЕТА СТРАНИЦ</t>
  </si>
  <si>
    <t>РАЗРАБОТКА КОНТЕНТА</t>
  </si>
  <si>
    <t>КОДИРОВАНИЕ СЕРВЕРНОЙ ЧАСТИ И БД</t>
  </si>
  <si>
    <t>ВЕРСТКА</t>
  </si>
  <si>
    <t>SEO-ПОДГОТОВКА И ЗАПОЛНЕНИЕ КОНТЕНТА</t>
  </si>
  <si>
    <t>РАЗМЕЩЕНИЕ В ИНТЕРНЕТЕ</t>
  </si>
  <si>
    <t>Определение целевой аудитории</t>
  </si>
  <si>
    <t>Исследование продуктов конкурентов</t>
  </si>
  <si>
    <t>Исследование стратегий конкурентов</t>
  </si>
  <si>
    <t>Разработка стратегии маркетинга и продвижения</t>
  </si>
  <si>
    <t>Проведение рекламных компаний</t>
  </si>
  <si>
    <t>Определение функциональных требований к ПО</t>
  </si>
  <si>
    <t>Создание документа с описанием всех особенностей и характеристик</t>
  </si>
  <si>
    <t>Планировка структуры  программы</t>
  </si>
  <si>
    <t>Определение основных разделов и функций</t>
  </si>
  <si>
    <t>Разработка удобного интерфейса для пользователей</t>
  </si>
  <si>
    <t>Разработка архитектуры программы</t>
  </si>
  <si>
    <t>Написание серверной части</t>
  </si>
  <si>
    <t>Настройка БД для хранения информации о вирусах и защите ПК</t>
  </si>
  <si>
    <t>Учитывание требований по безопасности и удобству</t>
  </si>
  <si>
    <t>Оптимизация сайта и приложения для поисковых систем</t>
  </si>
  <si>
    <t>Наполнение сайта актуальным контентом</t>
  </si>
  <si>
    <t>Тестирование на ошибки и недочеты</t>
  </si>
  <si>
    <t>Подготовка к обновлениям</t>
  </si>
  <si>
    <t>Определение потребностей пользователя</t>
  </si>
  <si>
    <t>Кабан</t>
  </si>
  <si>
    <t>Маркетинговый аналитик</t>
  </si>
  <si>
    <t>Исследователь рынка</t>
  </si>
  <si>
    <t>Аналитик бизнес-требований</t>
  </si>
  <si>
    <t>UX/UI дизайнер</t>
  </si>
  <si>
    <t>Контент-менеджер</t>
  </si>
  <si>
    <t>Программист</t>
  </si>
  <si>
    <t>Веб-дизайнер</t>
  </si>
  <si>
    <t>Тестировщики</t>
  </si>
  <si>
    <t>SEO-специалист</t>
  </si>
  <si>
    <t>DevOps-инженер</t>
  </si>
  <si>
    <t>Маркетолог</t>
  </si>
  <si>
    <t>Jaba Inc.</t>
  </si>
  <si>
    <t>ПОДГОТОВКА ПРОДВИЖЕНИЯ</t>
  </si>
  <si>
    <t>Подготовка описания и инструкций</t>
  </si>
  <si>
    <t>Обеспечение адаптивности и кросс-браузерной совместимости</t>
  </si>
  <si>
    <t>Создание дизайна сайта и ПО</t>
  </si>
  <si>
    <t>Запуск сайта и ПО</t>
  </si>
  <si>
    <t>Бастион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</si>
</sst>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4" fontId="35" fillId="22" borderId="11" xfId="0" applyNumberFormat="1" applyFont="1" applyFill="1" applyBorder="1" applyAlignment="1" applyProtection="1">
      <alignment horizontal="center" vertical="center"/>
    </xf>
    <xf numFmtId="14" fontId="35" fillId="0" borderId="11" xfId="0" applyNumberFormat="1" applyFont="1" applyBorder="1" applyAlignment="1" applyProtection="1">
      <alignment horizontal="center" vertical="center"/>
    </xf>
    <xf numFmtId="14" fontId="30" fillId="21" borderId="10"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35" builtinId="20" customBuiltin="1"/>
    <cellStyle name="Вывод" xfId="39" builtinId="21" customBuiltin="1"/>
    <cellStyle name="Вычисление" xfId="26" builtinId="22" customBuiltin="1"/>
    <cellStyle name="Гиперссылка" xfId="34" builtinId="8"/>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42" builtinId="25" customBuiltin="1"/>
    <cellStyle name="Контрольная ячейка" xfId="27" builtinId="23" customBuiltin="1"/>
    <cellStyle name="Название" xfId="41" builtinId="15" customBuiltin="1"/>
    <cellStyle name="Нейтральный" xfId="37" builtinId="28" customBuiltin="1"/>
    <cellStyle name="Обычный" xfId="0" builtinId="0"/>
    <cellStyle name="Плохой" xfId="25" builtinId="27" customBuiltin="1"/>
    <cellStyle name="Пояснение" xfId="28" builtinId="53" customBuiltin="1"/>
    <cellStyle name="Примечание" xfId="38" builtinId="10" customBuiltin="1"/>
    <cellStyle name="Процентный" xfId="40" builtinId="5"/>
    <cellStyle name="Связанная ячейка" xfId="36" builtinId="24" customBuiltin="1"/>
    <cellStyle name="Текст предупреждения" xfId="43" builtinId="11" customBuiltin="1"/>
    <cellStyle name="Хороший" xfId="29" builtinId="26" customBuiltin="1"/>
  </cellStyles>
  <dxfs count="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520065</xdr:colOff>
      <xdr:row>5</xdr:row>
      <xdr:rowOff>142875</xdr:rowOff>
    </xdr:from>
    <xdr:to>
      <xdr:col>21</xdr:col>
      <xdr:colOff>99060</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9"/>
  <sheetViews>
    <sheetView showGridLines="0" tabSelected="1" topLeftCell="E1" zoomScale="88" zoomScaleNormal="100" workbookViewId="0">
      <pane ySplit="7" topLeftCell="A8" activePane="bottomLeft" state="frozen"/>
      <selection pane="bottomLeft" activeCell="H5" sqref="H5"/>
    </sheetView>
  </sheetViews>
  <sheetFormatPr defaultColWidth="9.109375" defaultRowHeight="13.2" x14ac:dyDescent="0.25"/>
  <cols>
    <col min="1" max="1" width="6.88671875" style="5" customWidth="1"/>
    <col min="2" max="2" width="19" style="1" customWidth="1"/>
    <col min="3" max="3" width="23.33203125" style="1" customWidth="1"/>
    <col min="4" max="4" width="6.88671875" style="6" hidden="1" customWidth="1"/>
    <col min="5" max="5" width="17.44140625" style="1" customWidth="1"/>
    <col min="6" max="6" width="9.88671875" style="1" bestFit="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1" t="s">
        <v>57</v>
      </c>
      <c r="B1" s="10"/>
      <c r="C1" s="10"/>
      <c r="D1" s="10"/>
      <c r="E1" s="10"/>
      <c r="F1" s="10"/>
      <c r="I1" s="65"/>
      <c r="K1" s="70"/>
      <c r="L1" s="70"/>
      <c r="M1" s="70"/>
      <c r="N1" s="70"/>
      <c r="O1" s="70"/>
      <c r="P1" s="70"/>
      <c r="Q1" s="70"/>
      <c r="R1" s="70"/>
      <c r="S1" s="70"/>
      <c r="T1" s="70"/>
      <c r="U1" s="70"/>
      <c r="V1" s="70"/>
      <c r="W1" s="70"/>
      <c r="X1" s="70"/>
      <c r="Y1" s="70"/>
      <c r="Z1" s="70"/>
      <c r="AA1" s="70"/>
      <c r="AB1" s="70"/>
      <c r="AC1" s="70"/>
      <c r="AD1" s="70"/>
      <c r="AE1" s="70"/>
    </row>
    <row r="2" spans="1:66" ht="18" customHeight="1" x14ac:dyDescent="0.25">
      <c r="A2" s="15" t="s">
        <v>51</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6"/>
      <c r="B4" s="50" t="s">
        <v>9</v>
      </c>
      <c r="C4" s="75">
        <v>45536</v>
      </c>
      <c r="D4" s="75"/>
      <c r="E4" s="75"/>
      <c r="F4" s="47"/>
      <c r="G4" s="50" t="s">
        <v>8</v>
      </c>
      <c r="H4" s="64">
        <v>1</v>
      </c>
      <c r="I4" s="48"/>
      <c r="J4" s="13"/>
      <c r="K4" s="72" t="str">
        <f>"Week "&amp;(K6-($C$4-WEEKDAY($C$4,1)+2))/7+1</f>
        <v>Week 1</v>
      </c>
      <c r="L4" s="73"/>
      <c r="M4" s="73"/>
      <c r="N4" s="73"/>
      <c r="O4" s="73"/>
      <c r="P4" s="73"/>
      <c r="Q4" s="74"/>
      <c r="R4" s="72" t="str">
        <f>"Week "&amp;(R6-($C$4-WEEKDAY($C$4,1)+2))/7+1</f>
        <v>Week 2</v>
      </c>
      <c r="S4" s="73"/>
      <c r="T4" s="73"/>
      <c r="U4" s="73"/>
      <c r="V4" s="73"/>
      <c r="W4" s="73"/>
      <c r="X4" s="74"/>
      <c r="Y4" s="72" t="str">
        <f>"Week "&amp;(Y6-($C$4-WEEKDAY($C$4,1)+2))/7+1</f>
        <v>Week 3</v>
      </c>
      <c r="Z4" s="73"/>
      <c r="AA4" s="73"/>
      <c r="AB4" s="73"/>
      <c r="AC4" s="73"/>
      <c r="AD4" s="73"/>
      <c r="AE4" s="74"/>
      <c r="AF4" s="72" t="str">
        <f>"Week "&amp;(AF6-($C$4-WEEKDAY($C$4,1)+2))/7+1</f>
        <v>Week 4</v>
      </c>
      <c r="AG4" s="73"/>
      <c r="AH4" s="73"/>
      <c r="AI4" s="73"/>
      <c r="AJ4" s="73"/>
      <c r="AK4" s="73"/>
      <c r="AL4" s="74"/>
      <c r="AM4" s="72" t="str">
        <f>"Week "&amp;(AM6-($C$4-WEEKDAY($C$4,1)+2))/7+1</f>
        <v>Week 5</v>
      </c>
      <c r="AN4" s="73"/>
      <c r="AO4" s="73"/>
      <c r="AP4" s="73"/>
      <c r="AQ4" s="73"/>
      <c r="AR4" s="73"/>
      <c r="AS4" s="74"/>
      <c r="AT4" s="72" t="str">
        <f>"Week "&amp;(AT6-($C$4-WEEKDAY($C$4,1)+2))/7+1</f>
        <v>Week 6</v>
      </c>
      <c r="AU4" s="73"/>
      <c r="AV4" s="73"/>
      <c r="AW4" s="73"/>
      <c r="AX4" s="73"/>
      <c r="AY4" s="73"/>
      <c r="AZ4" s="74"/>
      <c r="BA4" s="72" t="str">
        <f>"Week "&amp;(BA6-($C$4-WEEKDAY($C$4,1)+2))/7+1</f>
        <v>Week 7</v>
      </c>
      <c r="BB4" s="73"/>
      <c r="BC4" s="73"/>
      <c r="BD4" s="73"/>
      <c r="BE4" s="73"/>
      <c r="BF4" s="73"/>
      <c r="BG4" s="74"/>
      <c r="BH4" s="72" t="str">
        <f>"Week "&amp;(BH6-($C$4-WEEKDAY($C$4,1)+2))/7+1</f>
        <v>Week 8</v>
      </c>
      <c r="BI4" s="73"/>
      <c r="BJ4" s="73"/>
      <c r="BK4" s="73"/>
      <c r="BL4" s="73"/>
      <c r="BM4" s="73"/>
      <c r="BN4" s="74"/>
    </row>
    <row r="5" spans="1:66" ht="17.25" customHeight="1" x14ac:dyDescent="0.25">
      <c r="A5" s="46"/>
      <c r="B5" s="50" t="s">
        <v>10</v>
      </c>
      <c r="C5" s="71" t="s">
        <v>39</v>
      </c>
      <c r="D5" s="71"/>
      <c r="E5" s="71"/>
      <c r="F5" s="49"/>
      <c r="G5" s="49"/>
      <c r="H5" s="49"/>
      <c r="I5" s="49"/>
      <c r="J5" s="13"/>
      <c r="K5" s="76">
        <f>K6</f>
        <v>45537</v>
      </c>
      <c r="L5" s="77"/>
      <c r="M5" s="77"/>
      <c r="N5" s="77"/>
      <c r="O5" s="77"/>
      <c r="P5" s="77"/>
      <c r="Q5" s="78"/>
      <c r="R5" s="76">
        <f>R6</f>
        <v>45544</v>
      </c>
      <c r="S5" s="77"/>
      <c r="T5" s="77"/>
      <c r="U5" s="77"/>
      <c r="V5" s="77"/>
      <c r="W5" s="77"/>
      <c r="X5" s="78"/>
      <c r="Y5" s="76">
        <f>Y6</f>
        <v>45551</v>
      </c>
      <c r="Z5" s="77"/>
      <c r="AA5" s="77"/>
      <c r="AB5" s="77"/>
      <c r="AC5" s="77"/>
      <c r="AD5" s="77"/>
      <c r="AE5" s="78"/>
      <c r="AF5" s="76">
        <f>AF6</f>
        <v>45558</v>
      </c>
      <c r="AG5" s="77"/>
      <c r="AH5" s="77"/>
      <c r="AI5" s="77"/>
      <c r="AJ5" s="77"/>
      <c r="AK5" s="77"/>
      <c r="AL5" s="78"/>
      <c r="AM5" s="76">
        <f>AM6</f>
        <v>45565</v>
      </c>
      <c r="AN5" s="77"/>
      <c r="AO5" s="77"/>
      <c r="AP5" s="77"/>
      <c r="AQ5" s="77"/>
      <c r="AR5" s="77"/>
      <c r="AS5" s="78"/>
      <c r="AT5" s="76">
        <f>AT6</f>
        <v>45572</v>
      </c>
      <c r="AU5" s="77"/>
      <c r="AV5" s="77"/>
      <c r="AW5" s="77"/>
      <c r="AX5" s="77"/>
      <c r="AY5" s="77"/>
      <c r="AZ5" s="78"/>
      <c r="BA5" s="76">
        <f>BA6</f>
        <v>45579</v>
      </c>
      <c r="BB5" s="77"/>
      <c r="BC5" s="77"/>
      <c r="BD5" s="77"/>
      <c r="BE5" s="77"/>
      <c r="BF5" s="77"/>
      <c r="BG5" s="78"/>
      <c r="BH5" s="76">
        <f>BH6</f>
        <v>45586</v>
      </c>
      <c r="BI5" s="77"/>
      <c r="BJ5" s="77"/>
      <c r="BK5" s="77"/>
      <c r="BL5" s="77"/>
      <c r="BM5" s="77"/>
      <c r="BN5" s="78"/>
    </row>
    <row r="6" spans="1:66" x14ac:dyDescent="0.25">
      <c r="A6" s="12"/>
      <c r="B6" s="13"/>
      <c r="C6" s="13"/>
      <c r="D6" s="14"/>
      <c r="E6" s="13"/>
      <c r="F6" s="13"/>
      <c r="G6" s="13"/>
      <c r="H6" s="13"/>
      <c r="I6" s="13"/>
      <c r="J6" s="13"/>
      <c r="K6" s="37">
        <f>C4-WEEKDAY(C4,1)+2+7*(H4-1)</f>
        <v>45537</v>
      </c>
      <c r="L6" s="28">
        <f t="shared" ref="L6:AQ6" si="0">K6+1</f>
        <v>45538</v>
      </c>
      <c r="M6" s="28">
        <f t="shared" si="0"/>
        <v>45539</v>
      </c>
      <c r="N6" s="28">
        <f t="shared" si="0"/>
        <v>45540</v>
      </c>
      <c r="O6" s="28">
        <f t="shared" si="0"/>
        <v>45541</v>
      </c>
      <c r="P6" s="28">
        <f t="shared" si="0"/>
        <v>45542</v>
      </c>
      <c r="Q6" s="38">
        <f t="shared" si="0"/>
        <v>45543</v>
      </c>
      <c r="R6" s="37">
        <f t="shared" si="0"/>
        <v>45544</v>
      </c>
      <c r="S6" s="28">
        <f t="shared" si="0"/>
        <v>45545</v>
      </c>
      <c r="T6" s="28">
        <f t="shared" si="0"/>
        <v>45546</v>
      </c>
      <c r="U6" s="28">
        <f t="shared" si="0"/>
        <v>45547</v>
      </c>
      <c r="V6" s="28">
        <f t="shared" si="0"/>
        <v>45548</v>
      </c>
      <c r="W6" s="28">
        <f t="shared" si="0"/>
        <v>45549</v>
      </c>
      <c r="X6" s="38">
        <f t="shared" si="0"/>
        <v>45550</v>
      </c>
      <c r="Y6" s="37">
        <f t="shared" si="0"/>
        <v>45551</v>
      </c>
      <c r="Z6" s="28">
        <f t="shared" si="0"/>
        <v>45552</v>
      </c>
      <c r="AA6" s="28">
        <f t="shared" si="0"/>
        <v>45553</v>
      </c>
      <c r="AB6" s="28">
        <f t="shared" si="0"/>
        <v>45554</v>
      </c>
      <c r="AC6" s="28">
        <f t="shared" si="0"/>
        <v>45555</v>
      </c>
      <c r="AD6" s="28">
        <f>AC6+1</f>
        <v>45556</v>
      </c>
      <c r="AE6" s="38">
        <f>AD6+1</f>
        <v>45557</v>
      </c>
      <c r="AF6" s="37">
        <f>AE6+1</f>
        <v>45558</v>
      </c>
      <c r="AG6" s="28">
        <f t="shared" si="0"/>
        <v>45559</v>
      </c>
      <c r="AH6" s="28">
        <f t="shared" si="0"/>
        <v>45560</v>
      </c>
      <c r="AI6" s="28">
        <f t="shared" si="0"/>
        <v>45561</v>
      </c>
      <c r="AJ6" s="28">
        <f t="shared" si="0"/>
        <v>45562</v>
      </c>
      <c r="AK6" s="28">
        <f t="shared" si="0"/>
        <v>45563</v>
      </c>
      <c r="AL6" s="38">
        <f t="shared" si="0"/>
        <v>45564</v>
      </c>
      <c r="AM6" s="37">
        <f t="shared" si="0"/>
        <v>45565</v>
      </c>
      <c r="AN6" s="28">
        <f t="shared" si="0"/>
        <v>45566</v>
      </c>
      <c r="AO6" s="28">
        <f t="shared" si="0"/>
        <v>45567</v>
      </c>
      <c r="AP6" s="28">
        <f t="shared" si="0"/>
        <v>45568</v>
      </c>
      <c r="AQ6" s="28">
        <f t="shared" si="0"/>
        <v>45569</v>
      </c>
      <c r="AR6" s="28">
        <f t="shared" ref="AR6:BN6" si="1">AQ6+1</f>
        <v>45570</v>
      </c>
      <c r="AS6" s="38">
        <f t="shared" si="1"/>
        <v>45571</v>
      </c>
      <c r="AT6" s="37">
        <f t="shared" si="1"/>
        <v>45572</v>
      </c>
      <c r="AU6" s="28">
        <f t="shared" si="1"/>
        <v>45573</v>
      </c>
      <c r="AV6" s="28">
        <f t="shared" si="1"/>
        <v>45574</v>
      </c>
      <c r="AW6" s="28">
        <f t="shared" si="1"/>
        <v>45575</v>
      </c>
      <c r="AX6" s="28">
        <f t="shared" si="1"/>
        <v>45576</v>
      </c>
      <c r="AY6" s="28">
        <f t="shared" si="1"/>
        <v>45577</v>
      </c>
      <c r="AZ6" s="38">
        <f t="shared" si="1"/>
        <v>45578</v>
      </c>
      <c r="BA6" s="37">
        <f t="shared" si="1"/>
        <v>45579</v>
      </c>
      <c r="BB6" s="28">
        <f t="shared" si="1"/>
        <v>45580</v>
      </c>
      <c r="BC6" s="28">
        <f t="shared" si="1"/>
        <v>45581</v>
      </c>
      <c r="BD6" s="28">
        <f t="shared" si="1"/>
        <v>45582</v>
      </c>
      <c r="BE6" s="28">
        <f t="shared" si="1"/>
        <v>45583</v>
      </c>
      <c r="BF6" s="28">
        <f t="shared" si="1"/>
        <v>45584</v>
      </c>
      <c r="BG6" s="38">
        <f t="shared" si="1"/>
        <v>45585</v>
      </c>
      <c r="BH6" s="37">
        <f t="shared" si="1"/>
        <v>45586</v>
      </c>
      <c r="BI6" s="28">
        <f t="shared" si="1"/>
        <v>45587</v>
      </c>
      <c r="BJ6" s="28">
        <f t="shared" si="1"/>
        <v>45588</v>
      </c>
      <c r="BK6" s="28">
        <f t="shared" si="1"/>
        <v>45589</v>
      </c>
      <c r="BL6" s="28">
        <f t="shared" si="1"/>
        <v>45590</v>
      </c>
      <c r="BM6" s="28">
        <f t="shared" si="1"/>
        <v>45591</v>
      </c>
      <c r="BN6" s="38">
        <f t="shared" si="1"/>
        <v>45592</v>
      </c>
    </row>
    <row r="7" spans="1:66" s="60" customFormat="1" ht="24.6" thickBot="1" x14ac:dyDescent="0.3">
      <c r="A7" s="52" t="s">
        <v>0</v>
      </c>
      <c r="B7" s="53" t="s">
        <v>1</v>
      </c>
      <c r="C7" s="54" t="s">
        <v>11</v>
      </c>
      <c r="D7" s="55" t="s">
        <v>7</v>
      </c>
      <c r="E7" s="56" t="s">
        <v>2</v>
      </c>
      <c r="F7" s="56" t="s">
        <v>3</v>
      </c>
      <c r="G7" s="54" t="s">
        <v>4</v>
      </c>
      <c r="H7" s="54" t="s">
        <v>5</v>
      </c>
      <c r="I7" s="54" t="s">
        <v>6</v>
      </c>
      <c r="J7" s="54"/>
      <c r="K7" s="57" t="str">
        <f t="shared" ref="K7:AP7" si="2">CHOOSE(WEEKDAY(K6,1),"S","M","T","W","T","F","S")</f>
        <v>M</v>
      </c>
      <c r="L7" s="58" t="str">
        <f t="shared" si="2"/>
        <v>T</v>
      </c>
      <c r="M7" s="58" t="str">
        <f t="shared" si="2"/>
        <v>W</v>
      </c>
      <c r="N7" s="58" t="str">
        <f t="shared" si="2"/>
        <v>T</v>
      </c>
      <c r="O7" s="58" t="str">
        <f t="shared" si="2"/>
        <v>F</v>
      </c>
      <c r="P7" s="58" t="str">
        <f t="shared" si="2"/>
        <v>S</v>
      </c>
      <c r="Q7" s="59" t="str">
        <f t="shared" si="2"/>
        <v>S</v>
      </c>
      <c r="R7" s="57" t="str">
        <f t="shared" si="2"/>
        <v>M</v>
      </c>
      <c r="S7" s="58" t="str">
        <f t="shared" si="2"/>
        <v>T</v>
      </c>
      <c r="T7" s="58" t="str">
        <f t="shared" si="2"/>
        <v>W</v>
      </c>
      <c r="U7" s="58" t="str">
        <f t="shared" si="2"/>
        <v>T</v>
      </c>
      <c r="V7" s="58" t="str">
        <f t="shared" si="2"/>
        <v>F</v>
      </c>
      <c r="W7" s="58" t="str">
        <f t="shared" si="2"/>
        <v>S</v>
      </c>
      <c r="X7" s="59" t="str">
        <f t="shared" si="2"/>
        <v>S</v>
      </c>
      <c r="Y7" s="57" t="str">
        <f t="shared" si="2"/>
        <v>M</v>
      </c>
      <c r="Z7" s="58" t="str">
        <f t="shared" si="2"/>
        <v>T</v>
      </c>
      <c r="AA7" s="58" t="str">
        <f t="shared" si="2"/>
        <v>W</v>
      </c>
      <c r="AB7" s="58" t="str">
        <f t="shared" si="2"/>
        <v>T</v>
      </c>
      <c r="AC7" s="58" t="str">
        <f t="shared" si="2"/>
        <v>F</v>
      </c>
      <c r="AD7" s="58" t="str">
        <f t="shared" si="2"/>
        <v>S</v>
      </c>
      <c r="AE7" s="59" t="str">
        <f t="shared" si="2"/>
        <v>S</v>
      </c>
      <c r="AF7" s="57" t="str">
        <f t="shared" si="2"/>
        <v>M</v>
      </c>
      <c r="AG7" s="58" t="str">
        <f t="shared" si="2"/>
        <v>T</v>
      </c>
      <c r="AH7" s="58" t="str">
        <f t="shared" si="2"/>
        <v>W</v>
      </c>
      <c r="AI7" s="58" t="str">
        <f t="shared" si="2"/>
        <v>T</v>
      </c>
      <c r="AJ7" s="58" t="str">
        <f t="shared" si="2"/>
        <v>F</v>
      </c>
      <c r="AK7" s="58" t="str">
        <f t="shared" si="2"/>
        <v>S</v>
      </c>
      <c r="AL7" s="59" t="str">
        <f t="shared" si="2"/>
        <v>S</v>
      </c>
      <c r="AM7" s="57" t="str">
        <f t="shared" si="2"/>
        <v>M</v>
      </c>
      <c r="AN7" s="58" t="str">
        <f t="shared" si="2"/>
        <v>T</v>
      </c>
      <c r="AO7" s="58" t="str">
        <f t="shared" si="2"/>
        <v>W</v>
      </c>
      <c r="AP7" s="58" t="str">
        <f t="shared" si="2"/>
        <v>T</v>
      </c>
      <c r="AQ7" s="58" t="str">
        <f t="shared" ref="AQ7:BN7" si="3">CHOOSE(WEEKDAY(AQ6,1),"S","M","T","W","T","F","S")</f>
        <v>F</v>
      </c>
      <c r="AR7" s="58" t="str">
        <f t="shared" si="3"/>
        <v>S</v>
      </c>
      <c r="AS7" s="59" t="str">
        <f t="shared" si="3"/>
        <v>S</v>
      </c>
      <c r="AT7" s="57" t="str">
        <f t="shared" si="3"/>
        <v>M</v>
      </c>
      <c r="AU7" s="58" t="str">
        <f t="shared" si="3"/>
        <v>T</v>
      </c>
      <c r="AV7" s="58" t="str">
        <f t="shared" si="3"/>
        <v>W</v>
      </c>
      <c r="AW7" s="58" t="str">
        <f t="shared" si="3"/>
        <v>T</v>
      </c>
      <c r="AX7" s="58" t="str">
        <f t="shared" si="3"/>
        <v>F</v>
      </c>
      <c r="AY7" s="58" t="str">
        <f t="shared" si="3"/>
        <v>S</v>
      </c>
      <c r="AZ7" s="59" t="str">
        <f t="shared" si="3"/>
        <v>S</v>
      </c>
      <c r="BA7" s="57" t="str">
        <f t="shared" si="3"/>
        <v>M</v>
      </c>
      <c r="BB7" s="58" t="str">
        <f t="shared" si="3"/>
        <v>T</v>
      </c>
      <c r="BC7" s="58" t="str">
        <f t="shared" si="3"/>
        <v>W</v>
      </c>
      <c r="BD7" s="58" t="str">
        <f t="shared" si="3"/>
        <v>T</v>
      </c>
      <c r="BE7" s="58" t="str">
        <f t="shared" si="3"/>
        <v>F</v>
      </c>
      <c r="BF7" s="58" t="str">
        <f t="shared" si="3"/>
        <v>S</v>
      </c>
      <c r="BG7" s="59" t="str">
        <f t="shared" si="3"/>
        <v>S</v>
      </c>
      <c r="BH7" s="57" t="str">
        <f t="shared" si="3"/>
        <v>M</v>
      </c>
      <c r="BI7" s="58" t="str">
        <f t="shared" si="3"/>
        <v>T</v>
      </c>
      <c r="BJ7" s="58" t="str">
        <f t="shared" si="3"/>
        <v>W</v>
      </c>
      <c r="BK7" s="58" t="str">
        <f t="shared" si="3"/>
        <v>T</v>
      </c>
      <c r="BL7" s="58" t="str">
        <f t="shared" si="3"/>
        <v>F</v>
      </c>
      <c r="BM7" s="58" t="str">
        <f t="shared" si="3"/>
        <v>S</v>
      </c>
      <c r="BN7" s="59" t="str">
        <f t="shared" si="3"/>
        <v>S</v>
      </c>
    </row>
    <row r="8" spans="1:66" s="18" customFormat="1" ht="17.399999999999999" x14ac:dyDescent="0.25">
      <c r="A8" s="29" t="str">
        <f>IF(ISERROR(VALUE(SUBSTITUTE(prevWBS,".",""))),"1",IF(ISERROR(FIND("`",SUBSTITUTE(prevWBS,".","`",1))),TEXT(VALUE(prevWBS)+1,"#"),TEXT(VALUE(LEFT(prevWBS,FIND("`",SUBSTITUTE(prevWBS,".","`",1))-1))+1,"#")))</f>
        <v>1</v>
      </c>
      <c r="B8" s="30" t="s">
        <v>12</v>
      </c>
      <c r="C8" s="31"/>
      <c r="D8" s="32"/>
      <c r="E8" s="33"/>
      <c r="F8" s="51" t="str">
        <f>IF(ISBLANK(E8)," - ",IF(G8=0,E8,E8+G8-1))</f>
        <v xml:space="preserve"> - </v>
      </c>
      <c r="G8" s="34"/>
      <c r="H8" s="35"/>
      <c r="I8" s="36" t="str">
        <f t="shared" ref="I8:I21" si="4">IF(OR(F8=0,E8=0)," - ",NETWORKDAYS(E8,F8))</f>
        <v xml:space="preserve"> - </v>
      </c>
      <c r="J8" s="39"/>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1:66" s="24" customFormat="1" ht="22.8" x14ac:dyDescent="0.25">
      <c r="A9" s="23"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2" t="s">
        <v>21</v>
      </c>
      <c r="C9" s="24" t="s">
        <v>41</v>
      </c>
      <c r="D9" s="63"/>
      <c r="E9" s="67">
        <v>45536</v>
      </c>
      <c r="F9" s="68">
        <f>IF(ISBLANK(E9)," - ",IF(G9=0,E9,E9+G9-1))</f>
        <v>45538</v>
      </c>
      <c r="G9" s="25">
        <v>3</v>
      </c>
      <c r="H9" s="26">
        <v>1</v>
      </c>
      <c r="I9" s="27">
        <f t="shared" si="4"/>
        <v>2</v>
      </c>
      <c r="J9" s="40"/>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row>
    <row r="10" spans="1:66" s="24" customFormat="1" ht="22.8" x14ac:dyDescent="0.25">
      <c r="A10" s="23" t="str">
        <f t="shared" si="5"/>
        <v>1.2</v>
      </c>
      <c r="B10" s="62" t="s">
        <v>22</v>
      </c>
      <c r="C10" s="24" t="s">
        <v>41</v>
      </c>
      <c r="D10" s="63"/>
      <c r="E10" s="67">
        <v>45536</v>
      </c>
      <c r="F10" s="68">
        <f t="shared" ref="F10:F21" si="6">IF(ISBLANK(E10)," - ",IF(G10=0,E10,E10+G10-1))</f>
        <v>45541</v>
      </c>
      <c r="G10" s="25">
        <v>6</v>
      </c>
      <c r="H10" s="26">
        <v>1</v>
      </c>
      <c r="I10" s="27">
        <f t="shared" si="4"/>
        <v>5</v>
      </c>
      <c r="J10" s="40"/>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row>
    <row r="11" spans="1:66" s="24" customFormat="1" ht="22.8" x14ac:dyDescent="0.25">
      <c r="A11" s="23" t="str">
        <f t="shared" si="5"/>
        <v>1.3</v>
      </c>
      <c r="B11" s="62" t="s">
        <v>20</v>
      </c>
      <c r="C11" s="24" t="s">
        <v>40</v>
      </c>
      <c r="D11" s="63"/>
      <c r="E11" s="67">
        <v>45542</v>
      </c>
      <c r="F11" s="68">
        <f t="shared" si="6"/>
        <v>45547</v>
      </c>
      <c r="G11" s="25">
        <v>6</v>
      </c>
      <c r="H11" s="26">
        <v>1</v>
      </c>
      <c r="I11" s="27">
        <f t="shared" si="4"/>
        <v>4</v>
      </c>
      <c r="J11" s="40"/>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row>
    <row r="12" spans="1:66" s="24" customFormat="1" ht="34.200000000000003" x14ac:dyDescent="0.25">
      <c r="A12" s="23" t="str">
        <f t="shared" si="5"/>
        <v>1.4</v>
      </c>
      <c r="B12" s="62" t="s">
        <v>38</v>
      </c>
      <c r="C12" s="24" t="s">
        <v>40</v>
      </c>
      <c r="D12" s="63"/>
      <c r="E12" s="67">
        <v>45548</v>
      </c>
      <c r="F12" s="68">
        <f t="shared" si="6"/>
        <v>45551</v>
      </c>
      <c r="G12" s="25">
        <v>4</v>
      </c>
      <c r="H12" s="26">
        <v>1</v>
      </c>
      <c r="I12" s="27">
        <f t="shared" si="4"/>
        <v>2</v>
      </c>
      <c r="J12" s="40"/>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row>
    <row r="13" spans="1:66" s="18" customFormat="1" ht="17.399999999999999" x14ac:dyDescent="0.25">
      <c r="A13" s="16" t="str">
        <f>IF(ISERROR(VALUE(SUBSTITUTE(prevWBS,".",""))),"1",IF(ISERROR(FIND("`",SUBSTITUTE(prevWBS,".","`",1))),TEXT(VALUE(prevWBS)+1,"#"),TEXT(VALUE(LEFT(prevWBS,FIND("`",SUBSTITUTE(prevWBS,".","`",1))-1))+1,"#")))</f>
        <v>2</v>
      </c>
      <c r="B13" s="17" t="s">
        <v>13</v>
      </c>
      <c r="D13" s="19"/>
      <c r="E13" s="42"/>
      <c r="F13" s="42" t="str">
        <f t="shared" si="6"/>
        <v xml:space="preserve"> - </v>
      </c>
      <c r="G13" s="20"/>
      <c r="H13" s="21"/>
      <c r="I13" s="22" t="str">
        <f t="shared" si="4"/>
        <v xml:space="preserve"> - </v>
      </c>
      <c r="J13" s="41"/>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24" customFormat="1" ht="34.200000000000003" x14ac:dyDescent="0.25">
      <c r="A1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62" t="s">
        <v>25</v>
      </c>
      <c r="C14" s="24" t="s">
        <v>42</v>
      </c>
      <c r="D14" s="63"/>
      <c r="E14" s="67">
        <v>45552</v>
      </c>
      <c r="F14" s="68">
        <f t="shared" si="6"/>
        <v>45555</v>
      </c>
      <c r="G14" s="25">
        <v>4</v>
      </c>
      <c r="H14" s="26">
        <v>1</v>
      </c>
      <c r="I14" s="27">
        <f t="shared" si="4"/>
        <v>4</v>
      </c>
      <c r="J14" s="40"/>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row>
    <row r="15" spans="1:66" s="24" customFormat="1" ht="45.6"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62" t="s">
        <v>26</v>
      </c>
      <c r="C15" s="24" t="s">
        <v>42</v>
      </c>
      <c r="D15" s="63"/>
      <c r="E15" s="67">
        <v>45556</v>
      </c>
      <c r="F15" s="68">
        <f t="shared" si="6"/>
        <v>45558</v>
      </c>
      <c r="G15" s="25">
        <v>3</v>
      </c>
      <c r="H15" s="26">
        <v>0.4</v>
      </c>
      <c r="I15" s="27">
        <f t="shared" si="4"/>
        <v>1</v>
      </c>
      <c r="J15" s="40"/>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row>
    <row r="16" spans="1:66" s="18" customFormat="1" ht="17.399999999999999" x14ac:dyDescent="0.25">
      <c r="A16" s="16" t="str">
        <f>IF(ISERROR(VALUE(SUBSTITUTE(prevWBS,".",""))),"1",IF(ISERROR(FIND("`",SUBSTITUTE(prevWBS,".","`",1))),TEXT(VALUE(prevWBS)+1,"#"),TEXT(VALUE(LEFT(prevWBS,FIND("`",SUBSTITUTE(prevWBS,".","`",1))-1))+1,"#")))</f>
        <v>3</v>
      </c>
      <c r="B16" s="17" t="s">
        <v>14</v>
      </c>
      <c r="D16" s="19"/>
      <c r="E16" s="42"/>
      <c r="F16" s="69" t="str">
        <f t="shared" si="6"/>
        <v xml:space="preserve"> - </v>
      </c>
      <c r="G16" s="20"/>
      <c r="H16" s="21"/>
      <c r="I16" s="22" t="str">
        <f t="shared" si="4"/>
        <v xml:space="preserve"> - </v>
      </c>
      <c r="J16" s="41"/>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24" customFormat="1" ht="22.8" x14ac:dyDescent="0.25">
      <c r="A1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62" t="s">
        <v>27</v>
      </c>
      <c r="C17" s="24" t="s">
        <v>43</v>
      </c>
      <c r="D17" s="63"/>
      <c r="E17" s="67">
        <v>45559</v>
      </c>
      <c r="F17" s="68">
        <f t="shared" si="6"/>
        <v>45561</v>
      </c>
      <c r="G17" s="25">
        <v>3</v>
      </c>
      <c r="H17" s="26">
        <v>0</v>
      </c>
      <c r="I17" s="27">
        <f t="shared" si="4"/>
        <v>3</v>
      </c>
      <c r="J17" s="40"/>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row>
    <row r="18" spans="1:66" s="24" customFormat="1" ht="34.200000000000003" x14ac:dyDescent="0.25">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62" t="s">
        <v>28</v>
      </c>
      <c r="C18" s="24" t="s">
        <v>43</v>
      </c>
      <c r="D18" s="63"/>
      <c r="E18" s="67">
        <v>45562</v>
      </c>
      <c r="F18" s="68">
        <f t="shared" si="6"/>
        <v>45565</v>
      </c>
      <c r="G18" s="25">
        <v>4</v>
      </c>
      <c r="H18" s="26">
        <v>0</v>
      </c>
      <c r="I18" s="27">
        <f t="shared" si="4"/>
        <v>2</v>
      </c>
      <c r="J18" s="40"/>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row>
    <row r="19" spans="1:66" s="24" customFormat="1" ht="34.200000000000003" x14ac:dyDescent="0.25">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62" t="s">
        <v>29</v>
      </c>
      <c r="C19" s="24" t="s">
        <v>43</v>
      </c>
      <c r="D19" s="63"/>
      <c r="E19" s="67">
        <v>45562</v>
      </c>
      <c r="F19" s="68">
        <f t="shared" si="6"/>
        <v>45563</v>
      </c>
      <c r="G19" s="25">
        <v>2</v>
      </c>
      <c r="H19" s="26">
        <v>0</v>
      </c>
      <c r="I19" s="27">
        <f t="shared" si="4"/>
        <v>1</v>
      </c>
      <c r="J19" s="40"/>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row>
    <row r="20" spans="1:66" s="18" customFormat="1" ht="17.399999999999999" x14ac:dyDescent="0.25">
      <c r="A20" s="16" t="str">
        <f>IF(ISERROR(VALUE(SUBSTITUTE(prevWBS,".",""))),"1",IF(ISERROR(FIND("`",SUBSTITUTE(prevWBS,".","`",1))),TEXT(VALUE(prevWBS)+1,"#"),TEXT(VALUE(LEFT(prevWBS,FIND("`",SUBSTITUTE(prevWBS,".","`",1))-1))+1,"#")))</f>
        <v>4</v>
      </c>
      <c r="B20" s="17" t="s">
        <v>15</v>
      </c>
      <c r="D20" s="19"/>
      <c r="E20" s="69"/>
      <c r="F20" s="69" t="str">
        <f t="shared" si="6"/>
        <v xml:space="preserve"> - </v>
      </c>
      <c r="G20" s="20"/>
      <c r="H20" s="21"/>
      <c r="I20" s="22" t="str">
        <f t="shared" si="4"/>
        <v xml:space="preserve"> - </v>
      </c>
      <c r="J20" s="41"/>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24" customFormat="1" ht="22.8" x14ac:dyDescent="0.25">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1" s="62" t="s">
        <v>53</v>
      </c>
      <c r="C21" s="24" t="s">
        <v>44</v>
      </c>
      <c r="D21" s="63"/>
      <c r="E21" s="67">
        <v>45566</v>
      </c>
      <c r="F21" s="68">
        <f t="shared" si="6"/>
        <v>45569</v>
      </c>
      <c r="G21" s="25">
        <v>4</v>
      </c>
      <c r="H21" s="26">
        <v>0</v>
      </c>
      <c r="I21" s="27">
        <f t="shared" si="4"/>
        <v>4</v>
      </c>
      <c r="J21" s="40"/>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row>
    <row r="22" spans="1:66" s="18" customFormat="1" ht="17.399999999999999" x14ac:dyDescent="0.25">
      <c r="A22" s="16" t="str">
        <f>IF(ISERROR(VALUE(SUBSTITUTE(prevWBS,".",""))),"1",IF(ISERROR(FIND("`",SUBSTITUTE(prevWBS,".","`",1))),TEXT(VALUE(prevWBS)+1,"#"),TEXT(VALUE(LEFT(prevWBS,FIND("`",SUBSTITUTE(prevWBS,".","`",1))-1))+1,"#")))</f>
        <v>5</v>
      </c>
      <c r="B22" s="17" t="s">
        <v>16</v>
      </c>
      <c r="D22" s="19"/>
      <c r="E22" s="69"/>
      <c r="F22" s="69" t="str">
        <f t="shared" ref="F22:F25" si="7">IF(ISBLANK(E22)," - ",IF(G22=0,E22,E22+G22-1))</f>
        <v xml:space="preserve"> - </v>
      </c>
      <c r="G22" s="20"/>
      <c r="H22" s="21"/>
      <c r="I22" s="22" t="str">
        <f t="shared" ref="I22:I25" si="8">IF(OR(F22=0,E22=0)," - ",NETWORKDAYS(E22,F22))</f>
        <v xml:space="preserve"> - </v>
      </c>
      <c r="J22" s="41"/>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24" customFormat="1" ht="34.200000000000003" x14ac:dyDescent="0.25">
      <c r="A2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3" s="62" t="s">
        <v>30</v>
      </c>
      <c r="C23" s="24" t="s">
        <v>45</v>
      </c>
      <c r="D23" s="63"/>
      <c r="E23" s="67">
        <v>45566</v>
      </c>
      <c r="F23" s="68">
        <f t="shared" si="7"/>
        <v>45585</v>
      </c>
      <c r="G23" s="25">
        <v>20</v>
      </c>
      <c r="H23" s="26">
        <v>0</v>
      </c>
      <c r="I23" s="27">
        <f t="shared" si="8"/>
        <v>14</v>
      </c>
      <c r="J23" s="40"/>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row>
    <row r="24" spans="1:66" s="24" customFormat="1" ht="22.8" x14ac:dyDescent="0.25">
      <c r="A2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4" s="62" t="s">
        <v>31</v>
      </c>
      <c r="C24" s="24" t="s">
        <v>45</v>
      </c>
      <c r="D24" s="63"/>
      <c r="E24" s="67">
        <v>45566</v>
      </c>
      <c r="F24" s="68">
        <f t="shared" si="7"/>
        <v>45585</v>
      </c>
      <c r="G24" s="25">
        <v>20</v>
      </c>
      <c r="H24" s="26">
        <v>0</v>
      </c>
      <c r="I24" s="27">
        <f t="shared" si="8"/>
        <v>14</v>
      </c>
      <c r="J24" s="40"/>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row>
    <row r="25" spans="1:66" s="24" customFormat="1" ht="34.200000000000003" x14ac:dyDescent="0.25">
      <c r="A2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5" s="62" t="s">
        <v>32</v>
      </c>
      <c r="C25" s="24" t="s">
        <v>45</v>
      </c>
      <c r="D25" s="63"/>
      <c r="E25" s="67">
        <v>45586</v>
      </c>
      <c r="F25" s="68">
        <f t="shared" si="7"/>
        <v>45600</v>
      </c>
      <c r="G25" s="25">
        <v>15</v>
      </c>
      <c r="H25" s="26">
        <v>0</v>
      </c>
      <c r="I25" s="27">
        <f t="shared" si="8"/>
        <v>11</v>
      </c>
      <c r="J25" s="40"/>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row>
    <row r="26" spans="1:66" s="18" customFormat="1" ht="17.399999999999999" x14ac:dyDescent="0.25">
      <c r="A26" s="16" t="str">
        <f>IF(ISERROR(VALUE(SUBSTITUTE(prevWBS,".",""))),"1",IF(ISERROR(FIND("`",SUBSTITUTE(prevWBS,".","`",1))),TEXT(VALUE(prevWBS)+1,"#"),TEXT(VALUE(LEFT(prevWBS,FIND("`",SUBSTITUTE(prevWBS,".","`",1))-1))+1,"#")))</f>
        <v>6</v>
      </c>
      <c r="B26" s="17" t="s">
        <v>17</v>
      </c>
      <c r="D26" s="19"/>
      <c r="E26" s="69"/>
      <c r="F26" s="69" t="str">
        <f t="shared" ref="F26:F29" si="9">IF(ISBLANK(E26)," - ",IF(G26=0,E26,E26+G26-1))</f>
        <v xml:space="preserve"> - </v>
      </c>
      <c r="G26" s="20"/>
      <c r="H26" s="21"/>
      <c r="I26" s="22" t="str">
        <f t="shared" ref="I26:I29" si="10">IF(OR(F26=0,E26=0)," - ",NETWORKDAYS(E26,F26))</f>
        <v xml:space="preserve"> - </v>
      </c>
      <c r="J26" s="41"/>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24" customFormat="1" ht="22.8" x14ac:dyDescent="0.25">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7" s="62" t="s">
        <v>55</v>
      </c>
      <c r="C27" s="24" t="s">
        <v>46</v>
      </c>
      <c r="D27" s="63"/>
      <c r="E27" s="67">
        <v>45586</v>
      </c>
      <c r="F27" s="68">
        <f t="shared" si="9"/>
        <v>45589</v>
      </c>
      <c r="G27" s="25">
        <v>4</v>
      </c>
      <c r="H27" s="26">
        <v>0</v>
      </c>
      <c r="I27" s="27">
        <f t="shared" si="10"/>
        <v>4</v>
      </c>
      <c r="J27" s="40"/>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row>
    <row r="28" spans="1:66" s="24" customFormat="1" ht="45.6" x14ac:dyDescent="0.25">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8" s="62" t="s">
        <v>54</v>
      </c>
      <c r="C28" s="24" t="s">
        <v>46</v>
      </c>
      <c r="D28" s="63"/>
      <c r="E28" s="67">
        <v>45590</v>
      </c>
      <c r="F28" s="68">
        <f t="shared" si="9"/>
        <v>45592</v>
      </c>
      <c r="G28" s="25">
        <v>3</v>
      </c>
      <c r="H28" s="26">
        <v>0</v>
      </c>
      <c r="I28" s="27">
        <f t="shared" si="10"/>
        <v>1</v>
      </c>
      <c r="J28" s="40"/>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row>
    <row r="29" spans="1:66" s="24" customFormat="1" ht="45.6"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29" s="62" t="s">
        <v>33</v>
      </c>
      <c r="C29" s="24" t="s">
        <v>47</v>
      </c>
      <c r="D29" s="63"/>
      <c r="E29" s="67">
        <v>45590</v>
      </c>
      <c r="F29" s="68">
        <f t="shared" si="9"/>
        <v>45592</v>
      </c>
      <c r="G29" s="25">
        <v>3</v>
      </c>
      <c r="H29" s="26">
        <v>0</v>
      </c>
      <c r="I29" s="27">
        <f t="shared" si="10"/>
        <v>1</v>
      </c>
      <c r="J29" s="40"/>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row>
    <row r="30" spans="1:66" s="18" customFormat="1" ht="17.399999999999999" x14ac:dyDescent="0.25">
      <c r="A30" s="16" t="str">
        <f>IF(ISERROR(VALUE(SUBSTITUTE(prevWBS,".",""))),"1",IF(ISERROR(FIND("`",SUBSTITUTE(prevWBS,".","`",1))),TEXT(VALUE(prevWBS)+1,"#"),TEXT(VALUE(LEFT(prevWBS,FIND("`",SUBSTITUTE(prevWBS,".","`",1))-1))+1,"#")))</f>
        <v>7</v>
      </c>
      <c r="B30" s="17" t="s">
        <v>18</v>
      </c>
      <c r="D30" s="19"/>
      <c r="E30" s="69"/>
      <c r="F30" s="69" t="str">
        <f t="shared" ref="F30:F32" si="11">IF(ISBLANK(E30)," - ",IF(G30=0,E30,E30+G30-1))</f>
        <v xml:space="preserve"> - </v>
      </c>
      <c r="G30" s="20"/>
      <c r="H30" s="21"/>
      <c r="I30" s="22" t="str">
        <f t="shared" ref="I30:I32" si="12">IF(OR(F30=0,E30=0)," - ",NETWORKDAYS(E30,F30))</f>
        <v xml:space="preserve"> - </v>
      </c>
      <c r="J30" s="41"/>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24" customFormat="1" ht="34.200000000000003" x14ac:dyDescent="0.25">
      <c r="A3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1" s="62" t="s">
        <v>34</v>
      </c>
      <c r="C31" s="24" t="s">
        <v>48</v>
      </c>
      <c r="D31" s="63"/>
      <c r="E31" s="67">
        <v>45590</v>
      </c>
      <c r="F31" s="68">
        <f t="shared" si="11"/>
        <v>45592</v>
      </c>
      <c r="G31" s="25">
        <v>3</v>
      </c>
      <c r="H31" s="26">
        <v>0</v>
      </c>
      <c r="I31" s="27">
        <f t="shared" si="12"/>
        <v>1</v>
      </c>
      <c r="J31" s="40"/>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row>
    <row r="32" spans="1:66" s="24" customFormat="1" ht="22.8" x14ac:dyDescent="0.25">
      <c r="A3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32" s="62" t="s">
        <v>35</v>
      </c>
      <c r="C32" s="24" t="s">
        <v>44</v>
      </c>
      <c r="D32" s="63"/>
      <c r="E32" s="67">
        <v>45590</v>
      </c>
      <c r="F32" s="68">
        <f t="shared" si="11"/>
        <v>45594</v>
      </c>
      <c r="G32" s="25">
        <v>5</v>
      </c>
      <c r="H32" s="26">
        <v>0</v>
      </c>
      <c r="I32" s="27">
        <f t="shared" si="12"/>
        <v>3</v>
      </c>
      <c r="J32" s="40"/>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row>
    <row r="33" spans="1:66" s="18" customFormat="1" ht="17.399999999999999" x14ac:dyDescent="0.25">
      <c r="A33" s="16" t="str">
        <f>IF(ISERROR(VALUE(SUBSTITUTE(prevWBS,".",""))),"1",IF(ISERROR(FIND("`",SUBSTITUTE(prevWBS,".","`",1))),TEXT(VALUE(prevWBS)+1,"#"),TEXT(VALUE(LEFT(prevWBS,FIND("`",SUBSTITUTE(prevWBS,".","`",1))-1))+1,"#")))</f>
        <v>8</v>
      </c>
      <c r="B33" s="17" t="s">
        <v>19</v>
      </c>
      <c r="D33" s="19"/>
      <c r="E33" s="69"/>
      <c r="F33" s="69" t="str">
        <f t="shared" ref="F33:F36" si="13">IF(ISBLANK(E33)," - ",IF(G33=0,E33,E33+G33-1))</f>
        <v xml:space="preserve"> - </v>
      </c>
      <c r="G33" s="20"/>
      <c r="H33" s="21"/>
      <c r="I33" s="22" t="str">
        <f t="shared" ref="I33:I36" si="14">IF(OR(F33=0,E33=0)," - ",NETWORKDAYS(E33,F33))</f>
        <v xml:space="preserve"> - </v>
      </c>
      <c r="J33" s="41"/>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24" customFormat="1" ht="17.399999999999999" x14ac:dyDescent="0.25">
      <c r="A3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4" s="62" t="s">
        <v>56</v>
      </c>
      <c r="C34" s="24" t="s">
        <v>49</v>
      </c>
      <c r="D34" s="63"/>
      <c r="E34" s="67">
        <v>45595</v>
      </c>
      <c r="F34" s="68">
        <f t="shared" si="13"/>
        <v>45599</v>
      </c>
      <c r="G34" s="25">
        <v>5</v>
      </c>
      <c r="H34" s="26">
        <v>0</v>
      </c>
      <c r="I34" s="27">
        <f t="shared" si="14"/>
        <v>3</v>
      </c>
      <c r="J34" s="40"/>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row>
    <row r="35" spans="1:66" s="24" customFormat="1" ht="22.8" x14ac:dyDescent="0.25">
      <c r="A3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35" s="62" t="s">
        <v>36</v>
      </c>
      <c r="C35" s="24" t="s">
        <v>47</v>
      </c>
      <c r="D35" s="63"/>
      <c r="E35" s="67">
        <v>45600</v>
      </c>
      <c r="F35" s="68">
        <f t="shared" si="13"/>
        <v>45619</v>
      </c>
      <c r="G35" s="25">
        <v>20</v>
      </c>
      <c r="H35" s="26">
        <v>0</v>
      </c>
      <c r="I35" s="27">
        <f t="shared" si="14"/>
        <v>15</v>
      </c>
      <c r="J35" s="40"/>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row>
    <row r="36" spans="1:66" s="24" customFormat="1" ht="22.8" x14ac:dyDescent="0.25">
      <c r="A3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36" s="62" t="s">
        <v>37</v>
      </c>
      <c r="C36" s="24" t="s">
        <v>49</v>
      </c>
      <c r="D36" s="63"/>
      <c r="E36" s="67">
        <v>45600</v>
      </c>
      <c r="F36" s="68">
        <f t="shared" si="13"/>
        <v>45604</v>
      </c>
      <c r="G36" s="25">
        <v>5</v>
      </c>
      <c r="H36" s="26">
        <v>0</v>
      </c>
      <c r="I36" s="27">
        <f t="shared" si="14"/>
        <v>5</v>
      </c>
      <c r="J36" s="40"/>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row>
    <row r="37" spans="1:66" s="18" customFormat="1" ht="17.399999999999999" x14ac:dyDescent="0.25">
      <c r="A37" s="16" t="str">
        <f>IF(ISERROR(VALUE(SUBSTITUTE(prevWBS,".",""))),"1",IF(ISERROR(FIND("`",SUBSTITUTE(prevWBS,".","`",1))),TEXT(VALUE(prevWBS)+1,"#"),TEXT(VALUE(LEFT(prevWBS,FIND("`",SUBSTITUTE(prevWBS,".","`",1))-1))+1,"#")))</f>
        <v>9</v>
      </c>
      <c r="B37" s="17" t="s">
        <v>52</v>
      </c>
      <c r="D37" s="19"/>
      <c r="E37" s="69"/>
      <c r="F37" s="69" t="str">
        <f t="shared" ref="F37:F39" si="15">IF(ISBLANK(E37)," - ",IF(G37=0,E37,E37+G37-1))</f>
        <v xml:space="preserve"> - </v>
      </c>
      <c r="G37" s="20"/>
      <c r="H37" s="21"/>
      <c r="I37" s="22" t="str">
        <f t="shared" ref="I37:I39" si="16">IF(OR(F37=0,E37=0)," - ",NETWORKDAYS(E37,F37))</f>
        <v xml:space="preserve"> - </v>
      </c>
      <c r="J37" s="41"/>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row>
    <row r="38" spans="1:66" s="24" customFormat="1" ht="34.200000000000003" x14ac:dyDescent="0.25">
      <c r="A38" s="23" t="str">
        <f t="shared" ref="A38:A39"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38" s="62" t="s">
        <v>23</v>
      </c>
      <c r="C38" s="24" t="s">
        <v>50</v>
      </c>
      <c r="D38" s="63"/>
      <c r="E38" s="67">
        <v>45600</v>
      </c>
      <c r="F38" s="68">
        <f t="shared" si="15"/>
        <v>45609</v>
      </c>
      <c r="G38" s="25">
        <v>10</v>
      </c>
      <c r="H38" s="26">
        <v>0</v>
      </c>
      <c r="I38" s="27">
        <f t="shared" si="16"/>
        <v>8</v>
      </c>
      <c r="J38" s="40"/>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row>
    <row r="39" spans="1:66" s="24" customFormat="1" ht="22.8" x14ac:dyDescent="0.25">
      <c r="A39" s="23" t="str">
        <f t="shared" si="17"/>
        <v>9.2</v>
      </c>
      <c r="B39" s="62" t="s">
        <v>24</v>
      </c>
      <c r="C39" s="24" t="s">
        <v>50</v>
      </c>
      <c r="D39" s="63"/>
      <c r="E39" s="67">
        <v>45610</v>
      </c>
      <c r="F39" s="68">
        <f t="shared" si="15"/>
        <v>45639</v>
      </c>
      <c r="G39" s="25">
        <v>30</v>
      </c>
      <c r="H39" s="26">
        <v>0</v>
      </c>
      <c r="I39" s="27">
        <f t="shared" si="16"/>
        <v>22</v>
      </c>
      <c r="J39" s="40"/>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1 H26:H29 H33:H36">
    <cfRule type="dataBar" priority="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 priority="65">
      <formula>K$6=TODAY()</formula>
    </cfRule>
  </conditionalFormatting>
  <conditionalFormatting sqref="K8:BN39">
    <cfRule type="expression" dxfId="5" priority="68">
      <formula>AND($E8&lt;=K$6,ROUNDDOWN(($F8-$E8+1)*$H8,0)+$E8-1&gt;=K$6)</formula>
    </cfRule>
    <cfRule type="expression" dxfId="4" priority="69">
      <formula>AND(NOT(ISBLANK($E8)),$E8&lt;=K$6,$F8&gt;=K$6)</formula>
    </cfRule>
  </conditionalFormatting>
  <conditionalFormatting sqref="K6:BN21 K26:BN29 K33:BN36">
    <cfRule type="expression" dxfId="3" priority="28">
      <formula>K$6=TODAY()</formula>
    </cfRule>
  </conditionalFormatting>
  <conditionalFormatting sqref="H22:H25">
    <cfRule type="dataBar" priority="17">
      <dataBar>
        <cfvo type="num" val="0"/>
        <cfvo type="num" val="1"/>
        <color theme="0" tint="-0.34998626667073579"/>
      </dataBar>
      <extLst>
        <ext xmlns:x14="http://schemas.microsoft.com/office/spreadsheetml/2009/9/main" uri="{B025F937-C7B1-47D3-B67F-A62EFF666E3E}">
          <x14:id>{42DCAD1E-6229-414A-B206-7D47533A9FE9}</x14:id>
        </ext>
      </extLst>
    </cfRule>
  </conditionalFormatting>
  <conditionalFormatting sqref="K22:BN25">
    <cfRule type="expression" dxfId="2" priority="18">
      <formula>K$6=TODAY()</formula>
    </cfRule>
  </conditionalFormatting>
  <conditionalFormatting sqref="H30:H32">
    <cfRule type="dataBar" priority="9">
      <dataBar>
        <cfvo type="num" val="0"/>
        <cfvo type="num" val="1"/>
        <color theme="0" tint="-0.34998626667073579"/>
      </dataBar>
      <extLst>
        <ext xmlns:x14="http://schemas.microsoft.com/office/spreadsheetml/2009/9/main" uri="{B025F937-C7B1-47D3-B67F-A62EFF666E3E}">
          <x14:id>{3786F173-8398-4C24-9BF9-A02559EAA088}</x14:id>
        </ext>
      </extLst>
    </cfRule>
  </conditionalFormatting>
  <conditionalFormatting sqref="K30:BN32">
    <cfRule type="expression" dxfId="1" priority="10">
      <formula>K$6=TODAY()</formula>
    </cfRule>
  </conditionalFormatting>
  <conditionalFormatting sqref="H37:H39">
    <cfRule type="dataBar" priority="1">
      <dataBar>
        <cfvo type="num" val="0"/>
        <cfvo type="num" val="1"/>
        <color theme="0" tint="-0.34998626667073579"/>
      </dataBar>
      <extLst>
        <ext xmlns:x14="http://schemas.microsoft.com/office/spreadsheetml/2009/9/main" uri="{B025F937-C7B1-47D3-B67F-A62EFF666E3E}">
          <x14:id>{B45F63FC-B780-4C30-8C1A-790064118F1F}</x14:id>
        </ext>
      </extLst>
    </cfRule>
  </conditionalFormatting>
  <conditionalFormatting sqref="K37:BN3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3 E16 E20 G13:H13 G16:H16 G20:H20 H17:H19 H21" unlockedFormula="1"/>
    <ignoredError sqref="A20 A16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H8:H21 H26:H29 H33:H36</xm:sqref>
        </x14:conditionalFormatting>
        <x14:conditionalFormatting xmlns:xm="http://schemas.microsoft.com/office/excel/2006/main">
          <x14:cfRule type="dataBar" id="{42DCAD1E-6229-414A-B206-7D47533A9FE9}">
            <x14:dataBar minLength="0" maxLength="100" gradient="0">
              <x14:cfvo type="num">
                <xm:f>0</xm:f>
              </x14:cfvo>
              <x14:cfvo type="num">
                <xm:f>1</xm:f>
              </x14:cfvo>
              <x14:negativeFillColor rgb="FFFF0000"/>
              <x14:axisColor rgb="FF000000"/>
            </x14:dataBar>
          </x14:cfRule>
          <xm:sqref>H22:H25</xm:sqref>
        </x14:conditionalFormatting>
        <x14:conditionalFormatting xmlns:xm="http://schemas.microsoft.com/office/excel/2006/main">
          <x14:cfRule type="dataBar" id="{3786F173-8398-4C24-9BF9-A02559EAA088}">
            <x14:dataBar minLength="0" maxLength="100" gradient="0">
              <x14:cfvo type="num">
                <xm:f>0</xm:f>
              </x14:cfvo>
              <x14:cfvo type="num">
                <xm:f>1</xm:f>
              </x14:cfvo>
              <x14:negativeFillColor rgb="FFFF0000"/>
              <x14:axisColor rgb="FF000000"/>
            </x14:dataBar>
          </x14:cfRule>
          <xm:sqref>H30:H32</xm:sqref>
        </x14:conditionalFormatting>
        <x14:conditionalFormatting xmlns:xm="http://schemas.microsoft.com/office/excel/2006/main">
          <x14:cfRule type="dataBar" id="{B45F63FC-B780-4C30-8C1A-790064118F1F}">
            <x14:dataBar minLength="0" maxLength="100" gradient="0">
              <x14:cfvo type="num">
                <xm:f>0</xm:f>
              </x14:cfvo>
              <x14:cfvo type="num">
                <xm:f>1</xm:f>
              </x14:cfvo>
              <x14:negativeFillColor rgb="FFFF0000"/>
              <x14:axisColor rgb="FF000000"/>
            </x14:dataBar>
          </x14:cfRule>
          <xm:sqref>H37:H39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3</vt:i4>
      </vt:variant>
    </vt:vector>
  </HeadingPairs>
  <TitlesOfParts>
    <vt:vector size="4" baseType="lpstr">
      <vt:lpstr>GanttChart</vt:lpstr>
      <vt:lpstr>GanttChart!prevWBS</vt:lpstr>
      <vt:lpstr>GanttChart!Заголовки_для_печати</vt:lpstr>
      <vt:lpstr>GanttChart!Область_печати</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Дмитрий Бородкин</cp:lastModifiedBy>
  <cp:lastPrinted>2018-02-12T20:25:38Z</cp:lastPrinted>
  <dcterms:created xsi:type="dcterms:W3CDTF">2010-06-09T16:05:03Z</dcterms:created>
  <dcterms:modified xsi:type="dcterms:W3CDTF">2024-05-27T15:33:00Z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