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er\Documents\Datorteknik\"/>
    </mc:Choice>
  </mc:AlternateContent>
  <bookViews>
    <workbookView xWindow="13200" yWindow="0" windowWidth="18840" windowHeight="834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21" i="1"/>
  <c r="D19" i="1"/>
  <c r="B54" i="1"/>
  <c r="C44" i="1"/>
  <c r="D44" i="1" s="1"/>
  <c r="F44" i="1" s="1"/>
  <c r="D45" i="1"/>
  <c r="D46" i="1"/>
  <c r="D48" i="1"/>
  <c r="D49" i="1"/>
  <c r="D50" i="1"/>
  <c r="D20" i="1"/>
  <c r="D22" i="1"/>
  <c r="B12" i="1"/>
  <c r="B13" i="1" s="1"/>
  <c r="E37" i="1"/>
  <c r="E38" i="1" s="1"/>
  <c r="C46" i="1"/>
  <c r="C45" i="1"/>
  <c r="B38" i="1"/>
  <c r="D18" i="1"/>
  <c r="F18" i="1" l="1"/>
  <c r="E9" i="1" s="1"/>
</calcChain>
</file>

<file path=xl/sharedStrings.xml><?xml version="1.0" encoding="utf-8"?>
<sst xmlns="http://schemas.openxmlformats.org/spreadsheetml/2006/main" count="134" uniqueCount="102">
  <si>
    <t>Utrymme hårddisk</t>
  </si>
  <si>
    <t>CPU klockfrekvens</t>
  </si>
  <si>
    <t>CPU</t>
  </si>
  <si>
    <t>GPU</t>
  </si>
  <si>
    <t>Minne</t>
  </si>
  <si>
    <t>Lektionsdatorer:</t>
  </si>
  <si>
    <t>Nätverksutrustning:</t>
  </si>
  <si>
    <t>Operativsystem</t>
  </si>
  <si>
    <t>Core i7</t>
  </si>
  <si>
    <t>Namn</t>
  </si>
  <si>
    <t>Bildskärm</t>
  </si>
  <si>
    <t>14" 1920x1080</t>
  </si>
  <si>
    <t>Lenovo IdeaCentre 700</t>
  </si>
  <si>
    <t>Switch</t>
  </si>
  <si>
    <t>Router</t>
  </si>
  <si>
    <t>Länk:</t>
  </si>
  <si>
    <t>Varunamn:</t>
  </si>
  <si>
    <t>Styckpris</t>
  </si>
  <si>
    <t>Antal elever</t>
  </si>
  <si>
    <t>Personal medlemmar</t>
  </si>
  <si>
    <t>Totalpris</t>
  </si>
  <si>
    <t>Komponent:</t>
  </si>
  <si>
    <t>Övrig information</t>
  </si>
  <si>
    <t>Server</t>
  </si>
  <si>
    <t>Antal:</t>
  </si>
  <si>
    <t>Pris:</t>
  </si>
  <si>
    <t>1TB HDD &amp; 120GB SSD</t>
  </si>
  <si>
    <t>NVIDIA GeForce GTX 960</t>
  </si>
  <si>
    <t>Windows 10 Home 64-bit</t>
  </si>
  <si>
    <t>8GB 1866MHz</t>
  </si>
  <si>
    <t>AOC 24" LED E2476VWM6</t>
  </si>
  <si>
    <t>Trådlös Accesspunkt (WAP)</t>
  </si>
  <si>
    <t>Övrig utrustning:</t>
  </si>
  <si>
    <t>Bildskärm / Monitor</t>
  </si>
  <si>
    <t>Varunamn</t>
  </si>
  <si>
    <t>Antal</t>
  </si>
  <si>
    <t>Länk</t>
  </si>
  <si>
    <t>https://www.komplett.se/product/836137/datorutrustning/bildskarm/bildskarmar/aoc-24-led-e2476vwm6</t>
  </si>
  <si>
    <t>Programvara:</t>
  </si>
  <si>
    <t>Ubiquiti Unifi UAP-Pro</t>
  </si>
  <si>
    <t>Adobe Creative Cloud</t>
  </si>
  <si>
    <t>www.adobe.com/uk/creativecloud/buy/education.html?promoid=KSPAW</t>
  </si>
  <si>
    <t>Cisco SG220-50P</t>
  </si>
  <si>
    <t>1 USD</t>
  </si>
  <si>
    <t>(2016-05-29)</t>
  </si>
  <si>
    <t>Lenovo Z51-70 15.6" Full HD</t>
  </si>
  <si>
    <t>Core i5 6th Gen</t>
  </si>
  <si>
    <t>Core i5 5th Gen</t>
  </si>
  <si>
    <t>8GB 1600MHz</t>
  </si>
  <si>
    <t>Elevdatorer:</t>
  </si>
  <si>
    <t>Datorväska</t>
  </si>
  <si>
    <t>Datormus</t>
  </si>
  <si>
    <t>Logitech M500</t>
  </si>
  <si>
    <t>Belkin Messenger Bag</t>
  </si>
  <si>
    <t>Skrivare</t>
  </si>
  <si>
    <t>Lärardatorer</t>
  </si>
  <si>
    <t>Cisco SG220-26P</t>
  </si>
  <si>
    <t>https://www.cdw.com/shop/products/Cisco-Small-Business-Smart-Plus-SG220-26P-switch-26-ports-managed-d/3437905.aspx</t>
  </si>
  <si>
    <t>https://www.cdw.com/shop/products/Cisco-Small-Business-Smart-Plus-SG220-50P-switch-50-ports-managed-d/3437897.aspx</t>
  </si>
  <si>
    <t>Cisco 1921</t>
  </si>
  <si>
    <t>https://www.cdw.com/shop/products/Cisco-1921-router-desktop-rack-mountable/2096274.aspx</t>
  </si>
  <si>
    <t>https://www.dustin.se/product/5010637576/unifi-uap-pro</t>
  </si>
  <si>
    <t>Lenovo ThinkPad T460s</t>
  </si>
  <si>
    <t>1TB SSHD</t>
  </si>
  <si>
    <t>15,6"</t>
  </si>
  <si>
    <t>AMD Radeon R9 M375</t>
  </si>
  <si>
    <t>https://www.dustin.se/product/5010638284/laserjet-enterprise-500-mfp-m525dn</t>
  </si>
  <si>
    <t>HP LaserJet Enterprise 500</t>
  </si>
  <si>
    <t>Tangentbord</t>
  </si>
  <si>
    <t>Logitech K120</t>
  </si>
  <si>
    <t>https://www.dustin.se/product/5010465426/k120---tangentbord</t>
  </si>
  <si>
    <t>12GB 2133MHz</t>
  </si>
  <si>
    <t>2.6GHz Dubbelkärnig</t>
  </si>
  <si>
    <t>Intel HD Graphics 520</t>
  </si>
  <si>
    <t>Windows 10 64-bit</t>
  </si>
  <si>
    <t>512GB SSD</t>
  </si>
  <si>
    <t>Ritplatta</t>
  </si>
  <si>
    <t>Penna till ritplatta</t>
  </si>
  <si>
    <t>Wacom Intuos Pro Small</t>
  </si>
  <si>
    <t>Wacom Grip Pen</t>
  </si>
  <si>
    <t>https://www.dustin.se/product/5010314250/grip-pen</t>
  </si>
  <si>
    <t>Sammanlagt pris:</t>
  </si>
  <si>
    <t>https://www.komplett.se/product/842598/datorer-och-surfplattor/datorer-tillbehor/pc-fodral-sleeves/belkin-messenger-bag</t>
  </si>
  <si>
    <t>https://www.komplett.se/product/810416/datorutrustning/mustangentbord/mus/logitech-m500-mus</t>
  </si>
  <si>
    <t>https://www.dustin.se/product/5010752014/intuos-pro-small</t>
  </si>
  <si>
    <t>1 £</t>
  </si>
  <si>
    <t>Månadskostnad Pris</t>
  </si>
  <si>
    <t>Ekonomiska uppgifter</t>
  </si>
  <si>
    <t>Sammanlagt pris</t>
  </si>
  <si>
    <t>Dell PowerEdge</t>
  </si>
  <si>
    <t>https://www.dustin.se/product/5010872482/poweredge-r730</t>
  </si>
  <si>
    <t>Gratis</t>
  </si>
  <si>
    <t>Office 365 Education</t>
  </si>
  <si>
    <t>https://products.office.com/sv-se/academic/compare-office-365-education-plans</t>
  </si>
  <si>
    <t>Månadskostnad</t>
  </si>
  <si>
    <t>Program</t>
  </si>
  <si>
    <t>2.7GHz Fyrkärnig</t>
  </si>
  <si>
    <t>2.7GHz Dubbelkärnig</t>
  </si>
  <si>
    <t>Engångspris</t>
  </si>
  <si>
    <t>https://www.komplett.se/product/856340/datorer-och-surfplattor/datorer-stationara/speldator/lenovo-ideacentre-700?gclid=CJGz9Pj7_8wCFUL2cgodTXEBFg&amp;gclsrc=aw.ds#technical-details</t>
  </si>
  <si>
    <t>https://www.dustin.se/product/5010901157/thinkpad-t460s</t>
  </si>
  <si>
    <t>https://www.komplett.se/product/854933/datorer-och-surfplattor/datorer-barbara/alla-datorer/lenovo-z51-70-156-full-hd-matt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</si>
</sst>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kr&quot;;[Red]\-#,##0.00\ &quot;kr&quot;"/>
    <numFmt numFmtId="164" formatCode="#,##0.00\ &quot;kr&quot;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1" xfId="0" applyFont="1" applyBorder="1" applyAlignment="1">
      <alignment horizontal="right" vertic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0" borderId="1" xfId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5" xfId="0" applyFont="1" applyBorder="1" applyAlignment="1">
      <alignment horizontal="right" vertical="center" wrapText="1"/>
    </xf>
    <xf numFmtId="164" fontId="0" fillId="0" borderId="5" xfId="0" applyNumberFormat="1" applyBorder="1" applyAlignment="1">
      <alignment horizontal="right"/>
    </xf>
    <xf numFmtId="8" fontId="0" fillId="0" borderId="1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8" fontId="0" fillId="0" borderId="9" xfId="0" applyNumberFormat="1" applyBorder="1" applyAlignment="1">
      <alignment horizontal="right"/>
    </xf>
    <xf numFmtId="0" fontId="2" fillId="0" borderId="5" xfId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8" fontId="0" fillId="0" borderId="7" xfId="0" applyNumberFormat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4" borderId="5" xfId="0" applyFill="1" applyBorder="1" applyAlignment="1">
      <alignment horizontal="right"/>
    </xf>
    <xf numFmtId="164" fontId="0" fillId="4" borderId="5" xfId="0" applyNumberFormat="1" applyFill="1" applyBorder="1" applyAlignment="1">
      <alignment horizontal="right"/>
    </xf>
    <xf numFmtId="0" fontId="0" fillId="4" borderId="7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6" xfId="0" applyFill="1" applyBorder="1" applyAlignment="1">
      <alignment horizontal="right"/>
    </xf>
    <xf numFmtId="164" fontId="0" fillId="4" borderId="7" xfId="0" applyNumberFormat="1" applyFill="1" applyBorder="1" applyAlignment="1">
      <alignment horizontal="right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5" xfId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omplett.se/product/856340/datorer-och-surfplattor/datorer-stationara/speldator/lenovo-ideacentre-700?gclid=CJGz9Pj7_8wCFUL2cgodTXEBFg&amp;gclsrc=aw.ds" TargetMode="External"/><Relationship Id="rId2" Type="http://schemas.openxmlformats.org/officeDocument/2006/relationships/hyperlink" Target="http://www.adobe.com/uk/creativecloud/buy/education.html?promoid=KSPAW" TargetMode="External"/><Relationship Id="rId1" Type="http://schemas.openxmlformats.org/officeDocument/2006/relationships/hyperlink" Target="https://www.komplett.se/product/836137/datorutrustning/bildskarm/bildskarmar/aoc-24-led-e2476vwm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zoomScale="70" zoomScaleNormal="70" workbookViewId="0">
      <selection activeCell="J16" sqref="J16"/>
    </sheetView>
  </sheetViews>
  <sheetFormatPr defaultRowHeight="15" x14ac:dyDescent="0.25"/>
  <cols>
    <col min="1" max="5" width="25.7109375" style="6" customWidth="1"/>
    <col min="6" max="8" width="20.7109375" style="6" customWidth="1"/>
    <col min="9" max="16384" width="9.140625" style="6"/>
  </cols>
  <sheetData>
    <row r="1" spans="1:6" x14ac:dyDescent="0.25">
      <c r="A1" s="29" t="s">
        <v>49</v>
      </c>
      <c r="B1" s="31"/>
      <c r="D1" s="29" t="s">
        <v>22</v>
      </c>
      <c r="E1" s="30"/>
      <c r="F1" s="31"/>
    </row>
    <row r="2" spans="1:6" x14ac:dyDescent="0.25">
      <c r="A2" s="2" t="s">
        <v>9</v>
      </c>
      <c r="B2" s="12" t="s">
        <v>45</v>
      </c>
      <c r="D2" s="2" t="s">
        <v>18</v>
      </c>
      <c r="E2" s="1">
        <v>80</v>
      </c>
      <c r="F2" s="5"/>
    </row>
    <row r="3" spans="1:6" x14ac:dyDescent="0.25">
      <c r="A3" s="2" t="s">
        <v>17</v>
      </c>
      <c r="B3" s="13">
        <v>5196</v>
      </c>
      <c r="D3" s="2" t="s">
        <v>19</v>
      </c>
      <c r="E3" s="1">
        <v>6</v>
      </c>
      <c r="F3" s="5"/>
    </row>
    <row r="4" spans="1:6" x14ac:dyDescent="0.25">
      <c r="A4" s="2" t="s">
        <v>0</v>
      </c>
      <c r="B4" s="5" t="s">
        <v>63</v>
      </c>
      <c r="D4" s="2" t="s">
        <v>43</v>
      </c>
      <c r="E4" s="14">
        <v>8.2899999999999991</v>
      </c>
      <c r="F4" s="5" t="s">
        <v>44</v>
      </c>
    </row>
    <row r="5" spans="1:6" ht="15.75" thickBot="1" x14ac:dyDescent="0.3">
      <c r="A5" s="2" t="s">
        <v>10</v>
      </c>
      <c r="B5" s="5" t="s">
        <v>64</v>
      </c>
      <c r="D5" s="3" t="s">
        <v>85</v>
      </c>
      <c r="E5" s="16">
        <v>12.15</v>
      </c>
      <c r="F5" s="11" t="s">
        <v>44</v>
      </c>
    </row>
    <row r="6" spans="1:6" x14ac:dyDescent="0.25">
      <c r="A6" s="2" t="s">
        <v>1</v>
      </c>
      <c r="B6" s="5" t="s">
        <v>97</v>
      </c>
    </row>
    <row r="7" spans="1:6" ht="15.75" thickBot="1" x14ac:dyDescent="0.3">
      <c r="A7" s="2" t="s">
        <v>2</v>
      </c>
      <c r="B7" s="5" t="s">
        <v>47</v>
      </c>
    </row>
    <row r="8" spans="1:6" x14ac:dyDescent="0.25">
      <c r="A8" s="2" t="s">
        <v>3</v>
      </c>
      <c r="B8" s="5" t="s">
        <v>65</v>
      </c>
      <c r="D8" s="38" t="s">
        <v>87</v>
      </c>
      <c r="E8" s="39"/>
    </row>
    <row r="9" spans="1:6" x14ac:dyDescent="0.25">
      <c r="A9" s="2" t="s">
        <v>4</v>
      </c>
      <c r="B9" s="5" t="s">
        <v>48</v>
      </c>
      <c r="D9" s="2" t="s">
        <v>98</v>
      </c>
      <c r="E9" s="13">
        <f xml:space="preserve"> B13 + B38 + E38 + F44 + F18</f>
        <v>906474.27130000002</v>
      </c>
    </row>
    <row r="10" spans="1:6" ht="15.75" thickBot="1" x14ac:dyDescent="0.3">
      <c r="A10" s="2" t="s">
        <v>7</v>
      </c>
      <c r="B10" s="5" t="s">
        <v>28</v>
      </c>
      <c r="D10" s="3" t="s">
        <v>94</v>
      </c>
      <c r="E10" s="19">
        <f>B54</f>
        <v>12444.759</v>
      </c>
    </row>
    <row r="11" spans="1:6" x14ac:dyDescent="0.25">
      <c r="A11" s="7" t="s">
        <v>36</v>
      </c>
      <c r="B11" s="8" t="s">
        <v>101</v>
      </c>
    </row>
    <row r="12" spans="1:6" x14ac:dyDescent="0.25">
      <c r="A12" s="2" t="s">
        <v>35</v>
      </c>
      <c r="B12" s="5">
        <f xml:space="preserve"> E2</f>
        <v>80</v>
      </c>
    </row>
    <row r="13" spans="1:6" ht="15.75" thickBot="1" x14ac:dyDescent="0.3">
      <c r="A13" s="27" t="s">
        <v>20</v>
      </c>
      <c r="B13" s="28">
        <f>B3 * B12</f>
        <v>415680</v>
      </c>
    </row>
    <row r="15" spans="1:6" ht="15.75" thickBot="1" x14ac:dyDescent="0.3"/>
    <row r="16" spans="1:6" x14ac:dyDescent="0.25">
      <c r="A16" s="29" t="s">
        <v>6</v>
      </c>
      <c r="B16" s="30"/>
      <c r="C16" s="30"/>
      <c r="D16" s="30"/>
      <c r="E16" s="30"/>
      <c r="F16" s="31"/>
    </row>
    <row r="17" spans="1:6" x14ac:dyDescent="0.25">
      <c r="A17" s="24" t="s">
        <v>21</v>
      </c>
      <c r="B17" s="25" t="s">
        <v>16</v>
      </c>
      <c r="C17" s="26" t="s">
        <v>24</v>
      </c>
      <c r="D17" s="26" t="s">
        <v>25</v>
      </c>
      <c r="E17" s="26" t="s">
        <v>15</v>
      </c>
      <c r="F17" s="20" t="s">
        <v>88</v>
      </c>
    </row>
    <row r="18" spans="1:6" x14ac:dyDescent="0.25">
      <c r="A18" s="35" t="s">
        <v>13</v>
      </c>
      <c r="B18" s="4" t="s">
        <v>42</v>
      </c>
      <c r="C18" s="1">
        <v>1</v>
      </c>
      <c r="D18" s="9">
        <f xml:space="preserve"> 955.99 * C18 * E4</f>
        <v>7925.1570999999994</v>
      </c>
      <c r="E18" s="10" t="s">
        <v>58</v>
      </c>
      <c r="F18" s="22">
        <f>SUM(D18:D23)</f>
        <v>73771.271299999993</v>
      </c>
    </row>
    <row r="19" spans="1:6" x14ac:dyDescent="0.25">
      <c r="A19" s="36"/>
      <c r="B19" s="1" t="s">
        <v>56</v>
      </c>
      <c r="C19" s="1">
        <v>1</v>
      </c>
      <c r="D19" s="9">
        <f xml:space="preserve"> 621.99 * E4 * C19</f>
        <v>5156.2970999999998</v>
      </c>
      <c r="E19" s="1" t="s">
        <v>57</v>
      </c>
      <c r="F19" s="21"/>
    </row>
    <row r="20" spans="1:6" x14ac:dyDescent="0.25">
      <c r="A20" s="2" t="s">
        <v>14</v>
      </c>
      <c r="B20" s="1" t="s">
        <v>59</v>
      </c>
      <c r="C20" s="1">
        <v>1</v>
      </c>
      <c r="D20" s="9">
        <f xml:space="preserve"> 809.99 * C20 * E4</f>
        <v>6714.8170999999993</v>
      </c>
      <c r="E20" s="10" t="s">
        <v>60</v>
      </c>
      <c r="F20" s="21"/>
    </row>
    <row r="21" spans="1:6" x14ac:dyDescent="0.25">
      <c r="A21" s="7" t="s">
        <v>23</v>
      </c>
      <c r="B21" s="1" t="s">
        <v>89</v>
      </c>
      <c r="C21" s="1">
        <v>1</v>
      </c>
      <c r="D21" s="9">
        <f xml:space="preserve"> 26990 * C21</f>
        <v>26990</v>
      </c>
      <c r="E21" s="1" t="s">
        <v>90</v>
      </c>
      <c r="F21" s="21"/>
    </row>
    <row r="22" spans="1:6" x14ac:dyDescent="0.25">
      <c r="A22" s="2" t="s">
        <v>31</v>
      </c>
      <c r="B22" s="1" t="s">
        <v>39</v>
      </c>
      <c r="C22" s="1">
        <v>15</v>
      </c>
      <c r="D22" s="9">
        <f xml:space="preserve"> 1799 * C22</f>
        <v>26985</v>
      </c>
      <c r="E22" s="1" t="s">
        <v>61</v>
      </c>
      <c r="F22" s="21"/>
    </row>
    <row r="23" spans="1:6" ht="15.75" thickBot="1" x14ac:dyDescent="0.3">
      <c r="A23" s="3"/>
      <c r="B23" s="15"/>
      <c r="C23" s="15"/>
      <c r="D23" s="15"/>
      <c r="E23" s="15"/>
      <c r="F23" s="23"/>
    </row>
    <row r="25" spans="1:6" ht="15.75" thickBot="1" x14ac:dyDescent="0.3"/>
    <row r="26" spans="1:6" x14ac:dyDescent="0.25">
      <c r="A26" s="29" t="s">
        <v>5</v>
      </c>
      <c r="B26" s="31"/>
      <c r="D26" s="29" t="s">
        <v>55</v>
      </c>
      <c r="E26" s="31"/>
    </row>
    <row r="27" spans="1:6" x14ac:dyDescent="0.25">
      <c r="A27" s="2" t="s">
        <v>9</v>
      </c>
      <c r="B27" s="12" t="s">
        <v>12</v>
      </c>
      <c r="D27" s="2" t="s">
        <v>9</v>
      </c>
      <c r="E27" s="12" t="s">
        <v>62</v>
      </c>
    </row>
    <row r="28" spans="1:6" x14ac:dyDescent="0.25">
      <c r="A28" s="2" t="s">
        <v>17</v>
      </c>
      <c r="B28" s="13">
        <v>7592</v>
      </c>
      <c r="D28" s="2" t="s">
        <v>17</v>
      </c>
      <c r="E28" s="13">
        <v>14999</v>
      </c>
    </row>
    <row r="29" spans="1:6" x14ac:dyDescent="0.25">
      <c r="A29" s="2" t="s">
        <v>0</v>
      </c>
      <c r="B29" s="5" t="s">
        <v>26</v>
      </c>
      <c r="D29" s="2" t="s">
        <v>0</v>
      </c>
      <c r="E29" s="5" t="s">
        <v>75</v>
      </c>
    </row>
    <row r="30" spans="1:6" x14ac:dyDescent="0.25">
      <c r="A30" s="2" t="s">
        <v>10</v>
      </c>
      <c r="B30" s="5" t="s">
        <v>30</v>
      </c>
      <c r="D30" s="2" t="s">
        <v>10</v>
      </c>
      <c r="E30" s="5" t="s">
        <v>11</v>
      </c>
    </row>
    <row r="31" spans="1:6" x14ac:dyDescent="0.25">
      <c r="A31" s="2" t="s">
        <v>1</v>
      </c>
      <c r="B31" s="5" t="s">
        <v>96</v>
      </c>
      <c r="D31" s="2" t="s">
        <v>1</v>
      </c>
      <c r="E31" s="5" t="s">
        <v>72</v>
      </c>
    </row>
    <row r="32" spans="1:6" x14ac:dyDescent="0.25">
      <c r="A32" s="2" t="s">
        <v>2</v>
      </c>
      <c r="B32" s="5" t="s">
        <v>46</v>
      </c>
      <c r="D32" s="2" t="s">
        <v>2</v>
      </c>
      <c r="E32" s="5" t="s">
        <v>8</v>
      </c>
    </row>
    <row r="33" spans="1:6" x14ac:dyDescent="0.25">
      <c r="A33" s="2" t="s">
        <v>3</v>
      </c>
      <c r="B33" s="5" t="s">
        <v>27</v>
      </c>
      <c r="D33" s="2" t="s">
        <v>3</v>
      </c>
      <c r="E33" s="5" t="s">
        <v>73</v>
      </c>
    </row>
    <row r="34" spans="1:6" x14ac:dyDescent="0.25">
      <c r="A34" s="2" t="s">
        <v>4</v>
      </c>
      <c r="B34" s="5" t="s">
        <v>29</v>
      </c>
      <c r="D34" s="2" t="s">
        <v>4</v>
      </c>
      <c r="E34" s="5" t="s">
        <v>71</v>
      </c>
    </row>
    <row r="35" spans="1:6" x14ac:dyDescent="0.25">
      <c r="A35" s="2" t="s">
        <v>7</v>
      </c>
      <c r="B35" s="5" t="s">
        <v>28</v>
      </c>
      <c r="D35" s="2" t="s">
        <v>7</v>
      </c>
      <c r="E35" s="5" t="s">
        <v>74</v>
      </c>
    </row>
    <row r="36" spans="1:6" x14ac:dyDescent="0.25">
      <c r="A36" s="7" t="s">
        <v>36</v>
      </c>
      <c r="B36" s="37" t="s">
        <v>99</v>
      </c>
      <c r="D36" s="7" t="s">
        <v>36</v>
      </c>
      <c r="E36" s="8" t="s">
        <v>100</v>
      </c>
    </row>
    <row r="37" spans="1:6" x14ac:dyDescent="0.25">
      <c r="A37" s="2" t="s">
        <v>35</v>
      </c>
      <c r="B37" s="5">
        <v>25</v>
      </c>
      <c r="D37" s="2" t="s">
        <v>35</v>
      </c>
      <c r="E37" s="5">
        <f xml:space="preserve"> E3</f>
        <v>6</v>
      </c>
    </row>
    <row r="38" spans="1:6" ht="15.75" thickBot="1" x14ac:dyDescent="0.3">
      <c r="A38" s="27" t="s">
        <v>20</v>
      </c>
      <c r="B38" s="28">
        <f>B28 * B37</f>
        <v>189800</v>
      </c>
      <c r="D38" s="27" t="s">
        <v>20</v>
      </c>
      <c r="E38" s="28">
        <f>E28 * E37</f>
        <v>89994</v>
      </c>
    </row>
    <row r="41" spans="1:6" ht="15.75" thickBot="1" x14ac:dyDescent="0.3"/>
    <row r="42" spans="1:6" x14ac:dyDescent="0.25">
      <c r="A42" s="29" t="s">
        <v>32</v>
      </c>
      <c r="B42" s="30"/>
      <c r="C42" s="30"/>
      <c r="D42" s="30"/>
      <c r="E42" s="30"/>
      <c r="F42" s="31"/>
    </row>
    <row r="43" spans="1:6" x14ac:dyDescent="0.25">
      <c r="A43" s="24" t="s">
        <v>21</v>
      </c>
      <c r="B43" s="26" t="s">
        <v>34</v>
      </c>
      <c r="C43" s="26" t="s">
        <v>35</v>
      </c>
      <c r="D43" s="26" t="s">
        <v>20</v>
      </c>
      <c r="E43" s="26" t="s">
        <v>36</v>
      </c>
      <c r="F43" s="20" t="s">
        <v>81</v>
      </c>
    </row>
    <row r="44" spans="1:6" x14ac:dyDescent="0.25">
      <c r="A44" s="7" t="s">
        <v>33</v>
      </c>
      <c r="B44" s="1" t="s">
        <v>30</v>
      </c>
      <c r="C44" s="1">
        <f xml:space="preserve"> B37</f>
        <v>25</v>
      </c>
      <c r="D44" s="9">
        <f xml:space="preserve"> C44 * 799</f>
        <v>19975</v>
      </c>
      <c r="E44" s="10" t="s">
        <v>37</v>
      </c>
      <c r="F44" s="22">
        <f>SUM(D44:D50)</f>
        <v>137229</v>
      </c>
    </row>
    <row r="45" spans="1:6" x14ac:dyDescent="0.25">
      <c r="A45" s="2" t="s">
        <v>50</v>
      </c>
      <c r="B45" s="1" t="s">
        <v>53</v>
      </c>
      <c r="C45" s="1">
        <f xml:space="preserve"> E2</f>
        <v>80</v>
      </c>
      <c r="D45" s="9">
        <f xml:space="preserve"> 359 * C45</f>
        <v>28720</v>
      </c>
      <c r="E45" s="1" t="s">
        <v>82</v>
      </c>
      <c r="F45" s="21"/>
    </row>
    <row r="46" spans="1:6" x14ac:dyDescent="0.25">
      <c r="A46" s="2" t="s">
        <v>51</v>
      </c>
      <c r="B46" s="1" t="s">
        <v>52</v>
      </c>
      <c r="C46" s="1">
        <f xml:space="preserve"> 25 + B37</f>
        <v>50</v>
      </c>
      <c r="D46" s="9">
        <f xml:space="preserve"> 231 * C46</f>
        <v>11550</v>
      </c>
      <c r="E46" s="1" t="s">
        <v>83</v>
      </c>
      <c r="F46" s="21"/>
    </row>
    <row r="47" spans="1:6" x14ac:dyDescent="0.25">
      <c r="A47" s="2" t="s">
        <v>54</v>
      </c>
      <c r="B47" s="1" t="s">
        <v>67</v>
      </c>
      <c r="C47" s="1">
        <v>1</v>
      </c>
      <c r="D47" s="9">
        <v>6999</v>
      </c>
      <c r="E47" s="1" t="s">
        <v>66</v>
      </c>
      <c r="F47" s="21"/>
    </row>
    <row r="48" spans="1:6" x14ac:dyDescent="0.25">
      <c r="A48" s="2" t="s">
        <v>68</v>
      </c>
      <c r="B48" s="1" t="s">
        <v>69</v>
      </c>
      <c r="C48" s="1">
        <v>40</v>
      </c>
      <c r="D48" s="9">
        <f xml:space="preserve"> 129 * C48</f>
        <v>5160</v>
      </c>
      <c r="E48" s="1" t="s">
        <v>70</v>
      </c>
      <c r="F48" s="21"/>
    </row>
    <row r="49" spans="1:6" x14ac:dyDescent="0.25">
      <c r="A49" s="2" t="s">
        <v>76</v>
      </c>
      <c r="B49" s="1" t="s">
        <v>78</v>
      </c>
      <c r="C49" s="1">
        <v>25</v>
      </c>
      <c r="D49" s="9">
        <f xml:space="preserve"> 1699 * C49</f>
        <v>42475</v>
      </c>
      <c r="E49" s="1" t="s">
        <v>84</v>
      </c>
      <c r="F49" s="21"/>
    </row>
    <row r="50" spans="1:6" ht="15.75" thickBot="1" x14ac:dyDescent="0.3">
      <c r="A50" s="3" t="s">
        <v>77</v>
      </c>
      <c r="B50" s="15" t="s">
        <v>79</v>
      </c>
      <c r="C50" s="15">
        <v>30</v>
      </c>
      <c r="D50" s="18">
        <f xml:space="preserve"> 745 * C50</f>
        <v>22350</v>
      </c>
      <c r="E50" s="15" t="s">
        <v>80</v>
      </c>
      <c r="F50" s="23"/>
    </row>
    <row r="51" spans="1:6" ht="15.75" thickBot="1" x14ac:dyDescent="0.3"/>
    <row r="52" spans="1:6" x14ac:dyDescent="0.25">
      <c r="A52" s="32" t="s">
        <v>95</v>
      </c>
      <c r="B52" s="34"/>
      <c r="C52" s="34"/>
      <c r="D52" s="34"/>
      <c r="E52" s="33"/>
    </row>
    <row r="53" spans="1:6" x14ac:dyDescent="0.25">
      <c r="A53" s="24" t="s">
        <v>38</v>
      </c>
      <c r="B53" s="26" t="s">
        <v>86</v>
      </c>
      <c r="C53" s="26"/>
      <c r="D53" s="26"/>
      <c r="E53" s="20" t="s">
        <v>15</v>
      </c>
    </row>
    <row r="54" spans="1:6" x14ac:dyDescent="0.25">
      <c r="A54" s="2" t="s">
        <v>40</v>
      </c>
      <c r="B54" s="14">
        <f xml:space="preserve"> 11.91 * E5 * (E2+E3)</f>
        <v>12444.759</v>
      </c>
      <c r="C54" s="1"/>
      <c r="D54" s="1"/>
      <c r="E54" s="17" t="s">
        <v>41</v>
      </c>
    </row>
    <row r="55" spans="1:6" ht="15.75" thickBot="1" x14ac:dyDescent="0.3">
      <c r="A55" s="3" t="s">
        <v>92</v>
      </c>
      <c r="B55" s="15" t="s">
        <v>91</v>
      </c>
      <c r="C55" s="15"/>
      <c r="D55" s="15"/>
      <c r="E55" s="11" t="s">
        <v>93</v>
      </c>
    </row>
  </sheetData>
  <mergeCells count="9">
    <mergeCell ref="A42:F42"/>
    <mergeCell ref="A16:F16"/>
    <mergeCell ref="D1:F1"/>
    <mergeCell ref="D8:E8"/>
    <mergeCell ref="A52:E52"/>
    <mergeCell ref="A26:B26"/>
    <mergeCell ref="D26:E26"/>
    <mergeCell ref="A1:B1"/>
    <mergeCell ref="A18:A19"/>
  </mergeCells>
  <hyperlinks>
    <hyperlink ref="E44" r:id="rId1"/>
    <hyperlink ref="E54" r:id="rId2"/>
    <hyperlink ref="B36" r:id="rId3" location="technical-details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2016-04-27T11:25:36Z</dcterms:created>
  <dcterms:modified xsi:type="dcterms:W3CDTF">2016-05-29T19:45:47Z</dcterms:modified>
</cp:coreProperties>
</file>