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059\Desktop\Assignments\Semester 2, 2020\COMP3506\Assignment 2\"/>
    </mc:Choice>
  </mc:AlternateContent>
  <xr:revisionPtr revIDLastSave="0" documentId="13_ncr:1_{D8194EBF-7C21-4A48-81BF-D4BB36D48A44}" xr6:coauthVersionLast="45" xr6:coauthVersionMax="45" xr10:uidLastSave="{00000000-0000-0000-0000-000000000000}"/>
  <bookViews>
    <workbookView xWindow="-108" yWindow="-108" windowWidth="23256" windowHeight="12576" xr2:uid="{CEEF6731-A97C-46AD-A363-779391FAF2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G17" i="1"/>
  <c r="G16" i="1"/>
  <c r="G15" i="1"/>
  <c r="G14" i="1"/>
  <c r="F17" i="1"/>
  <c r="F16" i="1"/>
  <c r="F15" i="1"/>
  <c r="F14" i="1"/>
  <c r="E17" i="1"/>
  <c r="E16" i="1"/>
  <c r="E15" i="1"/>
  <c r="E14" i="1"/>
  <c r="D17" i="1"/>
  <c r="D16" i="1"/>
  <c r="D15" i="1"/>
  <c r="D14" i="1"/>
  <c r="C17" i="1"/>
  <c r="C16" i="1"/>
  <c r="C15" i="1"/>
  <c r="C14" i="1"/>
  <c r="B17" i="1"/>
  <c r="B16" i="1"/>
  <c r="B15" i="1"/>
  <c r="B14" i="1"/>
  <c r="H11" i="1"/>
  <c r="H10" i="1"/>
  <c r="H9" i="1"/>
  <c r="H8" i="1"/>
  <c r="G11" i="1"/>
  <c r="G10" i="1"/>
  <c r="G9" i="1"/>
  <c r="G8" i="1"/>
  <c r="F11" i="1"/>
  <c r="F10" i="1"/>
  <c r="F9" i="1"/>
  <c r="F8" i="1"/>
  <c r="E11" i="1"/>
  <c r="E10" i="1"/>
  <c r="E9" i="1"/>
  <c r="E8" i="1"/>
  <c r="D11" i="1"/>
  <c r="D10" i="1"/>
  <c r="D9" i="1"/>
  <c r="D8" i="1"/>
  <c r="C11" i="1"/>
  <c r="C10" i="1"/>
  <c r="C9" i="1"/>
  <c r="C8" i="1"/>
  <c r="B11" i="1"/>
  <c r="B10" i="1"/>
  <c r="B9" i="1"/>
  <c r="B8" i="1"/>
  <c r="H5" i="1"/>
  <c r="H4" i="1"/>
  <c r="H3" i="1"/>
  <c r="H2" i="1"/>
  <c r="G5" i="1"/>
  <c r="G4" i="1"/>
  <c r="G3" i="1"/>
  <c r="G2" i="1"/>
  <c r="F5" i="1"/>
  <c r="F4" i="1"/>
  <c r="F3" i="1"/>
  <c r="F2" i="1"/>
  <c r="E5" i="1"/>
  <c r="E4" i="1"/>
  <c r="E3" i="1"/>
  <c r="E2" i="1"/>
  <c r="D5" i="1"/>
  <c r="D4" i="1"/>
  <c r="D3" i="1"/>
  <c r="D2" i="1"/>
  <c r="C5" i="1"/>
  <c r="C4" i="1"/>
  <c r="C3" i="1"/>
  <c r="C2" i="1"/>
  <c r="B5" i="1" l="1"/>
  <c r="B4" i="1"/>
  <c r="B3" i="1"/>
  <c r="B2" i="1"/>
</calcChain>
</file>

<file path=xl/sharedStrings.xml><?xml version="1.0" encoding="utf-8"?>
<sst xmlns="http://schemas.openxmlformats.org/spreadsheetml/2006/main" count="15" uniqueCount="7">
  <si>
    <t>Selection</t>
  </si>
  <si>
    <t>Insertion</t>
  </si>
  <si>
    <t>Merge</t>
  </si>
  <si>
    <t>Quick</t>
  </si>
  <si>
    <t>Unsorted</t>
  </si>
  <si>
    <t>Sorted</t>
  </si>
  <si>
    <t>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</si>
</sst>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Empirical Runtime of Sorting Algorithms</a:t>
            </a:r>
            <a:r>
              <a:rPr lang="en-AU" baseline="0"/>
              <a:t> vs (Sorted in Reverse) Array Size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Sheet1!$B$1:$H$1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Sheet1!$B$14:$H$14</c:f>
              <c:numCache>
                <c:formatCode>General</c:formatCode>
                <c:ptCount val="7"/>
                <c:pt idx="0">
                  <c:v>3.3E-3</c:v>
                </c:pt>
                <c:pt idx="1">
                  <c:v>4.7000000000000002E-3</c:v>
                </c:pt>
                <c:pt idx="2">
                  <c:v>0.1489</c:v>
                </c:pt>
                <c:pt idx="3">
                  <c:v>0.61760000000000004</c:v>
                </c:pt>
                <c:pt idx="4">
                  <c:v>7.0835999999999997</c:v>
                </c:pt>
                <c:pt idx="5">
                  <c:v>15.7926</c:v>
                </c:pt>
                <c:pt idx="6">
                  <c:v>426.93150000000003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D7-4CF1-A101-A6892CB65420}"/>
            </c:ext>
          </c:extLst>
        </c:ser>
        <c:ser>
          <c:idx val="1"/>
          <c:order val="1"/>
          <c:tx>
            <c:v>Insertion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Sheet1!$B$1:$H$1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Sheet1!$B$15:$H$15</c:f>
              <c:numCache>
                <c:formatCode>General</c:formatCode>
                <c:ptCount val="7"/>
                <c:pt idx="0">
                  <c:v>4.1000000000000003E-3</c:v>
                </c:pt>
                <c:pt idx="1">
                  <c:v>2.7E-2</c:v>
                </c:pt>
                <c:pt idx="2">
                  <c:v>0.1019</c:v>
                </c:pt>
                <c:pt idx="3">
                  <c:v>0.85750000000000004</c:v>
                </c:pt>
                <c:pt idx="4">
                  <c:v>6.0609999999999999</c:v>
                </c:pt>
                <c:pt idx="5">
                  <c:v>21.7456</c:v>
                </c:pt>
                <c:pt idx="6">
                  <c:v>480.89929999999998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D7-4CF1-A101-A6892CB65420}"/>
            </c:ext>
          </c:extLst>
        </c:ser>
        <c:ser>
          <c:idx val="2"/>
          <c:order val="2"/>
          <c:tx>
            <c:v>Merge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Sheet1!$B$1:$H$1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Sheet1!$B$16:$H$16</c:f>
              <c:numCache>
                <c:formatCode>General</c:formatCode>
                <c:ptCount val="7"/>
                <c:pt idx="0">
                  <c:v>1.17E-2</c:v>
                </c:pt>
                <c:pt idx="1">
                  <c:v>2.4799999999999999E-2</c:v>
                </c:pt>
                <c:pt idx="2">
                  <c:v>0.1137</c:v>
                </c:pt>
                <c:pt idx="3">
                  <c:v>0.2024</c:v>
                </c:pt>
                <c:pt idx="4">
                  <c:v>0.96940000000000004</c:v>
                </c:pt>
                <c:pt idx="5">
                  <c:v>1.9961</c:v>
                </c:pt>
                <c:pt idx="6">
                  <c:v>8.3756000000000004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D7-4CF1-A101-A6892CB65420}"/>
            </c:ext>
          </c:extLst>
        </c:ser>
        <c:ser>
          <c:idx val="3"/>
          <c:order val="3"/>
          <c:tx>
            <c:v>Quick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Sheet1!$B$1:$H$1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Sheet1!$B$17:$H$17</c:f>
              <c:numCache>
                <c:formatCode>General</c:formatCode>
                <c:ptCount val="7"/>
                <c:pt idx="0">
                  <c:v>8.6999999999999994E-3</c:v>
                </c:pt>
                <c:pt idx="1">
                  <c:v>2.5999999999999999E-2</c:v>
                </c:pt>
                <c:pt idx="2">
                  <c:v>5.6800000000000003E-2</c:v>
                </c:pt>
                <c:pt idx="3">
                  <c:v>0.10100000000000001</c:v>
                </c:pt>
                <c:pt idx="4">
                  <c:v>0.58289999999999997</c:v>
                </c:pt>
                <c:pt idx="5">
                  <c:v>1.2181999999999999</c:v>
                </c:pt>
                <c:pt idx="6">
                  <c:v>6.4634999999999998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D7-4CF1-A101-A6892CB65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025784"/>
        <c:axId val="369024472"/>
      </c:scatterChart>
      <c:valAx>
        <c:axId val="36902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Array size n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24472"/>
        <c:crosses val="autoZero"/>
        <c:crossBetween val="midCat"/>
      </c:valAx>
      <c:valAx>
        <c:axId val="3690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2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1</xdr:row>
      <xdr:rowOff>99060</xdr:rowOff>
    </xdr:from>
    <xdr:to>
      <xdr:col>23</xdr:col>
      <xdr:colOff>106680</xdr:colOff>
      <xdr:row>32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F2D13-7F9E-4B1E-A1DD-4B45DD968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346E-5A7D-4055-BA4E-6814B2F7FE76}">
  <dimension ref="A1:H17"/>
  <sheetViews>
    <sheetView tabSelected="1" zoomScale="88" workbookViewId="0">
      <selection activeCell="Z18" sqref="Z18"/>
    </sheetView>
  </sheetViews>
  <sheetFormatPr defaultRowHeight="14.4" x14ac:dyDescent="0.3"/>
  <cols>
    <col min="2" max="2" width="12" bestFit="1" customWidth="1"/>
    <col min="5" max="5" width="10" bestFit="1" customWidth="1"/>
  </cols>
  <sheetData>
    <row r="1" spans="1:8" x14ac:dyDescent="0.3">
      <c r="A1" t="s">
        <v>4</v>
      </c>
      <c r="B1">
        <v>5</v>
      </c>
      <c r="C1">
        <v>10</v>
      </c>
      <c r="D1">
        <v>50</v>
      </c>
      <c r="E1">
        <v>100</v>
      </c>
      <c r="F1">
        <v>500</v>
      </c>
      <c r="G1">
        <v>1000</v>
      </c>
      <c r="H1">
        <v>10000</v>
      </c>
    </row>
    <row r="2" spans="1:8" x14ac:dyDescent="0.3">
      <c r="A2" t="s">
        <v>0</v>
      </c>
      <c r="B2">
        <f>2600/1000000</f>
        <v>2.5999999999999999E-3</v>
      </c>
      <c r="C2">
        <f>7500/1000000</f>
        <v>7.4999999999999997E-3</v>
      </c>
      <c r="D2">
        <f>91500/1000000</f>
        <v>9.1499999999999998E-2</v>
      </c>
      <c r="E2">
        <f>464300/1000000</f>
        <v>0.46429999999999999</v>
      </c>
      <c r="F2">
        <f>7012900/1000000</f>
        <v>7.0129000000000001</v>
      </c>
      <c r="G2">
        <f>18885800/1000000</f>
        <v>18.8858</v>
      </c>
      <c r="H2">
        <f>238094400/1000000</f>
        <v>238.09440000000001</v>
      </c>
    </row>
    <row r="3" spans="1:8" x14ac:dyDescent="0.3">
      <c r="A3" t="s">
        <v>1</v>
      </c>
      <c r="B3">
        <f>4200/1000000</f>
        <v>4.1999999999999997E-3</v>
      </c>
      <c r="C3">
        <f>5200/1000000</f>
        <v>5.1999999999999998E-3</v>
      </c>
      <c r="D3">
        <f>62200/1000000</f>
        <v>6.2199999999999998E-2</v>
      </c>
      <c r="E3">
        <f>497100/1000000</f>
        <v>0.49709999999999999</v>
      </c>
      <c r="F3">
        <f>4407600/1000000</f>
        <v>4.4076000000000004</v>
      </c>
      <c r="G3">
        <f>10435900/1000000</f>
        <v>10.4359</v>
      </c>
      <c r="H3">
        <f>225612300/1000000</f>
        <v>225.6123</v>
      </c>
    </row>
    <row r="4" spans="1:8" x14ac:dyDescent="0.3">
      <c r="A4" t="s">
        <v>2</v>
      </c>
      <c r="B4">
        <f>10400/1000000</f>
        <v>1.04E-2</v>
      </c>
      <c r="C4">
        <f>29700/1000000</f>
        <v>2.9700000000000001E-2</v>
      </c>
      <c r="D4">
        <f>89600/1000000</f>
        <v>8.9599999999999999E-2</v>
      </c>
      <c r="E4">
        <f>174000/1000000</f>
        <v>0.17399999999999999</v>
      </c>
      <c r="F4">
        <f>1138700/1000000</f>
        <v>1.1387</v>
      </c>
      <c r="G4">
        <f>2151400/1000000</f>
        <v>2.1514000000000002</v>
      </c>
      <c r="H4">
        <f>6201400/1000000</f>
        <v>6.2013999999999996</v>
      </c>
    </row>
    <row r="5" spans="1:8" x14ac:dyDescent="0.3">
      <c r="A5" t="s">
        <v>3</v>
      </c>
      <c r="B5">
        <f>9700/1000000</f>
        <v>9.7000000000000003E-3</v>
      </c>
      <c r="C5">
        <f>29300/1000000</f>
        <v>2.93E-2</v>
      </c>
      <c r="D5">
        <f>84500/1000000</f>
        <v>8.4500000000000006E-2</v>
      </c>
      <c r="E5">
        <f>186400/1000000</f>
        <v>0.18640000000000001</v>
      </c>
      <c r="F5">
        <f>1677400/1000000</f>
        <v>1.6774</v>
      </c>
      <c r="G5">
        <f>2693300/1000000</f>
        <v>2.6932999999999998</v>
      </c>
      <c r="H5">
        <f>23539200/1000000</f>
        <v>23.539200000000001</v>
      </c>
    </row>
    <row r="7" spans="1:8" x14ac:dyDescent="0.3">
      <c r="A7" t="s">
        <v>5</v>
      </c>
      <c r="B7">
        <v>5</v>
      </c>
      <c r="C7">
        <v>10</v>
      </c>
      <c r="D7">
        <v>50</v>
      </c>
      <c r="E7">
        <v>100</v>
      </c>
      <c r="F7">
        <v>500</v>
      </c>
      <c r="G7">
        <v>1000</v>
      </c>
      <c r="H7">
        <v>10000</v>
      </c>
    </row>
    <row r="8" spans="1:8" x14ac:dyDescent="0.3">
      <c r="A8" t="s">
        <v>0</v>
      </c>
      <c r="B8">
        <f>1700/1000000</f>
        <v>1.6999999999999999E-3</v>
      </c>
      <c r="C8">
        <f>7100/1000000</f>
        <v>7.1000000000000004E-3</v>
      </c>
      <c r="D8">
        <f>269900/1000000</f>
        <v>0.26989999999999997</v>
      </c>
      <c r="E8">
        <f>410500/1000000</f>
        <v>0.41049999999999998</v>
      </c>
      <c r="F8">
        <f>5949000/1000000</f>
        <v>5.9489999999999998</v>
      </c>
      <c r="G8">
        <f>18812600/1000000</f>
        <v>18.8126</v>
      </c>
      <c r="H8">
        <f>92107400/1000000</f>
        <v>92.107399999999998</v>
      </c>
    </row>
    <row r="9" spans="1:8" x14ac:dyDescent="0.3">
      <c r="A9" t="s">
        <v>1</v>
      </c>
      <c r="B9">
        <f>4200/1000000</f>
        <v>4.1999999999999997E-3</v>
      </c>
      <c r="C9">
        <f>5000/1000000</f>
        <v>5.0000000000000001E-3</v>
      </c>
      <c r="D9">
        <f>8900/1000000</f>
        <v>8.8999999999999999E-3</v>
      </c>
      <c r="E9">
        <f>15500/1000000</f>
        <v>1.55E-2</v>
      </c>
      <c r="F9">
        <f>57600/1000000</f>
        <v>5.7599999999999998E-2</v>
      </c>
      <c r="G9">
        <f>116300/1000000</f>
        <v>0.1163</v>
      </c>
      <c r="H9">
        <f>1283000/1000000</f>
        <v>1.2829999999999999</v>
      </c>
    </row>
    <row r="10" spans="1:8" x14ac:dyDescent="0.3">
      <c r="A10" t="s">
        <v>2</v>
      </c>
      <c r="B10">
        <f>29500/1000000</f>
        <v>2.9499999999999998E-2</v>
      </c>
      <c r="C10">
        <f>18900/1000000</f>
        <v>1.89E-2</v>
      </c>
      <c r="D10">
        <f>80400/1000000</f>
        <v>8.0399999999999999E-2</v>
      </c>
      <c r="E10">
        <f>169900/1000000</f>
        <v>0.1699</v>
      </c>
      <c r="F10">
        <f>915200/1000000</f>
        <v>0.91520000000000001</v>
      </c>
      <c r="G10">
        <f>1361700/1000000</f>
        <v>1.3616999999999999</v>
      </c>
      <c r="H10">
        <f>6196700/1000000</f>
        <v>6.1966999999999999</v>
      </c>
    </row>
    <row r="11" spans="1:8" x14ac:dyDescent="0.3">
      <c r="A11" t="s">
        <v>3</v>
      </c>
      <c r="B11">
        <f>8500/1000000</f>
        <v>8.5000000000000006E-3</v>
      </c>
      <c r="C11">
        <f>8700/1000000</f>
        <v>8.6999999999999994E-3</v>
      </c>
      <c r="D11">
        <f>45000/1000000</f>
        <v>4.4999999999999998E-2</v>
      </c>
      <c r="E11">
        <f>126100/1000000</f>
        <v>0.12609999999999999</v>
      </c>
      <c r="F11">
        <f>509900/1000000</f>
        <v>0.50990000000000002</v>
      </c>
      <c r="G11">
        <f>1083100/1000000</f>
        <v>1.0831</v>
      </c>
      <c r="H11">
        <f>8773600/1000000</f>
        <v>8.7736000000000001</v>
      </c>
    </row>
    <row r="13" spans="1:8" x14ac:dyDescent="0.3">
      <c r="A13" t="s">
        <v>6</v>
      </c>
      <c r="B13">
        <v>5</v>
      </c>
      <c r="C13">
        <v>10</v>
      </c>
      <c r="D13">
        <v>50</v>
      </c>
      <c r="E13">
        <v>100</v>
      </c>
      <c r="F13">
        <v>500</v>
      </c>
      <c r="G13">
        <v>1000</v>
      </c>
      <c r="H13">
        <v>10000</v>
      </c>
    </row>
    <row r="14" spans="1:8" x14ac:dyDescent="0.3">
      <c r="A14" t="s">
        <v>0</v>
      </c>
      <c r="B14">
        <f>3300/1000000</f>
        <v>3.3E-3</v>
      </c>
      <c r="C14">
        <f>4700/1000000</f>
        <v>4.7000000000000002E-3</v>
      </c>
      <c r="D14">
        <f>148900/1000000</f>
        <v>0.1489</v>
      </c>
      <c r="E14">
        <f>617600/1000000</f>
        <v>0.61760000000000004</v>
      </c>
      <c r="F14">
        <f>7083600/1000000</f>
        <v>7.0835999999999997</v>
      </c>
      <c r="G14">
        <f>15792600/1000000</f>
        <v>15.7926</v>
      </c>
      <c r="H14">
        <f>426931500/1000000</f>
        <v>426.93150000000003</v>
      </c>
    </row>
    <row r="15" spans="1:8" x14ac:dyDescent="0.3">
      <c r="A15" t="s">
        <v>1</v>
      </c>
      <c r="B15">
        <f>4100/1000000</f>
        <v>4.1000000000000003E-3</v>
      </c>
      <c r="C15">
        <f>27000/1000000</f>
        <v>2.7E-2</v>
      </c>
      <c r="D15">
        <f>101900/1000000</f>
        <v>0.1019</v>
      </c>
      <c r="E15">
        <f>857500/1000000</f>
        <v>0.85750000000000004</v>
      </c>
      <c r="F15">
        <f>6061000/1000000</f>
        <v>6.0609999999999999</v>
      </c>
      <c r="G15">
        <f>21745600/1000000</f>
        <v>21.7456</v>
      </c>
      <c r="H15">
        <f>480899300/1000000</f>
        <v>480.89929999999998</v>
      </c>
    </row>
    <row r="16" spans="1:8" x14ac:dyDescent="0.3">
      <c r="A16" t="s">
        <v>2</v>
      </c>
      <c r="B16">
        <f>11700/1000000</f>
        <v>1.17E-2</v>
      </c>
      <c r="C16">
        <f>24800/1000000</f>
        <v>2.4799999999999999E-2</v>
      </c>
      <c r="D16">
        <f>113700/1000000</f>
        <v>0.1137</v>
      </c>
      <c r="E16">
        <f>202400/1000000</f>
        <v>0.2024</v>
      </c>
      <c r="F16">
        <f>969400/1000000</f>
        <v>0.96940000000000004</v>
      </c>
      <c r="G16">
        <f>1996100/1000000</f>
        <v>1.9961</v>
      </c>
      <c r="H16">
        <f>8375600/1000000</f>
        <v>8.3756000000000004</v>
      </c>
    </row>
    <row r="17" spans="1:8" x14ac:dyDescent="0.3">
      <c r="A17" t="s">
        <v>3</v>
      </c>
      <c r="B17">
        <f>8700/1000000</f>
        <v>8.6999999999999994E-3</v>
      </c>
      <c r="C17">
        <f>26000/1000000</f>
        <v>2.5999999999999999E-2</v>
      </c>
      <c r="D17">
        <f>56800/1000000</f>
        <v>5.6800000000000003E-2</v>
      </c>
      <c r="E17">
        <f>101000/1000000</f>
        <v>0.10100000000000001</v>
      </c>
      <c r="F17">
        <f>582900/1000000</f>
        <v>0.58289999999999997</v>
      </c>
      <c r="G17">
        <f>1218200/1000000</f>
        <v>1.2181999999999999</v>
      </c>
      <c r="H17">
        <f>6463500/1000000</f>
        <v>6.4634999999999998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Rajkamal</dc:creator>
  <cp:lastModifiedBy>Adrian Rajkamal</cp:lastModifiedBy>
  <dcterms:created xsi:type="dcterms:W3CDTF">2020-09-02T02:20:30Z</dcterms:created>
  <dcterms:modified xsi:type="dcterms:W3CDTF">2020-09-02T09:06:28Z</dcterms:modified>
</cp:coreProperties>
</file>