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ummary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<sst xmlns="http://schemas.openxmlformats.org/spreadsheetml/2006/main" count="154" uniqueCount="129">
  <si>
    <t>Shadow B - Re-wing</t>
  </si>
  <si>
    <t>Operations Performance Files (OPF)</t>
  </si>
  <si>
    <t>Design Range</t>
  </si>
  <si>
    <t>685nm</t>
  </si>
  <si>
    <t>Design Endurance</t>
  </si>
  <si>
    <t>9hrs</t>
  </si>
  <si>
    <t>Basic Geometry</t>
  </si>
  <si>
    <t>Wing Aspect Ratio</t>
  </si>
  <si>
    <t>Wing Span</t>
  </si>
  <si>
    <t>ft</t>
  </si>
  <si>
    <t>Wing Taper</t>
  </si>
  <si>
    <t>Fuselage Length</t>
  </si>
  <si>
    <t>in</t>
  </si>
  <si>
    <t>Fuselage Fineness</t>
  </si>
  <si>
    <t>Tail Size</t>
  </si>
  <si>
    <t>Width</t>
  </si>
  <si>
    <t>Length</t>
  </si>
  <si>
    <t>Horizontal Tail Volume Coefficient</t>
  </si>
  <si>
    <t>Vertical Tail Volume Coefficient</t>
  </si>
  <si>
    <t>Ultimate Structual Load Factor</t>
  </si>
  <si>
    <t>Drag Polars</t>
  </si>
  <si>
    <t>Equation or Graph</t>
  </si>
  <si>
    <r>
      <t xml:space="preserve">C</t>
    </r>
    <r>
      <rPr>
        <rFont val="Calibri"/>
        <family val="2"/>
        <color rgb="00000000"/>
        <sz val="11"/>
        <vertAlign val="subscript"/>
      </rPr>
      <t xml:space="preserve">D</t>
    </r>
    <r>
      <rPr>
        <rFont val="Calibri"/>
        <family val="2"/>
        <color rgb="00000000"/>
        <sz val="11"/>
      </rPr>
      <t xml:space="preserve"> = 0.0497 + C</t>
    </r>
    <r>
      <rPr>
        <rFont val="Calibri"/>
        <family val="2"/>
        <color rgb="00000000"/>
        <sz val="11"/>
        <vertAlign val="subscript"/>
      </rPr>
      <t xml:space="preserve">L</t>
    </r>
    <r>
      <rPr>
        <rFont val="Calibri"/>
        <family val="2"/>
        <color rgb="00000000"/>
        <sz val="11"/>
        <vertAlign val="superscript"/>
      </rPr>
      <t xml:space="preserve">2</t>
    </r>
    <r>
      <rPr>
        <rFont val="Calibri"/>
        <family val="2"/>
        <color rgb="00000000"/>
        <sz val="11"/>
      </rPr>
      <t xml:space="preserve">/(pi*0.9*AR)</t>
    </r>
  </si>
  <si>
    <t>Mass</t>
  </si>
  <si>
    <t>Max Mass of AV (Empty Weight)</t>
  </si>
  <si>
    <t>lbs</t>
  </si>
  <si>
    <t>* Air vehicle without fuel.  Pop 300 installed.</t>
  </si>
  <si>
    <t>Max Mass of AV (Gross Weight)</t>
  </si>
  <si>
    <t>lbs, max</t>
  </si>
  <si>
    <t>TOGW</t>
  </si>
  <si>
    <t>Max Payload</t>
  </si>
  <si>
    <t>Flight Envelope</t>
  </si>
  <si>
    <t>VMO (in CAS or TAS)</t>
  </si>
  <si>
    <t>KCAS</t>
  </si>
  <si>
    <t>MMO (Mach Max Operating)</t>
  </si>
  <si>
    <t>Hmax</t>
  </si>
  <si>
    <t>ft, MSL</t>
  </si>
  <si>
    <t>Aerodynamics</t>
  </si>
  <si>
    <t>Swet</t>
  </si>
  <si>
    <r>
      <t xml:space="preserve">ft</t>
    </r>
    <r>
      <rPr>
        <rFont val="Calibri"/>
        <family val="2"/>
        <color rgb="00000000"/>
        <sz val="11"/>
        <vertAlign val="superscript"/>
      </rPr>
      <t xml:space="preserve">2</t>
    </r>
  </si>
  <si>
    <t>Fuselage</t>
  </si>
  <si>
    <t>ft^2</t>
  </si>
  <si>
    <t>Total Surface Area</t>
  </si>
  <si>
    <t>Sref</t>
  </si>
  <si>
    <t>Wing</t>
  </si>
  <si>
    <t>Clbo (Buffet Onset Lift Coeff.)</t>
  </si>
  <si>
    <t>Stall Speed (Initial Climb)</t>
  </si>
  <si>
    <t>kts</t>
  </si>
  <si>
    <t>Stall Speed (Cruise)</t>
  </si>
  <si>
    <t>Stall Speed (Take Off)</t>
  </si>
  <si>
    <t>Stall Speed (Landing)</t>
  </si>
  <si>
    <t>Stall Speed (Approach)</t>
  </si>
  <si>
    <t>Engine Thrust</t>
  </si>
  <si>
    <t>Max Thrust at Climb vs. Height</t>
  </si>
  <si>
    <t>see table, assume 62 kts @ 6000 ft DA</t>
  </si>
  <si>
    <t>Max Thrust at Cruise</t>
  </si>
  <si>
    <t>see table, assume 70 kts @ 8000 ft DA</t>
  </si>
  <si>
    <t>Max Thrust at Descent</t>
  </si>
  <si>
    <t>see table, assume 70 kts @ 4000 ft DA</t>
  </si>
  <si>
    <t>Density Altitude (ft)</t>
  </si>
  <si>
    <t>AIRSPEED (KIAS)</t>
  </si>
  <si>
    <t>Propulsion</t>
  </si>
  <si>
    <t>Engine</t>
  </si>
  <si>
    <t>UEL 741AR74-1102</t>
  </si>
  <si>
    <t>Brake Engine Power</t>
  </si>
  <si>
    <t>38bhp @7800RPM</t>
  </si>
  <si>
    <t># Cylinders</t>
  </si>
  <si>
    <t>1 rotor (tri tip)</t>
  </si>
  <si>
    <t>Baseline Engine Power (38 bhp)</t>
  </si>
  <si>
    <t>38 bhp</t>
  </si>
  <si>
    <t>Critical Turbocharger Altitude</t>
  </si>
  <si>
    <t>na</t>
  </si>
  <si>
    <t>Fuel Consumption</t>
  </si>
  <si>
    <r>
      <t xml:space="preserve">BSFC</t>
    </r>
    <r>
      <rPr>
        <rFont val="Calibri"/>
        <family val="2"/>
        <color rgb="00000000"/>
        <sz val="11"/>
        <vertAlign val="subscript"/>
      </rPr>
      <t xml:space="preserve">min</t>
    </r>
  </si>
  <si>
    <t>2.2 - 2.3 L/hr</t>
  </si>
  <si>
    <r>
      <t xml:space="preserve">BSFC</t>
    </r>
    <r>
      <rPr>
        <rFont val="Calibri"/>
        <family val="2"/>
        <color rgb="00000000"/>
        <sz val="11"/>
        <vertAlign val="subscript"/>
      </rPr>
      <t xml:space="preserve">max</t>
    </r>
  </si>
  <si>
    <t>13.2 - 13.4 L/hr</t>
  </si>
  <si>
    <r>
      <t xml:space="preserve">BSFC</t>
    </r>
    <r>
      <rPr>
        <rFont val="Calibri"/>
        <family val="2"/>
        <color rgb="00000000"/>
        <sz val="11"/>
        <vertAlign val="subscript"/>
      </rPr>
      <t xml:space="preserve">cruise</t>
    </r>
  </si>
  <si>
    <r>
      <t xml:space="preserve">0.56 lb*hp</t>
    </r>
    <r>
      <rPr>
        <rFont val="Calibri"/>
        <family val="2"/>
        <color rgb="00000000"/>
        <sz val="11"/>
        <vertAlign val="superscript"/>
      </rPr>
      <t xml:space="preserve">-1</t>
    </r>
    <r>
      <rPr>
        <rFont val="Calibri"/>
        <family val="2"/>
        <color rgb="00000000"/>
        <sz val="11"/>
      </rPr>
      <t xml:space="preserve">*hr</t>
    </r>
    <r>
      <rPr>
        <rFont val="Calibri"/>
        <family val="2"/>
        <color rgb="00000000"/>
        <sz val="11"/>
        <vertAlign val="superscript"/>
      </rPr>
      <t xml:space="preserve">-1 </t>
    </r>
  </si>
  <si>
    <t>Maximum Engine Crankshaft Speed</t>
  </si>
  <si>
    <t>8000 RPM</t>
  </si>
  <si>
    <t>Maximum propeller shaft speed</t>
  </si>
  <si>
    <t>Engine displacement</t>
  </si>
  <si>
    <t>208cc/chamber (618cc piston engine equivalent)</t>
  </si>
  <si>
    <t>Engine compression ratio</t>
  </si>
  <si>
    <t>9.5:1</t>
  </si>
  <si>
    <t>Engine Envelope</t>
  </si>
  <si>
    <t>X</t>
  </si>
  <si>
    <t>15.5"</t>
  </si>
  <si>
    <t>Y</t>
  </si>
  <si>
    <t>16.5"</t>
  </si>
  <si>
    <t>Z</t>
  </si>
  <si>
    <t>Propeller Type</t>
  </si>
  <si>
    <t>Fixed Pitch</t>
  </si>
  <si>
    <t>Blade Angle</t>
  </si>
  <si>
    <r>
      <t xml:space="preserve">22</t>
    </r>
    <r>
      <rPr>
        <rFont val="Calibri"/>
        <family val="2"/>
        <color rgb="00000000"/>
        <sz val="11"/>
        <vertAlign val="superscript"/>
      </rPr>
      <t xml:space="preserve">o</t>
    </r>
  </si>
  <si>
    <t>Propeller diameter</t>
  </si>
  <si>
    <t>29"</t>
  </si>
  <si>
    <t>Activity factor</t>
  </si>
  <si>
    <t>Proprietary</t>
  </si>
  <si>
    <t>Integrated design lift coefficient (for blade)</t>
  </si>
  <si>
    <t>Ground Movement</t>
  </si>
  <si>
    <t>Landing Length</t>
  </si>
  <si>
    <t>assumes length from touch down point to arresting net</t>
  </si>
  <si>
    <t>Take Off Length</t>
  </si>
  <si>
    <t>AV is launched.</t>
  </si>
  <si>
    <t>Width of Runway</t>
  </si>
  <si>
    <t>ft, min</t>
  </si>
  <si>
    <t>Aircraft Length</t>
  </si>
  <si>
    <t>Airline Procedures Files (APF)</t>
  </si>
  <si>
    <t>Climb</t>
  </si>
  <si>
    <t>Operating Speed</t>
  </si>
  <si>
    <t>Cruise</t>
  </si>
  <si>
    <t>Decent</t>
  </si>
  <si>
    <t>wing</t>
  </si>
  <si>
    <t>cbar</t>
  </si>
  <si>
    <t>rootChord</t>
  </si>
  <si>
    <t>tipChord</t>
  </si>
  <si>
    <t>fuselage</t>
  </si>
  <si>
    <t>B/2</t>
  </si>
  <si>
    <t>tail</t>
  </si>
  <si>
    <t>width</t>
  </si>
  <si>
    <t>length</t>
  </si>
  <si>
    <t>tail angle</t>
  </si>
  <si>
    <t>deg</t>
  </si>
  <si>
    <t>rad</t>
  </si>
  <si>
    <t>tail x</t>
  </si>
  <si>
    <t>tail z</t>
  </si>
  <si>
    <t>deg2rad</t>
  </si>
</sst>
</file>

<file path=xl/styles.xml><?xml version="1.0" encoding="utf-8"?>
<styleSheet xmlns="http://schemas.openxmlformats.org/spreadsheetml/2006/main">
  <numFmts count="6">
    <numFmt formatCode="GENERAL" numFmtId="164"/>
    <numFmt formatCode="0.000" numFmtId="165"/>
    <numFmt formatCode="0%" numFmtId="166"/>
    <numFmt formatCode="0.00%" numFmtId="167"/>
    <numFmt formatCode="0" numFmtId="168"/>
    <numFmt formatCode="0.00" numFmtId="169"/>
  </numFmts>
  <fonts count="10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20"/>
    </font>
    <font>
      <name val="Calibri"/>
      <family val="2"/>
      <b val="true"/>
      <color rgb="00000000"/>
      <sz val="14"/>
    </font>
    <font>
      <name val="Calibri"/>
      <family val="2"/>
      <b val="true"/>
      <color rgb="00000000"/>
      <sz val="11"/>
    </font>
    <font>
      <name val="Calibri"/>
      <family val="2"/>
      <color rgb="00000000"/>
      <sz val="11"/>
      <vertAlign val="subscript"/>
    </font>
    <font>
      <name val="Calibri"/>
      <family val="2"/>
      <color rgb="00000000"/>
      <sz val="11"/>
      <vertAlign val="superscript"/>
    </font>
    <font>
      <name val="Times New Roman"/>
      <family val="1"/>
      <color rgb="00000000"/>
      <sz val="11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true" applyFont="false" applyProtection="false" borderId="0" fillId="0" fontId="0" numFmtId="164" xfId="0"/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6" numFmtId="168" xfId="0">
      <alignment horizontal="center" indent="0" shrinkToFit="false" textRotation="0" vertical="bottom" wrapText="false"/>
    </xf>
    <xf applyAlignment="true" applyBorder="true" applyFont="true" applyProtection="false" borderId="4" fillId="0" fontId="6" numFmtId="168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8" xfId="0">
      <alignment horizontal="center" indent="0" shrinkToFit="false" textRotation="0" vertical="bottom" wrapText="false"/>
    </xf>
    <xf applyAlignment="true" applyBorder="true" applyFont="true" applyProtection="false" borderId="5" fillId="0" fontId="6" numFmtId="164" xfId="0">
      <alignment horizontal="center" indent="0" shrinkToFit="false" textRotation="0" vertical="bottom" wrapText="false"/>
    </xf>
    <xf applyAlignment="true" applyBorder="true" applyFont="false" applyProtection="false" borderId="6" fillId="0" fontId="0" numFmtId="168" xfId="0">
      <alignment horizontal="center" indent="0" shrinkToFit="false" textRotation="0" vertical="bottom" wrapText="false"/>
    </xf>
    <xf applyAlignment="true" applyBorder="true" applyFont="false" applyProtection="false" borderId="7" fillId="0" fontId="0" numFmtId="168" xfId="0">
      <alignment horizontal="center" indent="0" shrinkToFit="false" textRotation="0" vertical="bottom" wrapText="false"/>
    </xf>
    <xf applyAlignment="true" applyBorder="tru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5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5.63529411764706"/>
    <col collapsed="false" hidden="false" max="2" min="2" style="0" width="32.9803921568627"/>
    <col collapsed="false" hidden="false" max="3" min="3" style="0" width="9.54509803921569"/>
    <col collapsed="false" hidden="false" max="4" min="4" style="0" width="16.6274509803922"/>
    <col collapsed="false" hidden="false" max="5" min="5" style="0" width="10.8509803921569"/>
    <col collapsed="false" hidden="false" max="1025" min="6" style="0" width="9.25882352941177"/>
  </cols>
  <sheetData>
    <row collapsed="false" customFormat="false" customHeight="false" hidden="false" ht="24.8" outlineLevel="0" r="1">
      <c r="B1" s="1" t="s">
        <v>0</v>
      </c>
    </row>
    <row collapsed="false" customFormat="false" customHeight="false" hidden="false" ht="17.6" outlineLevel="0" r="2">
      <c r="A2" s="2"/>
    </row>
    <row collapsed="false" customFormat="false" customHeight="false" hidden="false" ht="17.6" outlineLevel="0" r="3">
      <c r="A3" s="2" t="s">
        <v>1</v>
      </c>
    </row>
    <row collapsed="false" customFormat="false" customHeight="false" hidden="false" ht="17.6" outlineLevel="0" r="4">
      <c r="A4" s="2"/>
      <c r="B4" s="3" t="s">
        <v>2</v>
      </c>
      <c r="C4" s="0" t="s">
        <v>3</v>
      </c>
    </row>
    <row collapsed="false" customFormat="false" customHeight="false" hidden="false" ht="17.6" outlineLevel="0" r="5">
      <c r="A5" s="2"/>
      <c r="B5" s="0" t="s">
        <v>4</v>
      </c>
      <c r="C5" s="0" t="s">
        <v>5</v>
      </c>
    </row>
    <row collapsed="false" customFormat="false" customHeight="false" hidden="false" ht="14" outlineLevel="0" r="6">
      <c r="A6" s="3"/>
    </row>
    <row collapsed="false" customFormat="false" customHeight="false" hidden="false" ht="17.6" outlineLevel="0" r="7">
      <c r="A7" s="2" t="s">
        <v>6</v>
      </c>
    </row>
    <row collapsed="false" customFormat="false" customHeight="false" hidden="false" ht="17.6" outlineLevel="0" r="8">
      <c r="A8" s="2"/>
      <c r="B8" s="3" t="s">
        <v>7</v>
      </c>
      <c r="C8" s="0" t="n">
        <v>11.1</v>
      </c>
    </row>
    <row collapsed="false" customFormat="false" customHeight="false" hidden="false" ht="17.6" outlineLevel="0" r="9">
      <c r="A9" s="2"/>
      <c r="B9" s="3" t="s">
        <v>8</v>
      </c>
      <c r="C9" s="0" t="n">
        <v>19.8</v>
      </c>
      <c r="D9" s="0" t="s">
        <v>9</v>
      </c>
    </row>
    <row collapsed="false" customFormat="false" customHeight="false" hidden="false" ht="17.6" outlineLevel="0" r="10">
      <c r="A10" s="2"/>
      <c r="B10" s="3" t="s">
        <v>10</v>
      </c>
      <c r="C10" s="0" t="n">
        <v>0.7</v>
      </c>
    </row>
    <row collapsed="false" customFormat="false" customHeight="false" hidden="false" ht="17.6" outlineLevel="0" r="11">
      <c r="A11" s="2"/>
      <c r="B11" s="3" t="s">
        <v>11</v>
      </c>
      <c r="C11" s="0" t="n">
        <v>63.1</v>
      </c>
      <c r="D11" s="0" t="s">
        <v>12</v>
      </c>
    </row>
    <row collapsed="false" customFormat="false" customHeight="false" hidden="false" ht="17.6" outlineLevel="0" r="12">
      <c r="A12" s="2"/>
      <c r="B12" s="3" t="s">
        <v>13</v>
      </c>
      <c r="C12" s="4" t="n">
        <v>0.181447069435117</v>
      </c>
    </row>
    <row collapsed="false" customFormat="false" customHeight="false" hidden="false" ht="17.6" outlineLevel="0" r="13">
      <c r="A13" s="2"/>
      <c r="B13" s="3" t="s">
        <v>14</v>
      </c>
      <c r="C13" s="5" t="s">
        <v>15</v>
      </c>
      <c r="D13" s="0" t="n">
        <v>4.1</v>
      </c>
      <c r="E13" s="0" t="s">
        <v>9</v>
      </c>
    </row>
    <row collapsed="false" customFormat="false" customHeight="false" hidden="false" ht="17.6" outlineLevel="0" r="14">
      <c r="A14" s="2"/>
      <c r="B14" s="3"/>
      <c r="C14" s="5" t="s">
        <v>16</v>
      </c>
      <c r="D14" s="0" t="n">
        <v>1.3</v>
      </c>
      <c r="E14" s="0" t="s">
        <v>9</v>
      </c>
    </row>
    <row collapsed="false" customFormat="false" customHeight="false" hidden="false" ht="14" outlineLevel="0" r="15">
      <c r="A15" s="3"/>
      <c r="B15" s="3" t="s">
        <v>17</v>
      </c>
      <c r="C15" s="6" t="n">
        <v>0.0065</v>
      </c>
    </row>
    <row collapsed="false" customFormat="false" customHeight="false" hidden="false" ht="14" outlineLevel="0" r="16">
      <c r="A16" s="3"/>
      <c r="B16" s="3" t="s">
        <v>18</v>
      </c>
      <c r="C16" s="6" t="n">
        <v>0.014</v>
      </c>
    </row>
    <row collapsed="false" customFormat="false" customHeight="false" hidden="false" ht="14" outlineLevel="0" r="17">
      <c r="A17" s="3"/>
      <c r="B17" s="3"/>
      <c r="C17" s="6"/>
    </row>
    <row collapsed="false" customFormat="false" customHeight="false" hidden="false" ht="14" outlineLevel="0" r="18">
      <c r="A18" s="3"/>
      <c r="B18" s="3" t="s">
        <v>19</v>
      </c>
      <c r="C18" s="0" t="n">
        <v>1.5</v>
      </c>
    </row>
    <row collapsed="false" customFormat="false" customHeight="false" hidden="false" ht="14" outlineLevel="0" r="19">
      <c r="A19" s="3"/>
      <c r="B19" s="3"/>
    </row>
    <row collapsed="false" customFormat="false" customHeight="false" hidden="false" ht="17.6" outlineLevel="0" r="20">
      <c r="A20" s="2" t="s">
        <v>20</v>
      </c>
      <c r="B20" s="3"/>
    </row>
    <row collapsed="false" customFormat="false" customHeight="false" hidden="false" ht="18.65" outlineLevel="0" r="21">
      <c r="A21" s="3"/>
      <c r="B21" s="3" t="s">
        <v>21</v>
      </c>
      <c r="C21" s="0" t="s">
        <v>22</v>
      </c>
    </row>
    <row collapsed="false" customFormat="false" customHeight="false" hidden="false" ht="14" outlineLevel="0" r="22">
      <c r="A22" s="3"/>
      <c r="B22" s="3"/>
    </row>
    <row collapsed="false" customFormat="false" customHeight="false" hidden="false" ht="14" outlineLevel="0" r="23">
      <c r="A23" s="3" t="s">
        <v>23</v>
      </c>
      <c r="B23" s="3"/>
    </row>
    <row collapsed="false" customFormat="false" customHeight="false" hidden="false" ht="14" outlineLevel="0" r="24">
      <c r="B24" s="3" t="s">
        <v>24</v>
      </c>
      <c r="C24" s="0" t="n">
        <v>333</v>
      </c>
      <c r="D24" s="0" t="s">
        <v>25</v>
      </c>
      <c r="E24" s="0" t="s">
        <v>26</v>
      </c>
    </row>
    <row collapsed="false" customFormat="false" customHeight="false" hidden="false" ht="14" outlineLevel="0" r="25">
      <c r="B25" s="3" t="s">
        <v>27</v>
      </c>
      <c r="C25" s="0" t="n">
        <v>467</v>
      </c>
      <c r="D25" s="0" t="s">
        <v>28</v>
      </c>
      <c r="E25" s="0" t="s">
        <v>29</v>
      </c>
    </row>
    <row collapsed="false" customFormat="false" customHeight="false" hidden="false" ht="14" outlineLevel="0" r="26">
      <c r="A26" s="3"/>
      <c r="B26" s="3" t="s">
        <v>30</v>
      </c>
      <c r="C26" s="0" t="n">
        <v>60</v>
      </c>
      <c r="D26" s="0" t="s">
        <v>25</v>
      </c>
    </row>
    <row collapsed="false" customFormat="false" customHeight="false" hidden="false" ht="14" outlineLevel="0" r="27">
      <c r="A27" s="3" t="s">
        <v>31</v>
      </c>
      <c r="B27" s="3"/>
    </row>
    <row collapsed="false" customFormat="false" customHeight="false" hidden="false" ht="14" outlineLevel="0" r="28">
      <c r="B28" s="3" t="s">
        <v>32</v>
      </c>
      <c r="C28" s="0" t="n">
        <v>136</v>
      </c>
      <c r="D28" s="0" t="s">
        <v>33</v>
      </c>
    </row>
    <row collapsed="false" customFormat="false" customHeight="false" hidden="false" ht="14" outlineLevel="0" r="29">
      <c r="B29" s="3" t="s">
        <v>34</v>
      </c>
      <c r="C29" s="0" t="n">
        <v>0.197</v>
      </c>
    </row>
    <row collapsed="false" customFormat="false" customHeight="false" hidden="false" ht="14" outlineLevel="0" r="30">
      <c r="A30" s="3"/>
      <c r="B30" s="3" t="s">
        <v>35</v>
      </c>
      <c r="C30" s="0" t="n">
        <v>18000</v>
      </c>
      <c r="D30" s="0" t="s">
        <v>36</v>
      </c>
    </row>
    <row collapsed="false" customFormat="false" customHeight="false" hidden="false" ht="14" outlineLevel="0" r="31">
      <c r="A31" s="3" t="s">
        <v>37</v>
      </c>
      <c r="B31" s="3"/>
    </row>
    <row collapsed="false" customFormat="false" customHeight="false" hidden="false" ht="14.9" outlineLevel="0" r="32">
      <c r="B32" s="3" t="s">
        <v>38</v>
      </c>
      <c r="C32" s="7" t="n">
        <v>16.3</v>
      </c>
      <c r="D32" s="0" t="s">
        <v>39</v>
      </c>
      <c r="E32" s="0" t="s">
        <v>40</v>
      </c>
    </row>
    <row collapsed="false" customFormat="false" customHeight="false" hidden="false" ht="14" outlineLevel="0" r="33">
      <c r="B33" s="3"/>
      <c r="C33" s="7" t="n">
        <v>99.3</v>
      </c>
      <c r="D33" s="0" t="s">
        <v>41</v>
      </c>
      <c r="E33" s="0" t="s">
        <v>42</v>
      </c>
    </row>
    <row collapsed="false" customFormat="false" customHeight="false" hidden="false" ht="14.9" outlineLevel="0" r="34">
      <c r="B34" s="3" t="s">
        <v>43</v>
      </c>
      <c r="C34" s="0" t="n">
        <v>35.36</v>
      </c>
      <c r="D34" s="0" t="s">
        <v>39</v>
      </c>
      <c r="E34" s="0" t="s">
        <v>44</v>
      </c>
    </row>
    <row collapsed="false" customFormat="false" customHeight="false" hidden="false" ht="14" outlineLevel="0" r="35">
      <c r="B35" s="3" t="s">
        <v>45</v>
      </c>
      <c r="C35" s="0" t="n">
        <v>1.04</v>
      </c>
    </row>
    <row collapsed="false" customFormat="false" customHeight="false" hidden="false" ht="14" outlineLevel="0" r="36">
      <c r="B36" s="3" t="s">
        <v>46</v>
      </c>
      <c r="C36" s="0" t="n">
        <v>54</v>
      </c>
      <c r="D36" s="0" t="s">
        <v>47</v>
      </c>
    </row>
    <row collapsed="false" customFormat="false" customHeight="false" hidden="false" ht="14" outlineLevel="0" r="37">
      <c r="B37" s="3" t="s">
        <v>48</v>
      </c>
      <c r="C37" s="0" t="n">
        <v>54</v>
      </c>
      <c r="D37" s="0" t="s">
        <v>47</v>
      </c>
    </row>
    <row collapsed="false" customFormat="false" customHeight="false" hidden="false" ht="14" outlineLevel="0" r="38">
      <c r="B38" s="3" t="s">
        <v>49</v>
      </c>
      <c r="C38" s="0" t="n">
        <v>56</v>
      </c>
      <c r="D38" s="0" t="s">
        <v>47</v>
      </c>
    </row>
    <row collapsed="false" customFormat="false" customHeight="false" hidden="false" ht="14" outlineLevel="0" r="39">
      <c r="B39" s="3" t="s">
        <v>50</v>
      </c>
      <c r="C39" s="0" t="n">
        <v>52</v>
      </c>
      <c r="D39" s="0" t="s">
        <v>47</v>
      </c>
    </row>
    <row collapsed="false" customFormat="false" customHeight="false" hidden="false" ht="14" outlineLevel="0" r="40">
      <c r="A40" s="3"/>
      <c r="B40" s="3" t="s">
        <v>51</v>
      </c>
      <c r="C40" s="0" t="n">
        <v>52</v>
      </c>
      <c r="D40" s="0" t="s">
        <v>47</v>
      </c>
    </row>
    <row collapsed="false" customFormat="false" customHeight="false" hidden="false" ht="14" outlineLevel="0" r="41">
      <c r="A41" s="3" t="s">
        <v>52</v>
      </c>
      <c r="B41" s="3"/>
    </row>
    <row collapsed="false" customFormat="false" customHeight="false" hidden="false" ht="14" outlineLevel="0" r="42">
      <c r="B42" s="3" t="s">
        <v>53</v>
      </c>
      <c r="C42" s="0" t="s">
        <v>54</v>
      </c>
    </row>
    <row collapsed="false" customFormat="false" customHeight="false" hidden="false" ht="14" outlineLevel="0" r="43">
      <c r="B43" s="3" t="s">
        <v>55</v>
      </c>
      <c r="C43" s="0" t="s">
        <v>56</v>
      </c>
    </row>
    <row collapsed="false" customFormat="false" customHeight="false" hidden="false" ht="14" outlineLevel="0" r="44">
      <c r="A44" s="3"/>
      <c r="B44" s="3" t="s">
        <v>57</v>
      </c>
      <c r="C44" s="0" t="s">
        <v>58</v>
      </c>
    </row>
    <row collapsed="false" customFormat="false" customHeight="false" hidden="false" ht="14" outlineLevel="0" r="45">
      <c r="A45" s="3"/>
    </row>
    <row collapsed="false" customFormat="false" customHeight="false" hidden="false" ht="14" outlineLevel="0" r="46">
      <c r="A46" s="3"/>
      <c r="D46" s="8"/>
      <c r="E46" s="9" t="s">
        <v>59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collapsed="false" customFormat="false" customHeight="false" hidden="false" ht="14" outlineLevel="0" r="47">
      <c r="A47" s="3"/>
      <c r="D47" s="10" t="s">
        <v>60</v>
      </c>
      <c r="E47" s="11" t="n">
        <v>0</v>
      </c>
      <c r="F47" s="11" t="n">
        <v>500</v>
      </c>
      <c r="G47" s="11" t="n">
        <v>1000</v>
      </c>
      <c r="H47" s="11" t="n">
        <v>1500</v>
      </c>
      <c r="I47" s="11" t="n">
        <v>2000</v>
      </c>
      <c r="J47" s="11" t="n">
        <v>2500</v>
      </c>
      <c r="K47" s="11" t="n">
        <v>3000</v>
      </c>
      <c r="L47" s="11" t="n">
        <v>3500</v>
      </c>
      <c r="M47" s="11" t="n">
        <v>4000</v>
      </c>
      <c r="N47" s="11" t="n">
        <v>4500</v>
      </c>
      <c r="O47" s="11" t="n">
        <v>5000</v>
      </c>
      <c r="P47" s="11" t="n">
        <v>5500</v>
      </c>
      <c r="Q47" s="11" t="n">
        <v>6000</v>
      </c>
      <c r="R47" s="11" t="n">
        <v>6500</v>
      </c>
      <c r="S47" s="11" t="n">
        <v>7000</v>
      </c>
      <c r="T47" s="11" t="n">
        <v>7500</v>
      </c>
      <c r="U47" s="11" t="n">
        <v>8000</v>
      </c>
      <c r="V47" s="11" t="n">
        <v>8500</v>
      </c>
      <c r="W47" s="11" t="n">
        <v>9000</v>
      </c>
      <c r="X47" s="11" t="n">
        <v>9500</v>
      </c>
      <c r="Y47" s="11" t="n">
        <v>10000</v>
      </c>
      <c r="Z47" s="12" t="n">
        <v>10500</v>
      </c>
    </row>
    <row collapsed="false" customFormat="false" customHeight="false" hidden="false" ht="14" outlineLevel="0" r="48">
      <c r="A48" s="3"/>
      <c r="D48" s="10" t="n">
        <v>65</v>
      </c>
      <c r="E48" s="13" t="n">
        <v>64.467707626416</v>
      </c>
      <c r="F48" s="13" t="n">
        <v>62.9419945567123</v>
      </c>
      <c r="G48" s="13" t="n">
        <v>61.4512909328417</v>
      </c>
      <c r="H48" s="13" t="n">
        <v>59.8978689425558</v>
      </c>
      <c r="I48" s="13" t="n">
        <v>58.3591178877517</v>
      </c>
      <c r="J48" s="13" t="n">
        <v>56.8571235112423</v>
      </c>
      <c r="K48" s="13" t="n">
        <v>55.3905296913823</v>
      </c>
      <c r="L48" s="13" t="n">
        <v>54.0319762195018</v>
      </c>
      <c r="M48" s="13" t="n">
        <v>52.6356007370158</v>
      </c>
      <c r="N48" s="13" t="n">
        <v>51.270594713608</v>
      </c>
      <c r="O48" s="13" t="n">
        <v>49.9362597087739</v>
      </c>
      <c r="P48" s="13" t="n">
        <v>48.6319157243695</v>
      </c>
      <c r="Q48" s="13" t="n">
        <v>47.3569007276585</v>
      </c>
      <c r="R48" s="13" t="n">
        <v>46.1105701746213</v>
      </c>
      <c r="S48" s="13" t="n">
        <v>44.8922965332263</v>
      </c>
      <c r="T48" s="13" t="n">
        <v>43.7014688065424</v>
      </c>
      <c r="U48" s="13" t="n">
        <v>42.536785862075</v>
      </c>
      <c r="V48" s="13" t="n">
        <v>41.3991165853952</v>
      </c>
      <c r="W48" s="13" t="n">
        <v>40.2871576542041</v>
      </c>
      <c r="X48" s="13" t="n">
        <v>39.2003583751044</v>
      </c>
      <c r="Y48" s="13" t="n">
        <v>38.1381823691701</v>
      </c>
      <c r="Z48" s="14" t="n">
        <v>37.1001070839604</v>
      </c>
    </row>
    <row collapsed="false" customFormat="false" customHeight="false" hidden="false" ht="14" outlineLevel="0" r="49">
      <c r="A49" s="3"/>
      <c r="D49" s="10" t="n">
        <v>66</v>
      </c>
      <c r="E49" s="13" t="n">
        <v>63.7712043355093</v>
      </c>
      <c r="F49" s="13" t="n">
        <v>62.2026255467975</v>
      </c>
      <c r="G49" s="13" t="n">
        <v>60.6150548911521</v>
      </c>
      <c r="H49" s="13" t="n">
        <v>59.0652361492706</v>
      </c>
      <c r="I49" s="13" t="n">
        <v>57.5520577134965</v>
      </c>
      <c r="J49" s="13" t="n">
        <v>56.0744572729984</v>
      </c>
      <c r="K49" s="13" t="n">
        <v>54.7092183034664</v>
      </c>
      <c r="L49" s="13" t="n">
        <v>53.3007278883259</v>
      </c>
      <c r="M49" s="13" t="n">
        <v>51.9237574520156</v>
      </c>
      <c r="N49" s="13" t="n">
        <v>50.5776058367878</v>
      </c>
      <c r="O49" s="13" t="n">
        <v>49.2615905141699</v>
      </c>
      <c r="P49" s="13" t="n">
        <v>47.9750471100183</v>
      </c>
      <c r="Q49" s="13" t="n">
        <v>46.7173289294362</v>
      </c>
      <c r="R49" s="13" t="n">
        <v>45.4878064812026</v>
      </c>
      <c r="S49" s="13" t="n">
        <v>44.2858670015482</v>
      </c>
      <c r="T49" s="13" t="n">
        <v>43.1109139772806</v>
      </c>
      <c r="U49" s="13" t="n">
        <v>41.9623666684079</v>
      </c>
      <c r="V49" s="13" t="n">
        <v>40.8389396769288</v>
      </c>
      <c r="W49" s="13" t="n">
        <v>39.7415662700862</v>
      </c>
      <c r="X49" s="13" t="n">
        <v>38.6689477070517</v>
      </c>
      <c r="Y49" s="13" t="n">
        <v>37.6205606775082</v>
      </c>
      <c r="Z49" s="14" t="n">
        <v>36.5958954114665</v>
      </c>
    </row>
    <row collapsed="false" customFormat="false" customHeight="false" hidden="false" ht="14" outlineLevel="0" r="50">
      <c r="A50" s="3"/>
      <c r="D50" s="10" t="n">
        <v>67</v>
      </c>
      <c r="E50" s="13" t="n">
        <v>62.9499028089654</v>
      </c>
      <c r="F50" s="13" t="n">
        <v>61.3507909913326</v>
      </c>
      <c r="G50" s="13" t="n">
        <v>59.7895044701303</v>
      </c>
      <c r="H50" s="13" t="n">
        <v>58.2649222648877</v>
      </c>
      <c r="I50" s="13" t="n">
        <v>56.8556134869669</v>
      </c>
      <c r="J50" s="13" t="n">
        <v>55.4025085303402</v>
      </c>
      <c r="K50" s="13" t="n">
        <v>53.9815959079239</v>
      </c>
      <c r="L50" s="13" t="n">
        <v>52.5923593110505</v>
      </c>
      <c r="M50" s="13" t="n">
        <v>51.2340946408539</v>
      </c>
      <c r="N50" s="13" t="n">
        <v>49.9061166150418</v>
      </c>
      <c r="O50" s="13" t="n">
        <v>48.6077582952315</v>
      </c>
      <c r="P50" s="13" t="n">
        <v>47.3383706137676</v>
      </c>
      <c r="Q50" s="13" t="n">
        <v>46.0973218996114</v>
      </c>
      <c r="R50" s="13" t="n">
        <v>44.883997403094</v>
      </c>
      <c r="S50" s="13" t="n">
        <v>43.6977988194926</v>
      </c>
      <c r="T50" s="13" t="n">
        <v>42.5381438115466</v>
      </c>
      <c r="U50" s="13" t="n">
        <v>41.4044655311605</v>
      </c>
      <c r="V50" s="13" t="n">
        <v>40.2954442303478</v>
      </c>
      <c r="W50" s="13" t="n">
        <v>39.2121274711588</v>
      </c>
      <c r="X50" s="13" t="n">
        <v>38.1531760807304</v>
      </c>
      <c r="Y50" s="13" t="n">
        <v>37.2040327994456</v>
      </c>
      <c r="Z50" s="14" t="n">
        <v>36.1529200813318</v>
      </c>
    </row>
    <row collapsed="false" customFormat="false" customHeight="false" hidden="false" ht="14" outlineLevel="0" r="51">
      <c r="A51" s="3"/>
      <c r="D51" s="10" t="n">
        <v>68</v>
      </c>
      <c r="E51" s="13" t="n">
        <v>62.1049392431745</v>
      </c>
      <c r="F51" s="13" t="n">
        <v>60.5317895284176</v>
      </c>
      <c r="G51" s="13" t="n">
        <v>59.0774371478863</v>
      </c>
      <c r="H51" s="13" t="n">
        <v>57.5778312158658</v>
      </c>
      <c r="I51" s="13" t="n">
        <v>56.1115602122508</v>
      </c>
      <c r="J51" s="13" t="n">
        <v>54.6778734854306</v>
      </c>
      <c r="K51" s="13" t="n">
        <v>53.2763881889499</v>
      </c>
      <c r="L51" s="13" t="n">
        <v>51.9057168997358</v>
      </c>
      <c r="M51" s="13" t="n">
        <v>50.5654877440879</v>
      </c>
      <c r="N51" s="13" t="n">
        <v>49.2550310020602</v>
      </c>
      <c r="O51" s="13" t="n">
        <v>47.9736950165165</v>
      </c>
      <c r="P51" s="13" t="n">
        <v>46.7208457207722</v>
      </c>
      <c r="Q51" s="13" t="n">
        <v>45.4958661646222</v>
      </c>
      <c r="R51" s="13" t="n">
        <v>44.2981560386772</v>
      </c>
      <c r="S51" s="13" t="n">
        <v>43.1271311970841</v>
      </c>
      <c r="T51" s="13" t="n">
        <v>41.9822231788515</v>
      </c>
      <c r="U51" s="13" t="n">
        <v>40.8628787281174</v>
      </c>
      <c r="V51" s="13" t="n">
        <v>39.7685593138142</v>
      </c>
      <c r="W51" s="13" t="n">
        <v>38.8131257957205</v>
      </c>
      <c r="X51" s="13" t="n">
        <v>37.7257937924877</v>
      </c>
      <c r="Y51" s="13" t="n">
        <v>36.6635010586658</v>
      </c>
      <c r="Z51" s="14" t="n">
        <v>35.6869437816106</v>
      </c>
    </row>
    <row collapsed="false" customFormat="false" customHeight="false" hidden="false" ht="14" outlineLevel="0" r="52">
      <c r="A52" s="3"/>
      <c r="D52" s="10" t="n">
        <v>69</v>
      </c>
      <c r="E52" s="13" t="n">
        <v>61.2919706563245</v>
      </c>
      <c r="F52" s="13" t="n">
        <v>59.8293856810434</v>
      </c>
      <c r="G52" s="13" t="n">
        <v>58.3163842733098</v>
      </c>
      <c r="H52" s="13" t="n">
        <v>56.836896629003</v>
      </c>
      <c r="I52" s="13" t="n">
        <v>55.3901677220485</v>
      </c>
      <c r="J52" s="13" t="n">
        <v>53.9754632201486</v>
      </c>
      <c r="K52" s="13" t="n">
        <v>52.5924699631502</v>
      </c>
      <c r="L52" s="13" t="n">
        <v>51.2397014272389</v>
      </c>
      <c r="M52" s="13" t="n">
        <v>49.9168653422473</v>
      </c>
      <c r="N52" s="13" t="n">
        <v>48.62330490244</v>
      </c>
      <c r="O52" s="13" t="n">
        <v>47.3583834344414</v>
      </c>
      <c r="P52" s="13" t="n">
        <v>46.1214815773202</v>
      </c>
      <c r="Q52" s="13" t="n">
        <v>44.9119968079796</v>
      </c>
      <c r="R52" s="13" t="n">
        <v>43.729342964385</v>
      </c>
      <c r="S52" s="13" t="n">
        <v>42.5729497668151</v>
      </c>
      <c r="T52" s="13" t="n">
        <v>41.4422623374479</v>
      </c>
      <c r="U52" s="13" t="n">
        <v>40.4818820815722</v>
      </c>
      <c r="V52" s="13" t="n">
        <v>39.357195385376</v>
      </c>
      <c r="W52" s="13" t="n">
        <v>38.258332606487</v>
      </c>
      <c r="X52" s="13" t="n">
        <v>37.1846556144661</v>
      </c>
      <c r="Y52" s="13" t="n">
        <v>36.2149453086967</v>
      </c>
      <c r="Z52" s="14" t="n">
        <v>35.0357425926969</v>
      </c>
    </row>
    <row collapsed="false" customFormat="false" customHeight="false" hidden="false" ht="14" outlineLevel="0" r="53">
      <c r="A53" s="3"/>
      <c r="D53" s="10" t="n">
        <v>70</v>
      </c>
      <c r="E53" s="13" t="n">
        <v>60.5979786838773</v>
      </c>
      <c r="F53" s="13" t="n">
        <v>59.0712663168501</v>
      </c>
      <c r="G53" s="13" t="n">
        <v>57.578253146479</v>
      </c>
      <c r="H53" s="13" t="n">
        <v>56.1181795031039</v>
      </c>
      <c r="I53" s="13" t="n">
        <v>54.6903066739824</v>
      </c>
      <c r="J53" s="13" t="n">
        <v>53.2939163846453</v>
      </c>
      <c r="K53" s="13" t="n">
        <v>51.9283102809598</v>
      </c>
      <c r="L53" s="13" t="n">
        <v>50.5932657342718</v>
      </c>
      <c r="M53" s="13" t="n">
        <v>49.2872069653164</v>
      </c>
      <c r="N53" s="13" t="n">
        <v>48.009944080144</v>
      </c>
      <c r="O53" s="13" t="n">
        <v>46.7608551013219</v>
      </c>
      <c r="P53" s="13" t="n">
        <v>45.5393350871019</v>
      </c>
      <c r="Q53" s="13" t="n">
        <v>44.3447956554467</v>
      </c>
      <c r="R53" s="13" t="n">
        <v>43.1766645055021</v>
      </c>
      <c r="S53" s="13" t="n">
        <v>42.2113451625328</v>
      </c>
      <c r="T53" s="13" t="n">
        <v>41.0489496962094</v>
      </c>
      <c r="U53" s="13" t="n">
        <v>39.9123719471201</v>
      </c>
      <c r="V53" s="13" t="n">
        <v>38.8017710831282</v>
      </c>
      <c r="W53" s="13" t="n">
        <v>37.8122311537673</v>
      </c>
      <c r="X53" s="13" t="n">
        <v>36.6753600831629</v>
      </c>
      <c r="Y53" s="13" t="n">
        <v>35.4809444383433</v>
      </c>
      <c r="Z53" s="14" t="n">
        <v>34.3341130487798</v>
      </c>
    </row>
    <row collapsed="false" customFormat="false" customHeight="false" hidden="false" ht="14" outlineLevel="0" r="54">
      <c r="A54" s="3"/>
      <c r="D54" s="10" t="n">
        <v>71</v>
      </c>
      <c r="E54" s="13" t="n">
        <v>59.8424782921424</v>
      </c>
      <c r="F54" s="13" t="n">
        <v>58.3356320055019</v>
      </c>
      <c r="G54" s="13" t="n">
        <v>56.8619124442376</v>
      </c>
      <c r="H54" s="13" t="n">
        <v>55.4205762532058</v>
      </c>
      <c r="I54" s="13" t="n">
        <v>54.0109007798714</v>
      </c>
      <c r="J54" s="13" t="n">
        <v>52.6321835519997</v>
      </c>
      <c r="K54" s="13" t="n">
        <v>51.2837417562796</v>
      </c>
      <c r="L54" s="13" t="n">
        <v>49.9654189455764</v>
      </c>
      <c r="M54" s="13" t="n">
        <v>48.6755410751267</v>
      </c>
      <c r="N54" s="13" t="n">
        <v>47.4140022287016</v>
      </c>
      <c r="O54" s="13" t="n">
        <v>46.1801885201321</v>
      </c>
      <c r="P54" s="13" t="n">
        <v>44.9735091473114</v>
      </c>
      <c r="Q54" s="13" t="n">
        <v>44.0004711247385</v>
      </c>
      <c r="R54" s="13" t="n">
        <v>42.8020542382867</v>
      </c>
      <c r="S54" s="13" t="n">
        <v>41.6266244669435</v>
      </c>
      <c r="T54" s="13" t="n">
        <v>40.4787771806398</v>
      </c>
      <c r="U54" s="13" t="n">
        <v>39.4840606130745</v>
      </c>
      <c r="V54" s="13" t="n">
        <v>38.3792914500126</v>
      </c>
      <c r="W54" s="13" t="n">
        <v>37.143147128309</v>
      </c>
      <c r="X54" s="13" t="n">
        <v>35.9370503450881</v>
      </c>
      <c r="Y54" s="13" t="n">
        <v>34.7857614048575</v>
      </c>
      <c r="Z54" s="14" t="n">
        <v>33.6428173425017</v>
      </c>
    </row>
    <row collapsed="false" customFormat="false" customHeight="false" hidden="false" ht="14" outlineLevel="0" r="55">
      <c r="A55" s="3"/>
      <c r="D55" s="10" t="n">
        <v>72</v>
      </c>
      <c r="E55" s="13" t="n">
        <v>59.1090428488858</v>
      </c>
      <c r="F55" s="13" t="n">
        <v>57.6213772320368</v>
      </c>
      <c r="G55" s="13" t="n">
        <v>56.1662837712007</v>
      </c>
      <c r="H55" s="13" t="n">
        <v>54.7430351805042</v>
      </c>
      <c r="I55" s="13" t="n">
        <v>53.3509246196759</v>
      </c>
      <c r="J55" s="13" t="n">
        <v>51.9892651682573</v>
      </c>
      <c r="K55" s="13" t="n">
        <v>50.6573893008709</v>
      </c>
      <c r="L55" s="13" t="n">
        <v>49.3552065916053</v>
      </c>
      <c r="M55" s="13" t="n">
        <v>48.0809468507715</v>
      </c>
      <c r="N55" s="13" t="n">
        <v>46.8345791783141</v>
      </c>
      <c r="O55" s="13" t="n">
        <v>45.8410116496235</v>
      </c>
      <c r="P55" s="13" t="n">
        <v>44.6054456920733</v>
      </c>
      <c r="Q55" s="13" t="n">
        <v>43.3975058606493</v>
      </c>
      <c r="R55" s="13" t="n">
        <v>42.2165066420866</v>
      </c>
      <c r="S55" s="13" t="n">
        <v>41.055688664037</v>
      </c>
      <c r="T55" s="13" t="n">
        <v>40.0573388082553</v>
      </c>
      <c r="U55" s="13" t="n">
        <v>38.8748031569538</v>
      </c>
      <c r="V55" s="13" t="n">
        <v>37.6221937355744</v>
      </c>
      <c r="W55" s="13" t="n">
        <v>36.4041314463227</v>
      </c>
      <c r="X55" s="13" t="n">
        <v>35.2480910913671</v>
      </c>
      <c r="Y55" s="13" t="n">
        <v>34.0923534732913</v>
      </c>
      <c r="Z55" s="14" t="n">
        <v>32.9654797161494</v>
      </c>
    </row>
    <row collapsed="false" customFormat="false" customHeight="false" hidden="false" ht="14" outlineLevel="0" r="56">
      <c r="A56" s="3"/>
      <c r="D56" s="10" t="n">
        <v>73</v>
      </c>
      <c r="E56" s="13" t="n">
        <v>58.3965920220269</v>
      </c>
      <c r="F56" s="13" t="n">
        <v>56.927448207085</v>
      </c>
      <c r="G56" s="13" t="n">
        <v>55.4903394751123</v>
      </c>
      <c r="H56" s="13" t="n">
        <v>54.0845543687609</v>
      </c>
      <c r="I56" s="13" t="n">
        <v>52.7094016165479</v>
      </c>
      <c r="J56" s="13" t="n">
        <v>51.3642096036605</v>
      </c>
      <c r="K56" s="13" t="n">
        <v>50.0483258438584</v>
      </c>
      <c r="L56" s="13" t="n">
        <v>48.7617249379818</v>
      </c>
      <c r="M56" s="13" t="n">
        <v>47.5025453350003</v>
      </c>
      <c r="N56" s="13" t="n">
        <v>46.4704355664975</v>
      </c>
      <c r="O56" s="13" t="n">
        <v>45.2224248285349</v>
      </c>
      <c r="P56" s="13" t="n">
        <v>44.0021905554828</v>
      </c>
      <c r="Q56" s="13" t="n">
        <v>42.8090423224062</v>
      </c>
      <c r="R56" s="13" t="n">
        <v>41.8179710732956</v>
      </c>
      <c r="S56" s="13" t="n">
        <v>40.6738293793231</v>
      </c>
      <c r="T56" s="13" t="n">
        <v>39.3775902373602</v>
      </c>
      <c r="U56" s="13" t="n">
        <v>38.1125751204964</v>
      </c>
      <c r="V56" s="13" t="n">
        <v>36.915663508291</v>
      </c>
      <c r="W56" s="13" t="n">
        <v>35.7211909470283</v>
      </c>
      <c r="X56" s="13" t="n">
        <v>34.5523820757443</v>
      </c>
      <c r="Y56" s="13" t="n">
        <v>33.4131390349298</v>
      </c>
      <c r="Z56" s="14" t="n">
        <v>32.3013416656385</v>
      </c>
    </row>
    <row collapsed="false" customFormat="false" customHeight="false" hidden="false" ht="14" outlineLevel="0" r="57">
      <c r="A57" s="3"/>
      <c r="D57" s="10" t="n">
        <v>74</v>
      </c>
      <c r="E57" s="13" t="n">
        <v>57.7040960313863</v>
      </c>
      <c r="F57" s="13" t="n">
        <v>56.2528407647628</v>
      </c>
      <c r="G57" s="13" t="n">
        <v>54.8331006190717</v>
      </c>
      <c r="H57" s="13" t="n">
        <v>53.444179728574</v>
      </c>
      <c r="I57" s="13" t="n">
        <v>52.0854021507906</v>
      </c>
      <c r="J57" s="13" t="n">
        <v>50.7561113338817</v>
      </c>
      <c r="K57" s="13" t="n">
        <v>49.4556695850929</v>
      </c>
      <c r="L57" s="13" t="n">
        <v>48.4015496783203</v>
      </c>
      <c r="M57" s="13" t="n">
        <v>47.1122160205548</v>
      </c>
      <c r="N57" s="13" t="n">
        <v>45.8515342464324</v>
      </c>
      <c r="O57" s="13" t="n">
        <v>44.6187815462013</v>
      </c>
      <c r="P57" s="13" t="n">
        <v>43.4132626167585</v>
      </c>
      <c r="Q57" s="13" t="n">
        <v>42.4129389710326</v>
      </c>
      <c r="R57" s="13" t="n">
        <v>41.186679756187</v>
      </c>
      <c r="S57" s="13" t="n">
        <v>39.8868408501648</v>
      </c>
      <c r="T57" s="13" t="n">
        <v>38.6143706062772</v>
      </c>
      <c r="U57" s="13" t="n">
        <v>37.4103095643984</v>
      </c>
      <c r="V57" s="13" t="n">
        <v>36.2051558097526</v>
      </c>
      <c r="W57" s="13" t="n">
        <v>35.0229983400548</v>
      </c>
      <c r="X57" s="13" t="n">
        <v>33.8711445750394</v>
      </c>
      <c r="Y57" s="13" t="n">
        <v>32.7465900051622</v>
      </c>
      <c r="Z57" s="14" t="n">
        <v>31.649272011825</v>
      </c>
    </row>
    <row collapsed="false" customFormat="false" customHeight="false" hidden="false" ht="14" outlineLevel="0" r="58">
      <c r="A58" s="3"/>
      <c r="D58" s="10" t="n">
        <v>75</v>
      </c>
      <c r="E58" s="13" t="n">
        <v>57.0305736228847</v>
      </c>
      <c r="F58" s="13" t="n">
        <v>55.5965984050004</v>
      </c>
      <c r="G58" s="13" t="n">
        <v>54.1936350898102</v>
      </c>
      <c r="H58" s="13" t="n">
        <v>52.8210031693493</v>
      </c>
      <c r="I58" s="13" t="n">
        <v>51.478041793208</v>
      </c>
      <c r="J58" s="13" t="n">
        <v>50.4014253890921</v>
      </c>
      <c r="K58" s="13" t="n">
        <v>49.0688739818763</v>
      </c>
      <c r="L58" s="13" t="n">
        <v>47.7664797469831</v>
      </c>
      <c r="M58" s="13" t="n">
        <v>46.492897652427</v>
      </c>
      <c r="N58" s="13" t="n">
        <v>45.2473997947509</v>
      </c>
      <c r="O58" s="13" t="n">
        <v>44.2569998977596</v>
      </c>
      <c r="P58" s="13" t="n">
        <v>43.0735376677862</v>
      </c>
      <c r="Q58" s="13" t="n">
        <v>41.720454271469</v>
      </c>
      <c r="R58" s="13" t="n">
        <v>40.4023784885407</v>
      </c>
      <c r="S58" s="13" t="n">
        <v>39.1654065478818</v>
      </c>
      <c r="T58" s="13" t="n">
        <v>37.9161405705783</v>
      </c>
      <c r="U58" s="13" t="n">
        <v>36.6989860070886</v>
      </c>
      <c r="V58" s="13" t="n">
        <v>35.5043031435879</v>
      </c>
      <c r="W58" s="13" t="n">
        <v>34.3396009557482</v>
      </c>
      <c r="X58" s="13" t="n">
        <v>33.2017326703228</v>
      </c>
      <c r="Y58" s="13" t="n">
        <v>32.091919750725</v>
      </c>
      <c r="Z58" s="14" t="n">
        <v>31.0077198221848</v>
      </c>
    </row>
    <row collapsed="false" customFormat="false" customHeight="false" hidden="false" ht="14" outlineLevel="0" r="59">
      <c r="A59" s="3"/>
      <c r="D59" s="10" t="n">
        <v>76</v>
      </c>
      <c r="E59" s="13" t="n">
        <v>56.3750901760297</v>
      </c>
      <c r="F59" s="13" t="n">
        <v>54.9578104613531</v>
      </c>
      <c r="G59" s="13" t="n">
        <v>53.5710558236701</v>
      </c>
      <c r="H59" s="13" t="n">
        <v>52.4710725242933</v>
      </c>
      <c r="I59" s="13" t="n">
        <v>51.0951043989738</v>
      </c>
      <c r="J59" s="13" t="n">
        <v>49.7496558374378</v>
      </c>
      <c r="K59" s="13" t="n">
        <v>48.4333519796792</v>
      </c>
      <c r="L59" s="13" t="n">
        <v>47.1466374280866</v>
      </c>
      <c r="M59" s="13" t="n">
        <v>45.888165102371</v>
      </c>
      <c r="N59" s="13" t="n">
        <v>44.9877252009041</v>
      </c>
      <c r="O59" s="13" t="n">
        <v>43.6199737926529</v>
      </c>
      <c r="P59" s="13" t="n">
        <v>42.2529895772486</v>
      </c>
      <c r="Q59" s="13" t="n">
        <v>40.9243046593953</v>
      </c>
      <c r="R59" s="13" t="n">
        <v>39.6922940965111</v>
      </c>
      <c r="S59" s="13" t="n">
        <v>38.4306017853548</v>
      </c>
      <c r="T59" s="13" t="n">
        <v>37.2011452852685</v>
      </c>
      <c r="U59" s="13" t="n">
        <v>35.9962219727982</v>
      </c>
      <c r="V59" s="13" t="n">
        <v>34.8186183338446</v>
      </c>
      <c r="W59" s="13" t="n">
        <v>33.6671644217682</v>
      </c>
      <c r="X59" s="13" t="n">
        <v>32.5445124725425</v>
      </c>
      <c r="Y59" s="13" t="n">
        <v>31.4472134009214</v>
      </c>
      <c r="Z59" s="14" t="n">
        <v>30.376882731642</v>
      </c>
    </row>
    <row collapsed="false" customFormat="false" customHeight="false" hidden="false" ht="14" outlineLevel="0" r="60">
      <c r="A60" s="3"/>
      <c r="D60" s="10" t="n">
        <v>77</v>
      </c>
      <c r="E60" s="13" t="n">
        <v>55.736755927413</v>
      </c>
      <c r="F60" s="13" t="n">
        <v>54.6132265259371</v>
      </c>
      <c r="G60" s="13" t="n">
        <v>53.1918425288625</v>
      </c>
      <c r="H60" s="13" t="n">
        <v>51.8019967970215</v>
      </c>
      <c r="I60" s="13" t="n">
        <v>50.4428474852352</v>
      </c>
      <c r="J60" s="13" t="n">
        <v>49.112957107211</v>
      </c>
      <c r="K60" s="13" t="n">
        <v>47.8128752712554</v>
      </c>
      <c r="L60" s="13" t="n">
        <v>46.8031284771246</v>
      </c>
      <c r="M60" s="13" t="n">
        <v>45.5881997435043</v>
      </c>
      <c r="N60" s="13" t="n">
        <v>44.1762203794462</v>
      </c>
      <c r="O60" s="13" t="n">
        <v>42.7961635557802</v>
      </c>
      <c r="P60" s="13" t="n">
        <v>41.4565491682292</v>
      </c>
      <c r="Q60" s="13" t="n">
        <v>40.2307214207475</v>
      </c>
      <c r="R60" s="13" t="n">
        <v>38.9554352328613</v>
      </c>
      <c r="S60" s="13" t="n">
        <v>37.7125796622218</v>
      </c>
      <c r="T60" s="13" t="n">
        <v>36.4982107508886</v>
      </c>
      <c r="U60" s="13" t="n">
        <v>35.3076377510714</v>
      </c>
      <c r="V60" s="13" t="n">
        <v>34.1436289306941</v>
      </c>
      <c r="W60" s="13" t="n">
        <v>33.0070699197337</v>
      </c>
      <c r="X60" s="13" t="n">
        <v>31.8966432665982</v>
      </c>
      <c r="Y60" s="13" t="n">
        <v>30.8128823243506</v>
      </c>
      <c r="Z60" s="14" t="n">
        <v>29.7557166838373</v>
      </c>
    </row>
    <row collapsed="false" customFormat="false" customHeight="false" hidden="false" ht="14" outlineLevel="0" r="61">
      <c r="A61" s="3"/>
      <c r="D61" s="10" t="n">
        <v>78</v>
      </c>
      <c r="E61" s="13" t="n">
        <v>55.361900048854</v>
      </c>
      <c r="F61" s="13" t="n">
        <v>53.9262139473512</v>
      </c>
      <c r="G61" s="13" t="n">
        <v>52.5222323338444</v>
      </c>
      <c r="H61" s="13" t="n">
        <v>51.1491393287026</v>
      </c>
      <c r="I61" s="13" t="n">
        <v>49.8061167546583</v>
      </c>
      <c r="J61" s="13" t="n">
        <v>48.4917327918683</v>
      </c>
      <c r="K61" s="13" t="n">
        <v>47.6210972741724</v>
      </c>
      <c r="L61" s="13" t="n">
        <v>46.1790934297728</v>
      </c>
      <c r="M61" s="13" t="n">
        <v>44.7456337782234</v>
      </c>
      <c r="N61" s="13" t="n">
        <v>43.3542939824618</v>
      </c>
      <c r="O61" s="13" t="n">
        <v>42.0993623572987</v>
      </c>
      <c r="P61" s="13" t="n">
        <v>40.7807889648583</v>
      </c>
      <c r="Q61" s="13" t="n">
        <v>39.4916397287721</v>
      </c>
      <c r="R61" s="13" t="n">
        <v>38.2351198466585</v>
      </c>
      <c r="S61" s="13" t="n">
        <v>37.0104043796308</v>
      </c>
      <c r="T61" s="13" t="n">
        <v>35.8063135797898</v>
      </c>
      <c r="U61" s="13" t="n">
        <v>34.6292428107302</v>
      </c>
      <c r="V61" s="13" t="n">
        <v>33.4790754943417</v>
      </c>
      <c r="W61" s="13" t="n">
        <v>32.3557787625802</v>
      </c>
      <c r="X61" s="13" t="n">
        <v>31.2586707117183</v>
      </c>
      <c r="Y61" s="13" t="n">
        <v>30.1882393350532</v>
      </c>
      <c r="Z61" s="14" t="n">
        <v>29.1436324388366</v>
      </c>
    </row>
    <row collapsed="false" customFormat="false" customHeight="false" hidden="false" ht="14" outlineLevel="0" r="62">
      <c r="A62" s="3"/>
      <c r="D62" s="10" t="n">
        <v>79</v>
      </c>
      <c r="E62" s="13" t="n">
        <v>54.674307245548</v>
      </c>
      <c r="F62" s="13" t="n">
        <v>53.2559563000185</v>
      </c>
      <c r="G62" s="13" t="n">
        <v>51.8686583198559</v>
      </c>
      <c r="H62" s="13" t="n">
        <v>50.5116219616298</v>
      </c>
      <c r="I62" s="13" t="n">
        <v>49.4859915358875</v>
      </c>
      <c r="J62" s="13" t="n">
        <v>48.2445245112784</v>
      </c>
      <c r="K62" s="13" t="n">
        <v>46.7733681002368</v>
      </c>
      <c r="L62" s="13" t="n">
        <v>45.3284308500845</v>
      </c>
      <c r="M62" s="13" t="n">
        <v>43.9254626144523</v>
      </c>
      <c r="N62" s="13" t="n">
        <v>42.6673497383866</v>
      </c>
      <c r="O62" s="13" t="n">
        <v>41.3426015104957</v>
      </c>
      <c r="P62" s="13" t="n">
        <v>40.0393200020291</v>
      </c>
      <c r="Q62" s="13" t="n">
        <v>38.768870585779</v>
      </c>
      <c r="R62" s="13" t="n">
        <v>37.5304249241438</v>
      </c>
      <c r="S62" s="13" t="n">
        <v>36.3139320842948</v>
      </c>
      <c r="T62" s="13" t="n">
        <v>35.1254681714623</v>
      </c>
      <c r="U62" s="13" t="n">
        <v>33.961107061061</v>
      </c>
      <c r="V62" s="13" t="n">
        <v>32.8194239865261</v>
      </c>
      <c r="W62" s="13" t="n">
        <v>31.7143868784488</v>
      </c>
      <c r="X62" s="13" t="n">
        <v>30.6301838785202</v>
      </c>
      <c r="Y62" s="13" t="n">
        <v>29.5723821539185</v>
      </c>
      <c r="Z62" s="14" t="n">
        <v>28.5399084322072</v>
      </c>
    </row>
    <row collapsed="false" customFormat="false" customHeight="false" hidden="false" ht="14" outlineLevel="0" r="63">
      <c r="A63" s="3"/>
      <c r="D63" s="10" t="n">
        <v>80</v>
      </c>
      <c r="E63" s="13" t="n">
        <v>54.0032843213073</v>
      </c>
      <c r="F63" s="13" t="n">
        <v>52.6015459962514</v>
      </c>
      <c r="G63" s="13" t="n">
        <v>51.526978611355</v>
      </c>
      <c r="H63" s="13" t="n">
        <v>50.1739520908891</v>
      </c>
      <c r="I63" s="13" t="n">
        <v>48.8824112487648</v>
      </c>
      <c r="J63" s="13" t="n">
        <v>47.3819317361011</v>
      </c>
      <c r="K63" s="13" t="n">
        <v>45.9246752744039</v>
      </c>
      <c r="L63" s="13" t="n">
        <v>44.5097336398924</v>
      </c>
      <c r="M63" s="13" t="n">
        <v>43.2497158934274</v>
      </c>
      <c r="N63" s="13" t="n">
        <v>41.9162681687364</v>
      </c>
      <c r="O63" s="13" t="n">
        <v>40.5985850818596</v>
      </c>
      <c r="P63" s="13" t="n">
        <v>39.3139408921808</v>
      </c>
      <c r="Q63" s="13" t="n">
        <v>38.0615038175568</v>
      </c>
      <c r="R63" s="13" t="n">
        <v>36.8378715159521</v>
      </c>
      <c r="S63" s="13" t="n">
        <v>35.6324363159861</v>
      </c>
      <c r="T63" s="13" t="n">
        <v>34.4536137019964</v>
      </c>
      <c r="U63" s="13" t="n">
        <v>33.2985910937418</v>
      </c>
      <c r="V63" s="13" t="n">
        <v>32.1733672677662</v>
      </c>
      <c r="W63" s="13" t="n">
        <v>31.081934017579</v>
      </c>
      <c r="X63" s="13" t="n">
        <v>30.010387443881</v>
      </c>
      <c r="Y63" s="13" t="n">
        <v>28.9615275087026</v>
      </c>
      <c r="Z63" s="14" t="n">
        <v>27.9406405690393</v>
      </c>
    </row>
    <row collapsed="false" customFormat="false" customHeight="false" hidden="false" ht="14" outlineLevel="0" r="64">
      <c r="A64" s="3"/>
      <c r="D64" s="10" t="n">
        <v>81</v>
      </c>
      <c r="E64" s="13" t="n">
        <v>53.3479210362159</v>
      </c>
      <c r="F64" s="13" t="n">
        <v>52.3104774079131</v>
      </c>
      <c r="G64" s="13" t="n">
        <v>51.0486575491843</v>
      </c>
      <c r="H64" s="13" t="n">
        <v>49.5176530854898</v>
      </c>
      <c r="I64" s="13" t="n">
        <v>48.0040460308553</v>
      </c>
      <c r="J64" s="13" t="n">
        <v>46.5344355130982</v>
      </c>
      <c r="K64" s="13" t="n">
        <v>45.1071763380565</v>
      </c>
      <c r="L64" s="13" t="n">
        <v>43.8444676947437</v>
      </c>
      <c r="M64" s="13" t="n">
        <v>42.5019023607027</v>
      </c>
      <c r="N64" s="13" t="n">
        <v>41.1695482724744</v>
      </c>
      <c r="O64" s="13" t="n">
        <v>39.8704440129654</v>
      </c>
      <c r="P64" s="13" t="n">
        <v>38.6037543054468</v>
      </c>
      <c r="Q64" s="13" t="n">
        <v>37.3672547187247</v>
      </c>
      <c r="R64" s="13" t="n">
        <v>36.1493735545614</v>
      </c>
      <c r="S64" s="13" t="n">
        <v>34.9567309305594</v>
      </c>
      <c r="T64" s="13" t="n">
        <v>33.7925252926697</v>
      </c>
      <c r="U64" s="13" t="n">
        <v>32.6486917058792</v>
      </c>
      <c r="V64" s="13" t="n">
        <v>31.543630092997</v>
      </c>
      <c r="W64" s="13" t="n">
        <v>30.4579762921711</v>
      </c>
      <c r="X64" s="13" t="n">
        <v>29.3951954143934</v>
      </c>
      <c r="Y64" s="13" t="n">
        <v>28.3605264544744</v>
      </c>
      <c r="Z64" s="14" t="n">
        <v>27.3504939877889</v>
      </c>
    </row>
    <row collapsed="false" customFormat="false" customHeight="false" hidden="false" ht="14" outlineLevel="0" r="65">
      <c r="A65" s="3"/>
      <c r="D65" s="10" t="n">
        <v>82</v>
      </c>
      <c r="E65" s="13" t="n">
        <v>53.0392564816157</v>
      </c>
      <c r="F65" s="13" t="n">
        <v>51.7276950496514</v>
      </c>
      <c r="G65" s="13" t="n">
        <v>50.1662355337001</v>
      </c>
      <c r="H65" s="13" t="n">
        <v>48.6401006287878</v>
      </c>
      <c r="I65" s="13" t="n">
        <v>47.1577853516729</v>
      </c>
      <c r="J65" s="13" t="n">
        <v>45.8388638549482</v>
      </c>
      <c r="K65" s="13" t="n">
        <v>44.4516964822938</v>
      </c>
      <c r="L65" s="13" t="n">
        <v>43.0996217881755</v>
      </c>
      <c r="M65" s="13" t="n">
        <v>41.7523271180684</v>
      </c>
      <c r="N65" s="13" t="n">
        <v>40.4384973894898</v>
      </c>
      <c r="O65" s="13" t="n">
        <v>39.1572937777218</v>
      </c>
      <c r="P65" s="13" t="n">
        <v>37.9098932766307</v>
      </c>
      <c r="Q65" s="13" t="n">
        <v>36.6767626083857</v>
      </c>
      <c r="R65" s="13" t="n">
        <v>35.4705986531044</v>
      </c>
      <c r="S65" s="13" t="n">
        <v>34.2916258083658</v>
      </c>
      <c r="T65" s="13" t="n">
        <v>33.134214968363</v>
      </c>
      <c r="U65" s="13" t="n">
        <v>32.0074968063573</v>
      </c>
      <c r="V65" s="13" t="n">
        <v>30.912701930701</v>
      </c>
      <c r="W65" s="13" t="n">
        <v>29.8384472878151</v>
      </c>
      <c r="X65" s="13" t="n">
        <v>28.7897416050318</v>
      </c>
      <c r="Y65" s="13" t="n">
        <v>27.7658298994651</v>
      </c>
      <c r="Z65" s="14" t="n">
        <v>26.6566530545802</v>
      </c>
    </row>
    <row collapsed="false" customFormat="false" customHeight="false" hidden="false" ht="14" outlineLevel="0" r="66">
      <c r="A66" s="3"/>
      <c r="D66" s="10" t="n">
        <v>83</v>
      </c>
      <c r="E66" s="13" t="n">
        <v>52.4183298352251</v>
      </c>
      <c r="F66" s="13" t="n">
        <v>50.8298002688413</v>
      </c>
      <c r="G66" s="13" t="n">
        <v>49.2901179761394</v>
      </c>
      <c r="H66" s="13" t="n">
        <v>47.7948043268704</v>
      </c>
      <c r="I66" s="13" t="n">
        <v>46.472747770364</v>
      </c>
      <c r="J66" s="13" t="n">
        <v>45.0714976879928</v>
      </c>
      <c r="K66" s="13" t="n">
        <v>43.7062378572322</v>
      </c>
      <c r="L66" s="13" t="n">
        <v>42.3470433597139</v>
      </c>
      <c r="M66" s="13" t="n">
        <v>41.0182226094373</v>
      </c>
      <c r="N66" s="13" t="n">
        <v>39.7270239196958</v>
      </c>
      <c r="O66" s="13" t="n">
        <v>38.4599889091445</v>
      </c>
      <c r="P66" s="13" t="n">
        <v>37.2152150648358</v>
      </c>
      <c r="Q66" s="13" t="n">
        <v>35.9953610421946</v>
      </c>
      <c r="R66" s="13" t="n">
        <v>34.8013561205768</v>
      </c>
      <c r="S66" s="13" t="n">
        <v>33.6300740867782</v>
      </c>
      <c r="T66" s="13" t="n">
        <v>32.4887902403882</v>
      </c>
      <c r="U66" s="13" t="n">
        <v>31.3803717305071</v>
      </c>
      <c r="V66" s="13" t="n">
        <v>30.2916088754677</v>
      </c>
      <c r="W66" s="13" t="n">
        <v>29.2285698268893</v>
      </c>
      <c r="X66" s="13" t="n">
        <v>28.1904867096174</v>
      </c>
      <c r="Y66" s="13" t="n">
        <v>27.0095650832293</v>
      </c>
      <c r="Z66" s="14" t="n">
        <v>25.8429367104735</v>
      </c>
    </row>
    <row collapsed="false" customFormat="false" customHeight="false" hidden="false" ht="14" outlineLevel="0" r="67">
      <c r="A67" s="3"/>
      <c r="D67" s="10" t="n">
        <v>84</v>
      </c>
      <c r="E67" s="13" t="n">
        <v>51.5073162852179</v>
      </c>
      <c r="F67" s="13" t="n">
        <v>49.9541842554346</v>
      </c>
      <c r="G67" s="13" t="n">
        <v>48.4454857103498</v>
      </c>
      <c r="H67" s="13" t="n">
        <v>47.1195964072873</v>
      </c>
      <c r="I67" s="13" t="n">
        <v>45.7039710233178</v>
      </c>
      <c r="J67" s="13" t="n">
        <v>44.3245280334326</v>
      </c>
      <c r="K67" s="13" t="n">
        <v>42.9538228856875</v>
      </c>
      <c r="L67" s="13" t="n">
        <v>41.609745352797</v>
      </c>
      <c r="M67" s="13" t="n">
        <v>40.3026467853241</v>
      </c>
      <c r="N67" s="13" t="n">
        <v>39.0205555832892</v>
      </c>
      <c r="O67" s="13" t="n">
        <v>37.7648752214188</v>
      </c>
      <c r="P67" s="13" t="n">
        <v>36.5301317295026</v>
      </c>
      <c r="Q67" s="13" t="n">
        <v>35.321863969857</v>
      </c>
      <c r="R67" s="13" t="n">
        <v>34.1362341777712</v>
      </c>
      <c r="S67" s="13" t="n">
        <v>32.9884030920307</v>
      </c>
      <c r="T67" s="13" t="n">
        <v>31.8582295946552</v>
      </c>
      <c r="U67" s="13" t="n">
        <v>30.7547282991486</v>
      </c>
      <c r="V67" s="13" t="n">
        <v>29.6771287529175</v>
      </c>
      <c r="W67" s="13" t="n">
        <v>28.6069103531932</v>
      </c>
      <c r="X67" s="13" t="n">
        <v>27.3825462181829</v>
      </c>
      <c r="Y67" s="13" t="n">
        <v>26.2011195078321</v>
      </c>
      <c r="Z67" s="14" t="n">
        <v>25.0563884848134</v>
      </c>
    </row>
    <row collapsed="false" customFormat="false" customHeight="false" hidden="false" ht="14" outlineLevel="0" r="68">
      <c r="A68" s="3"/>
      <c r="D68" s="10" t="n">
        <v>85</v>
      </c>
      <c r="E68" s="13" t="n">
        <v>50.6349461723947</v>
      </c>
      <c r="F68" s="13" t="n">
        <v>49.2472099643822</v>
      </c>
      <c r="G68" s="13" t="n">
        <v>47.7794587297688</v>
      </c>
      <c r="H68" s="13" t="n">
        <v>46.3492206248358</v>
      </c>
      <c r="I68" s="13" t="n">
        <v>44.9553076912552</v>
      </c>
      <c r="J68" s="13" t="n">
        <v>43.5727956766833</v>
      </c>
      <c r="K68" s="13" t="n">
        <v>42.2131953332253</v>
      </c>
      <c r="L68" s="13" t="n">
        <v>40.8899057521356</v>
      </c>
      <c r="M68" s="13" t="n">
        <v>39.5925057348806</v>
      </c>
      <c r="N68" s="13" t="n">
        <v>38.3237590852384</v>
      </c>
      <c r="O68" s="13" t="n">
        <v>37.0756085894974</v>
      </c>
      <c r="P68" s="13" t="n">
        <v>35.8533010594743</v>
      </c>
      <c r="Q68" s="13" t="n">
        <v>34.6528497217142</v>
      </c>
      <c r="R68" s="13" t="n">
        <v>33.4917851333753</v>
      </c>
      <c r="S68" s="13" t="n">
        <v>32.3464192127632</v>
      </c>
      <c r="T68" s="13" t="n">
        <v>31.2279183648316</v>
      </c>
      <c r="U68" s="13" t="n">
        <v>30.135500792472</v>
      </c>
      <c r="V68" s="13" t="n">
        <v>29.0103280089249</v>
      </c>
      <c r="W68" s="13" t="n">
        <v>27.7655003995434</v>
      </c>
      <c r="X68" s="13" t="n">
        <v>26.5689765338401</v>
      </c>
      <c r="Y68" s="13" t="n">
        <v>25.4098210254634</v>
      </c>
      <c r="Z68" s="14" t="n">
        <v>24.2856113256978</v>
      </c>
    </row>
    <row collapsed="false" customFormat="false" customHeight="false" hidden="false" ht="14" outlineLevel="0" r="69">
      <c r="A69" s="3"/>
      <c r="D69" s="10" t="n">
        <v>86</v>
      </c>
      <c r="E69" s="13" t="n">
        <v>49.9353681114234</v>
      </c>
      <c r="F69" s="13" t="n">
        <v>48.4524558728818</v>
      </c>
      <c r="G69" s="13" t="n">
        <v>47.007274936249</v>
      </c>
      <c r="H69" s="13" t="n">
        <v>45.598666856207</v>
      </c>
      <c r="I69" s="13" t="n">
        <v>44.2040957472351</v>
      </c>
      <c r="J69" s="13" t="n">
        <v>42.8343383865647</v>
      </c>
      <c r="K69" s="13" t="n">
        <v>41.4889457137584</v>
      </c>
      <c r="L69" s="13" t="n">
        <v>40.1759838467747</v>
      </c>
      <c r="M69" s="13" t="n">
        <v>38.894708952983</v>
      </c>
      <c r="N69" s="13" t="n">
        <v>37.6323324803134</v>
      </c>
      <c r="O69" s="13" t="n">
        <v>36.3958247805777</v>
      </c>
      <c r="P69" s="13" t="n">
        <v>35.1853502033088</v>
      </c>
      <c r="Q69" s="13" t="n">
        <v>33.9968476640954</v>
      </c>
      <c r="R69" s="13" t="n">
        <v>32.8451035108019</v>
      </c>
      <c r="S69" s="13" t="n">
        <v>31.7113414224143</v>
      </c>
      <c r="T69" s="13" t="n">
        <v>30.6038478635132</v>
      </c>
      <c r="U69" s="13" t="n">
        <v>29.404053921348</v>
      </c>
      <c r="V69" s="13" t="n">
        <v>28.1566168832126</v>
      </c>
      <c r="W69" s="13" t="n">
        <v>26.9466542683966</v>
      </c>
      <c r="X69" s="13" t="n">
        <v>25.7727775359254</v>
      </c>
      <c r="Y69" s="13" t="n">
        <v>24.6341952967023</v>
      </c>
      <c r="Z69" s="14" t="n">
        <v>23.5275082090229</v>
      </c>
    </row>
    <row collapsed="false" customFormat="false" customHeight="false" hidden="false" ht="14" outlineLevel="0" r="70">
      <c r="A70" s="3"/>
      <c r="D70" s="10" t="n">
        <v>87</v>
      </c>
      <c r="E70" s="13" t="n">
        <v>49.1387366592408</v>
      </c>
      <c r="F70" s="13" t="n">
        <v>47.6783109065539</v>
      </c>
      <c r="G70" s="13" t="n">
        <v>46.2546685657612</v>
      </c>
      <c r="H70" s="13" t="n">
        <v>44.8438754737594</v>
      </c>
      <c r="I70" s="13" t="n">
        <v>43.4613657431286</v>
      </c>
      <c r="J70" s="13" t="n">
        <v>42.0999151894615</v>
      </c>
      <c r="K70" s="13" t="n">
        <v>40.7712066398447</v>
      </c>
      <c r="L70" s="13" t="n">
        <v>39.474490096278</v>
      </c>
      <c r="M70" s="13" t="n">
        <v>38.2005655385395</v>
      </c>
      <c r="N70" s="13" t="n">
        <v>36.9491205209676</v>
      </c>
      <c r="O70" s="13" t="n">
        <v>35.7235450146557</v>
      </c>
      <c r="P70" s="13" t="n">
        <v>34.5209337664783</v>
      </c>
      <c r="Q70" s="13" t="n">
        <v>33.344613371625</v>
      </c>
      <c r="R70" s="13" t="n">
        <v>32.2051635846519</v>
      </c>
      <c r="S70" s="13" t="n">
        <v>31.082335605985</v>
      </c>
      <c r="T70" s="13" t="n">
        <v>29.8230529521892</v>
      </c>
      <c r="U70" s="13" t="n">
        <v>28.5595909520502</v>
      </c>
      <c r="V70" s="13" t="n">
        <v>27.3343037078664</v>
      </c>
      <c r="W70" s="13" t="n">
        <v>26.1454070163881</v>
      </c>
      <c r="X70" s="13" t="n">
        <v>24.9921573771868</v>
      </c>
      <c r="Y70" s="13" t="n">
        <v>23.8708980872178</v>
      </c>
      <c r="Z70" s="14" t="n">
        <v>22.7854195425448</v>
      </c>
    </row>
    <row collapsed="false" customFormat="false" customHeight="false" hidden="false" ht="14" outlineLevel="0" r="71">
      <c r="A71" s="3"/>
      <c r="D71" s="10" t="n">
        <v>88</v>
      </c>
      <c r="E71" s="13" t="n">
        <v>48.3624545268423</v>
      </c>
      <c r="F71" s="13" t="n">
        <v>46.9234904721785</v>
      </c>
      <c r="G71" s="13" t="n">
        <v>45.4929940252887</v>
      </c>
      <c r="H71" s="13" t="n">
        <v>44.0944005774208</v>
      </c>
      <c r="I71" s="13" t="n">
        <v>42.7213336933627</v>
      </c>
      <c r="J71" s="13" t="n">
        <v>41.3787231162672</v>
      </c>
      <c r="K71" s="13" t="n">
        <v>40.0684641348167</v>
      </c>
      <c r="L71" s="13" t="n">
        <v>38.7804040906321</v>
      </c>
      <c r="M71" s="13" t="n">
        <v>37.5246955069846</v>
      </c>
      <c r="N71" s="13" t="n">
        <v>36.2748308764914</v>
      </c>
      <c r="O71" s="13" t="n">
        <v>35.0539778012494</v>
      </c>
      <c r="P71" s="13" t="n">
        <v>33.8637889355388</v>
      </c>
      <c r="Q71" s="13" t="n">
        <v>32.698983240379</v>
      </c>
      <c r="R71" s="13" t="n">
        <v>31.5711332835806</v>
      </c>
      <c r="S71" s="13" t="n">
        <v>30.2527990816552</v>
      </c>
      <c r="T71" s="13" t="n">
        <v>28.9730012636519</v>
      </c>
      <c r="U71" s="13" t="n">
        <v>27.7319317810161</v>
      </c>
      <c r="V71" s="13" t="n">
        <v>26.5278628196615</v>
      </c>
      <c r="W71" s="13" t="n">
        <v>25.359649089695</v>
      </c>
      <c r="X71" s="13" t="n">
        <v>24.223475823805</v>
      </c>
      <c r="Y71" s="13" t="n">
        <v>23.1235982616149</v>
      </c>
      <c r="Z71" s="14" t="n">
        <v>22.0567644795479</v>
      </c>
    </row>
    <row collapsed="false" customFormat="false" customHeight="false" hidden="false" ht="14" outlineLevel="0" r="72">
      <c r="A72" s="3"/>
      <c r="D72" s="10" t="n">
        <v>89</v>
      </c>
      <c r="E72" s="13" t="n">
        <v>47.6047801702214</v>
      </c>
      <c r="F72" s="13" t="n">
        <v>46.1542844379654</v>
      </c>
      <c r="G72" s="13" t="n">
        <v>44.7425192020867</v>
      </c>
      <c r="H72" s="13" t="n">
        <v>43.3532898842722</v>
      </c>
      <c r="I72" s="13" t="n">
        <v>41.9965855543109</v>
      </c>
      <c r="J72" s="13" t="n">
        <v>40.6716970450976</v>
      </c>
      <c r="K72" s="13" t="n">
        <v>39.371974490525</v>
      </c>
      <c r="L72" s="13" t="n">
        <v>38.1033828364774</v>
      </c>
      <c r="M72" s="13" t="n">
        <v>36.8375896978515</v>
      </c>
      <c r="N72" s="13" t="n">
        <v>35.6002851528539</v>
      </c>
      <c r="O72" s="13" t="n">
        <v>34.3938901121909</v>
      </c>
      <c r="P72" s="13" t="n">
        <v>33.2131030287029</v>
      </c>
      <c r="Q72" s="13" t="n">
        <v>32.0415347610984</v>
      </c>
      <c r="R72" s="13" t="n">
        <v>30.693456321197</v>
      </c>
      <c r="S72" s="13" t="n">
        <v>29.397009644457</v>
      </c>
      <c r="T72" s="13" t="n">
        <v>28.1399616590091</v>
      </c>
      <c r="U72" s="13" t="n">
        <v>26.9202687708718</v>
      </c>
      <c r="V72" s="13" t="n">
        <v>25.7272706571625</v>
      </c>
      <c r="W72" s="13" t="n">
        <v>24.5853870866754</v>
      </c>
      <c r="X72" s="13" t="n">
        <v>23.4708728795337</v>
      </c>
      <c r="Y72" s="13" t="n">
        <v>22.3897074206158</v>
      </c>
      <c r="Z72" s="14" t="n">
        <v>21.3323818734553</v>
      </c>
    </row>
    <row collapsed="false" customFormat="false" customHeight="false" hidden="false" ht="14" outlineLevel="0" r="73">
      <c r="A73" s="3"/>
      <c r="D73" s="15" t="n">
        <v>90</v>
      </c>
      <c r="E73" s="16" t="n">
        <v>46.8400239175211</v>
      </c>
      <c r="F73" s="16" t="n">
        <v>45.4008938643438</v>
      </c>
      <c r="G73" s="16" t="n">
        <v>43.9952449497758</v>
      </c>
      <c r="H73" s="16" t="n">
        <v>42.6223532866055</v>
      </c>
      <c r="I73" s="16" t="n">
        <v>41.2815058724534</v>
      </c>
      <c r="J73" s="16" t="n">
        <v>40.0057449172677</v>
      </c>
      <c r="K73" s="16" t="n">
        <v>38.6937218962816</v>
      </c>
      <c r="L73" s="16" t="n">
        <v>37.411949538718</v>
      </c>
      <c r="M73" s="16" t="n">
        <v>36.1579728879442</v>
      </c>
      <c r="N73" s="16" t="n">
        <v>34.9326412061396</v>
      </c>
      <c r="O73" s="16" t="n">
        <v>33.738064453027</v>
      </c>
      <c r="P73" s="16" t="n">
        <v>32.4956334115023</v>
      </c>
      <c r="Q73" s="16" t="n">
        <v>31.145193140804</v>
      </c>
      <c r="R73" s="16" t="n">
        <v>29.8317727177027</v>
      </c>
      <c r="S73" s="16" t="n">
        <v>28.5583671680648</v>
      </c>
      <c r="T73" s="16" t="n">
        <v>27.3132026700985</v>
      </c>
      <c r="U73" s="16" t="n">
        <v>26.1137615416446</v>
      </c>
      <c r="V73" s="16" t="n">
        <v>24.9568383207065</v>
      </c>
      <c r="W73" s="16" t="n">
        <v>23.8273992987362</v>
      </c>
      <c r="X73" s="16" t="n">
        <v>22.7227782178118</v>
      </c>
      <c r="Y73" s="16" t="n">
        <v>21.6596569239415</v>
      </c>
      <c r="Z73" s="17" t="n">
        <v>20.6282716417691</v>
      </c>
    </row>
    <row collapsed="false" customFormat="false" customHeight="false" hidden="false" ht="14" outlineLevel="0" r="74">
      <c r="A74" s="3"/>
      <c r="D74" s="18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collapsed="false" customFormat="false" customHeight="false" hidden="false" ht="14" outlineLevel="0" r="75">
      <c r="A75" s="3" t="s">
        <v>61</v>
      </c>
      <c r="B75" s="3"/>
      <c r="D75" s="18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collapsed="false" customFormat="false" customHeight="false" hidden="false" ht="14" outlineLevel="0" r="76">
      <c r="A76" s="3"/>
      <c r="B76" s="3" t="s">
        <v>62</v>
      </c>
      <c r="D76" s="0" t="s">
        <v>63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collapsed="false" customFormat="false" customHeight="false" hidden="false" ht="14" outlineLevel="0" r="77">
      <c r="A77" s="3"/>
      <c r="B77" s="3" t="s">
        <v>64</v>
      </c>
      <c r="D77" s="0" t="s">
        <v>65</v>
      </c>
      <c r="E77" s="13"/>
      <c r="F77" s="13"/>
      <c r="G77" s="1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collapsed="false" customFormat="false" customHeight="false" hidden="false" ht="14" outlineLevel="0" r="78">
      <c r="A78" s="3"/>
      <c r="B78" s="3"/>
      <c r="D78" s="18"/>
      <c r="E78" s="13"/>
      <c r="F78" s="13"/>
      <c r="G78" s="1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collapsed="false" customFormat="false" customHeight="false" hidden="false" ht="14" outlineLevel="0" r="79">
      <c r="A79" s="3"/>
      <c r="B79" s="3" t="s">
        <v>66</v>
      </c>
      <c r="D79" s="0" t="s">
        <v>67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collapsed="false" customFormat="false" customHeight="false" hidden="false" ht="14" outlineLevel="0" r="80">
      <c r="A80" s="3"/>
      <c r="B80" s="3" t="s">
        <v>68</v>
      </c>
      <c r="D80" s="0" t="s">
        <v>69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collapsed="false" customFormat="false" customHeight="false" hidden="false" ht="14" outlineLevel="0" r="81">
      <c r="A81" s="3"/>
      <c r="B81" s="3" t="s">
        <v>70</v>
      </c>
      <c r="D81" s="0" t="s">
        <v>71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collapsed="false" customFormat="false" customHeight="false" hidden="false" ht="17.9" outlineLevel="0" r="82">
      <c r="A82" s="3"/>
      <c r="B82" s="3" t="s">
        <v>72</v>
      </c>
      <c r="C82" s="0" t="s">
        <v>73</v>
      </c>
      <c r="D82" s="0" t="s">
        <v>74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collapsed="false" customFormat="false" customHeight="false" hidden="false" ht="17.9" outlineLevel="0" r="83">
      <c r="A83" s="3"/>
      <c r="B83" s="3"/>
      <c r="C83" s="0" t="s">
        <v>75</v>
      </c>
      <c r="D83" s="0" t="s">
        <v>76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collapsed="false" customFormat="false" customHeight="false" hidden="false" ht="17.9" outlineLevel="0" r="84">
      <c r="A84" s="3"/>
      <c r="B84" s="3"/>
      <c r="C84" s="0" t="s">
        <v>77</v>
      </c>
      <c r="D84" s="0" t="s">
        <v>78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collapsed="false" customFormat="false" customHeight="false" hidden="false" ht="14" outlineLevel="0" r="85">
      <c r="A85" s="3"/>
      <c r="B85" s="3" t="s">
        <v>79</v>
      </c>
      <c r="D85" s="0" t="s">
        <v>80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collapsed="false" customFormat="false" customHeight="false" hidden="false" ht="14" outlineLevel="0" r="86">
      <c r="A86" s="3"/>
      <c r="B86" s="3" t="s">
        <v>81</v>
      </c>
      <c r="D86" s="0" t="s">
        <v>80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collapsed="false" customFormat="false" customHeight="false" hidden="false" ht="14" outlineLevel="0" r="87">
      <c r="A87" s="3"/>
      <c r="B87" s="3" t="s">
        <v>82</v>
      </c>
      <c r="D87" s="0" t="s">
        <v>83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collapsed="false" customFormat="false" customHeight="false" hidden="false" ht="14" outlineLevel="0" r="88">
      <c r="A88" s="3"/>
      <c r="B88" s="3" t="s">
        <v>84</v>
      </c>
      <c r="D88" s="0" t="s">
        <v>85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collapsed="false" customFormat="false" customHeight="false" hidden="false" ht="14" outlineLevel="0" r="89">
      <c r="A89" s="3"/>
      <c r="B89" s="3" t="s">
        <v>86</v>
      </c>
      <c r="C89" s="0" t="s">
        <v>87</v>
      </c>
      <c r="D89" s="0" t="s">
        <v>88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collapsed="false" customFormat="false" customHeight="false" hidden="false" ht="14" outlineLevel="0" r="90">
      <c r="A90" s="3"/>
      <c r="B90" s="3"/>
      <c r="C90" s="0" t="s">
        <v>89</v>
      </c>
      <c r="D90" s="0" t="s">
        <v>90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collapsed="false" customFormat="false" customHeight="false" hidden="false" ht="14" outlineLevel="0" r="91">
      <c r="A91" s="3"/>
      <c r="B91" s="3"/>
      <c r="C91" s="0" t="s">
        <v>91</v>
      </c>
      <c r="D91" s="0" t="s">
        <v>90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collapsed="false" customFormat="false" customHeight="false" hidden="false" ht="14" outlineLevel="0" r="92">
      <c r="A92" s="3"/>
      <c r="B92" s="3" t="s">
        <v>92</v>
      </c>
      <c r="D92" s="0" t="s">
        <v>93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collapsed="false" customFormat="false" customHeight="false" hidden="false" ht="14.9" outlineLevel="0" r="93">
      <c r="A93" s="3"/>
      <c r="B93" s="3" t="s">
        <v>94</v>
      </c>
      <c r="D93" s="0" t="s">
        <v>95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collapsed="false" customFormat="false" customHeight="false" hidden="false" ht="14" outlineLevel="0" r="94">
      <c r="A94" s="3"/>
      <c r="B94" s="3" t="s">
        <v>96</v>
      </c>
      <c r="D94" s="0" t="s">
        <v>97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collapsed="false" customFormat="false" customHeight="false" hidden="false" ht="14" outlineLevel="0" r="95">
      <c r="A95" s="3"/>
      <c r="B95" s="3" t="s">
        <v>98</v>
      </c>
      <c r="D95" s="0" t="s">
        <v>99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collapsed="false" customFormat="false" customHeight="false" hidden="false" ht="14" outlineLevel="0" r="96">
      <c r="A96" s="3"/>
      <c r="B96" s="3" t="s">
        <v>100</v>
      </c>
      <c r="D96" s="0" t="n">
        <v>0.8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collapsed="false" customFormat="false" customHeight="false" hidden="false" ht="14" outlineLevel="0" r="97">
      <c r="A97" s="3"/>
      <c r="D97" s="18"/>
      <c r="E97" s="13"/>
      <c r="F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collapsed="false" customFormat="false" customHeight="false" hidden="false" ht="14" outlineLevel="0" r="98">
      <c r="A98" s="3" t="s">
        <v>101</v>
      </c>
      <c r="B98" s="3"/>
      <c r="C98" s="3"/>
    </row>
    <row collapsed="false" customFormat="false" customHeight="false" hidden="false" ht="14" outlineLevel="0" r="99">
      <c r="A99" s="3"/>
      <c r="B99" s="3" t="s">
        <v>102</v>
      </c>
      <c r="C99" s="3"/>
      <c r="D99" s="0" t="n">
        <v>400</v>
      </c>
      <c r="E99" s="0" t="s">
        <v>9</v>
      </c>
      <c r="F99" s="0" t="s">
        <v>103</v>
      </c>
    </row>
    <row collapsed="false" customFormat="false" customHeight="false" hidden="false" ht="14" outlineLevel="0" r="100">
      <c r="A100" s="3"/>
      <c r="B100" s="3" t="s">
        <v>104</v>
      </c>
      <c r="C100" s="3"/>
      <c r="D100" s="20" t="s">
        <v>105</v>
      </c>
    </row>
    <row collapsed="false" customFormat="false" customHeight="false" hidden="false" ht="14" outlineLevel="0" r="101">
      <c r="A101" s="3"/>
      <c r="B101" s="3" t="s">
        <v>106</v>
      </c>
      <c r="C101" s="3"/>
      <c r="D101" s="0" t="n">
        <v>50</v>
      </c>
      <c r="E101" s="0" t="s">
        <v>107</v>
      </c>
    </row>
    <row collapsed="false" customFormat="false" customHeight="false" hidden="false" ht="14" outlineLevel="0" r="102">
      <c r="A102" s="3"/>
      <c r="B102" s="3" t="s">
        <v>108</v>
      </c>
      <c r="C102" s="3"/>
      <c r="D102" s="0" t="n">
        <v>143</v>
      </c>
      <c r="E102" s="0" t="s">
        <v>12</v>
      </c>
    </row>
    <row collapsed="false" customFormat="false" customHeight="false" hidden="false" ht="17.6" outlineLevel="0" r="103">
      <c r="A103" s="2"/>
      <c r="B103" s="2"/>
      <c r="C103" s="2"/>
    </row>
    <row collapsed="false" customFormat="false" customHeight="false" hidden="false" ht="14" outlineLevel="0" r="104">
      <c r="A104" s="3" t="s">
        <v>109</v>
      </c>
      <c r="B104" s="3"/>
      <c r="C104" s="3"/>
    </row>
    <row collapsed="false" customFormat="false" customHeight="false" hidden="false" ht="14" outlineLevel="0" r="105">
      <c r="A105" s="3"/>
      <c r="B105" s="3"/>
      <c r="C105" s="3"/>
    </row>
    <row collapsed="false" customFormat="false" customHeight="false" hidden="false" ht="14" outlineLevel="0" r="106">
      <c r="A106" s="3" t="s">
        <v>110</v>
      </c>
      <c r="B106" s="3"/>
      <c r="C106" s="3"/>
    </row>
    <row collapsed="false" customFormat="false" customHeight="false" hidden="false" ht="14" outlineLevel="0" r="107">
      <c r="A107" s="3"/>
      <c r="B107" s="3" t="s">
        <v>111</v>
      </c>
      <c r="C107" s="3"/>
      <c r="D107" s="0" t="n">
        <v>62</v>
      </c>
      <c r="E107" s="0" t="s">
        <v>47</v>
      </c>
    </row>
    <row collapsed="false" customFormat="false" customHeight="false" hidden="false" ht="14" outlineLevel="0" r="108">
      <c r="A108" s="3" t="s">
        <v>112</v>
      </c>
      <c r="B108" s="3"/>
      <c r="C108" s="3"/>
    </row>
    <row collapsed="false" customFormat="false" customHeight="false" hidden="false" ht="14" outlineLevel="0" r="109">
      <c r="A109" s="3"/>
      <c r="B109" s="3" t="s">
        <v>111</v>
      </c>
      <c r="C109" s="3"/>
      <c r="D109" s="0" t="n">
        <v>70</v>
      </c>
      <c r="E109" s="0" t="s">
        <v>47</v>
      </c>
    </row>
    <row collapsed="false" customFormat="false" customHeight="false" hidden="false" ht="14" outlineLevel="0" r="110">
      <c r="A110" s="3" t="s">
        <v>113</v>
      </c>
      <c r="B110" s="3"/>
      <c r="C110" s="3"/>
    </row>
    <row collapsed="false" customFormat="false" customHeight="false" hidden="false" ht="14" outlineLevel="0" r="111">
      <c r="A111" s="3"/>
      <c r="B111" s="3" t="s">
        <v>111</v>
      </c>
      <c r="C111" s="3"/>
      <c r="D111" s="0" t="n">
        <v>65</v>
      </c>
      <c r="E111" s="0" t="s">
        <v>47</v>
      </c>
    </row>
  </sheetData>
  <mergeCells count="1">
    <mergeCell ref="E46:Z4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28627450980392"/>
  </cols>
  <sheetData>
    <row collapsed="false" customFormat="false" customHeight="false" hidden="false" ht="14" outlineLevel="0" r="1">
      <c r="A1" s="0" t="s">
        <v>114</v>
      </c>
      <c r="B1" s="21"/>
    </row>
    <row collapsed="false" customFormat="false" customHeight="false" hidden="false" ht="14" outlineLevel="0" r="2">
      <c r="A2" s="0" t="s">
        <v>115</v>
      </c>
      <c r="B2" s="21" t="n">
        <f aca="false">Summary!$C$34/Summary!$C$9</f>
        <v>1.78585858585859</v>
      </c>
      <c r="C2" s="0" t="s">
        <v>9</v>
      </c>
    </row>
    <row collapsed="false" customFormat="false" customHeight="false" hidden="false" ht="14" outlineLevel="0" r="3">
      <c r="A3" s="0" t="s">
        <v>116</v>
      </c>
      <c r="B3" s="21" t="n">
        <f aca="false">$B$2*2/(1+Summary!$C$10)</f>
        <v>2.1010101010101</v>
      </c>
      <c r="C3" s="0" t="s">
        <v>9</v>
      </c>
    </row>
    <row collapsed="false" customFormat="false" customHeight="false" hidden="false" ht="14" outlineLevel="0" r="4">
      <c r="A4" s="0" t="s">
        <v>117</v>
      </c>
      <c r="B4" s="21" t="n">
        <f aca="false">$B$3*Summary!$C$10</f>
        <v>1.47070707070707</v>
      </c>
      <c r="C4" s="0" t="s">
        <v>9</v>
      </c>
    </row>
    <row collapsed="false" customFormat="false" customHeight="false" hidden="false" ht="14" outlineLevel="0" r="5">
      <c r="A5" s="0" t="s">
        <v>118</v>
      </c>
      <c r="B5" s="21" t="n">
        <f aca="false">Summary!C11/12</f>
        <v>5.25833333333333</v>
      </c>
      <c r="C5" s="0" t="s">
        <v>9</v>
      </c>
    </row>
    <row collapsed="false" customFormat="false" customHeight="false" hidden="false" ht="14" outlineLevel="0" r="6">
      <c r="A6" s="0" t="s">
        <v>119</v>
      </c>
      <c r="B6" s="21" t="n">
        <f aca="false">Summary!C9/2</f>
        <v>9.9</v>
      </c>
      <c r="C6" s="0" t="s">
        <v>9</v>
      </c>
    </row>
    <row collapsed="false" customFormat="false" customHeight="false" hidden="false" ht="14" outlineLevel="0" r="7">
      <c r="B7" s="21"/>
    </row>
    <row collapsed="false" customFormat="false" customHeight="false" hidden="false" ht="14" outlineLevel="0" r="8">
      <c r="B8" s="21"/>
    </row>
    <row collapsed="false" customFormat="false" customHeight="false" hidden="false" ht="14" outlineLevel="0" r="9">
      <c r="A9" s="0" t="s">
        <v>120</v>
      </c>
      <c r="B9" s="21"/>
    </row>
    <row collapsed="false" customFormat="false" customHeight="false" hidden="false" ht="14" outlineLevel="0" r="10">
      <c r="A10" s="0" t="s">
        <v>121</v>
      </c>
      <c r="B10" s="21" t="n">
        <v>4.1</v>
      </c>
      <c r="C10" s="0" t="s">
        <v>9</v>
      </c>
    </row>
    <row collapsed="false" customFormat="false" customHeight="false" hidden="false" ht="14" outlineLevel="0" r="11">
      <c r="A11" s="0" t="s">
        <v>122</v>
      </c>
      <c r="B11" s="21" t="n">
        <v>1.3</v>
      </c>
      <c r="C11" s="0" t="s">
        <v>9</v>
      </c>
    </row>
    <row collapsed="false" customFormat="false" customHeight="false" hidden="false" ht="14" outlineLevel="0" r="12">
      <c r="B12" s="21"/>
    </row>
    <row collapsed="false" customFormat="false" customHeight="false" hidden="false" ht="14" outlineLevel="0" r="13">
      <c r="A13" s="0" t="s">
        <v>123</v>
      </c>
      <c r="B13" s="21" t="n">
        <v>40</v>
      </c>
      <c r="C13" s="0" t="s">
        <v>124</v>
      </c>
      <c r="D13" s="0" t="n">
        <f aca="false">B13*PI()/180</f>
        <v>0.698131700797732</v>
      </c>
      <c r="E13" s="0" t="s">
        <v>125</v>
      </c>
    </row>
    <row collapsed="false" customFormat="false" customHeight="false" hidden="false" ht="14" outlineLevel="0" r="14">
      <c r="A14" s="0" t="s">
        <v>126</v>
      </c>
      <c r="B14" s="21" t="n">
        <f aca="false">COS($D$13)*B10</f>
        <v>3.14078221678781</v>
      </c>
    </row>
    <row collapsed="false" customFormat="false" customHeight="false" hidden="false" ht="14" outlineLevel="0" r="15">
      <c r="A15" s="0" t="s">
        <v>127</v>
      </c>
      <c r="B15" s="21" t="n">
        <f aca="false">SIN($D$13)*B10</f>
        <v>2.63542919971481</v>
      </c>
    </row>
    <row collapsed="false" customFormat="false" customHeight="false" hidden="false" ht="14" outlineLevel="0" r="16">
      <c r="B16" s="21"/>
    </row>
    <row collapsed="false" customFormat="false" customHeight="false" hidden="false" ht="14" outlineLevel="0" r="17">
      <c r="A17" s="0" t="s">
        <v>128</v>
      </c>
      <c r="B17" s="21" t="n">
        <f aca="false">PI()/180</f>
        <v>0.0174532925199433</v>
      </c>
    </row>
    <row collapsed="false" customFormat="false" customHeight="false" hidden="false" ht="14" outlineLevel="0" r="18">
      <c r="B18" s="21"/>
    </row>
    <row collapsed="false" customFormat="false" customHeight="false" hidden="false" ht="14" outlineLevel="0" r="19">
      <c r="B19" s="21"/>
    </row>
    <row collapsed="false" customFormat="false" customHeight="false" hidden="false" ht="14" outlineLevel="0" r="20">
      <c r="A20" s="0" t="s">
        <v>122</v>
      </c>
      <c r="B20" s="21" t="n">
        <f aca="false">Summary!D102/12</f>
        <v>11.9166666666667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