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370" windowHeight="5325" tabRatio="844"/>
  </bookViews>
  <sheets>
    <sheet name="Титульный лист" sheetId="20" r:id="rId1"/>
    <sheet name="Таблица языков" sheetId="6" r:id="rId2"/>
    <sheet name="Матрица парных сравнений" sheetId="7" r:id="rId3"/>
    <sheet name="Производительность" sheetId="10" r:id="rId4"/>
    <sheet name="Библиотеки" sheetId="25" r:id="rId5"/>
    <sheet name="Высокоуровневость" sheetId="12" r:id="rId6"/>
    <sheet name="Сообщество" sheetId="26" r:id="rId7"/>
    <sheet name="Фреймворки" sheetId="11" r:id="rId8"/>
    <sheet name="Результат" sheetId="21" r:id="rId9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3" i="7"/>
  <c r="J12" i="11"/>
  <c r="J11"/>
  <c r="J10"/>
  <c r="J9"/>
  <c r="J8"/>
  <c r="J7"/>
  <c r="J6"/>
  <c r="J12" i="26"/>
  <c r="J11"/>
  <c r="J10"/>
  <c r="J9"/>
  <c r="J8"/>
  <c r="J7"/>
  <c r="J6"/>
  <c r="J13" i="10"/>
  <c r="J12"/>
  <c r="J11"/>
  <c r="J10"/>
  <c r="J9"/>
  <c r="J8"/>
  <c r="J12" i="12"/>
  <c r="J11"/>
  <c r="J10"/>
  <c r="J9"/>
  <c r="J8"/>
  <c r="J7"/>
  <c r="H12" i="26" l="1"/>
  <c r="A12"/>
  <c r="H5" s="1"/>
  <c r="H11"/>
  <c r="A11"/>
  <c r="G5" s="1"/>
  <c r="F12"/>
  <c r="A10"/>
  <c r="F5" s="1"/>
  <c r="H9"/>
  <c r="A9"/>
  <c r="E5" s="1"/>
  <c r="A8"/>
  <c r="H7"/>
  <c r="A7"/>
  <c r="B12"/>
  <c r="B6"/>
  <c r="A6"/>
  <c r="B5" s="1"/>
  <c r="D5"/>
  <c r="C5"/>
  <c r="J13" i="25"/>
  <c r="A13"/>
  <c r="H6" s="1"/>
  <c r="J12"/>
  <c r="A12"/>
  <c r="J11"/>
  <c r="A11"/>
  <c r="F6" s="1"/>
  <c r="J10"/>
  <c r="F10"/>
  <c r="A10"/>
  <c r="E6" s="1"/>
  <c r="J9"/>
  <c r="F9" s="1"/>
  <c r="A9"/>
  <c r="J8"/>
  <c r="F8" s="1"/>
  <c r="A8"/>
  <c r="C6" s="1"/>
  <c r="J7"/>
  <c r="A7"/>
  <c r="B6" s="1"/>
  <c r="G6"/>
  <c r="D6"/>
  <c r="A12" i="11"/>
  <c r="A11"/>
  <c r="A10"/>
  <c r="A9"/>
  <c r="A8"/>
  <c r="A7"/>
  <c r="A6"/>
  <c r="A12" i="12"/>
  <c r="A11"/>
  <c r="A10"/>
  <c r="A9"/>
  <c r="A8"/>
  <c r="A7"/>
  <c r="A6"/>
  <c r="A13" i="10"/>
  <c r="A12"/>
  <c r="A11"/>
  <c r="A10"/>
  <c r="A9"/>
  <c r="A8"/>
  <c r="A7"/>
  <c r="A3" i="7"/>
  <c r="E13" i="25" l="1"/>
  <c r="D12" i="26"/>
  <c r="H6"/>
  <c r="H8" i="25"/>
  <c r="D13"/>
  <c r="H12"/>
  <c r="H10"/>
  <c r="B13"/>
  <c r="F13"/>
  <c r="H13"/>
  <c r="H11"/>
  <c r="D9"/>
  <c r="F11"/>
  <c r="H9"/>
  <c r="F6" i="26"/>
  <c r="D10"/>
  <c r="H10"/>
  <c r="F11"/>
  <c r="G6"/>
  <c r="F7"/>
  <c r="B7"/>
  <c r="D8"/>
  <c r="D6"/>
  <c r="H8"/>
  <c r="F9"/>
  <c r="F10"/>
  <c r="B11"/>
  <c r="F8"/>
  <c r="B9"/>
  <c r="E7"/>
  <c r="C8"/>
  <c r="G8"/>
  <c r="C10"/>
  <c r="C12"/>
  <c r="E6"/>
  <c r="C7"/>
  <c r="G7"/>
  <c r="E8"/>
  <c r="C9"/>
  <c r="G9"/>
  <c r="E10"/>
  <c r="C11"/>
  <c r="G11"/>
  <c r="E12"/>
  <c r="E9"/>
  <c r="G10"/>
  <c r="C6"/>
  <c r="E11"/>
  <c r="G12"/>
  <c r="D7"/>
  <c r="B8"/>
  <c r="D9"/>
  <c r="B10"/>
  <c r="D11"/>
  <c r="F12" i="25"/>
  <c r="D11"/>
  <c r="F7"/>
  <c r="D7"/>
  <c r="B7"/>
  <c r="H7"/>
  <c r="B12"/>
  <c r="B8"/>
  <c r="E12"/>
  <c r="G13"/>
  <c r="E7"/>
  <c r="C8"/>
  <c r="G8"/>
  <c r="E9"/>
  <c r="C10"/>
  <c r="G10"/>
  <c r="E11"/>
  <c r="C12"/>
  <c r="G12"/>
  <c r="B10"/>
  <c r="G7"/>
  <c r="G9"/>
  <c r="G11"/>
  <c r="C7"/>
  <c r="E8"/>
  <c r="C9"/>
  <c r="E10"/>
  <c r="C11"/>
  <c r="C13"/>
  <c r="D8"/>
  <c r="B9"/>
  <c r="D10"/>
  <c r="B11"/>
  <c r="D12"/>
  <c r="B18" l="1" a="1"/>
  <c r="B24" s="1"/>
  <c r="B17" i="26" a="1"/>
  <c r="E22" s="1"/>
  <c r="F21" i="25" l="1"/>
  <c r="G23"/>
  <c r="D21"/>
  <c r="C21"/>
  <c r="G18"/>
  <c r="B21"/>
  <c r="D23"/>
  <c r="F18"/>
  <c r="H20"/>
  <c r="C23"/>
  <c r="E18"/>
  <c r="G20"/>
  <c r="B23"/>
  <c r="D18"/>
  <c r="F20"/>
  <c r="H22"/>
  <c r="C19"/>
  <c r="E23"/>
  <c r="C18"/>
  <c r="E20"/>
  <c r="G22"/>
  <c r="B18"/>
  <c r="D20"/>
  <c r="F22"/>
  <c r="H24"/>
  <c r="C20"/>
  <c r="E22"/>
  <c r="G24"/>
  <c r="B20"/>
  <c r="D22"/>
  <c r="F24"/>
  <c r="D19"/>
  <c r="H23"/>
  <c r="E21"/>
  <c r="B19"/>
  <c r="F23"/>
  <c r="H18"/>
  <c r="H19"/>
  <c r="C22"/>
  <c r="E24"/>
  <c r="I24" s="1"/>
  <c r="G19"/>
  <c r="B22"/>
  <c r="D24"/>
  <c r="F19"/>
  <c r="H21"/>
  <c r="C24"/>
  <c r="E19"/>
  <c r="G21"/>
  <c r="B20" i="26"/>
  <c r="C22"/>
  <c r="G19"/>
  <c r="F19"/>
  <c r="C17"/>
  <c r="E19"/>
  <c r="G21"/>
  <c r="B17"/>
  <c r="I17" s="1"/>
  <c r="D19"/>
  <c r="F21"/>
  <c r="H23"/>
  <c r="C19"/>
  <c r="E21"/>
  <c r="G23"/>
  <c r="B19"/>
  <c r="D21"/>
  <c r="F23"/>
  <c r="F17"/>
  <c r="H21"/>
  <c r="H18"/>
  <c r="C21"/>
  <c r="E23"/>
  <c r="G18"/>
  <c r="B21"/>
  <c r="I21" s="1"/>
  <c r="D23"/>
  <c r="F18"/>
  <c r="H20"/>
  <c r="C23"/>
  <c r="E18"/>
  <c r="G20"/>
  <c r="B23"/>
  <c r="G17"/>
  <c r="D22"/>
  <c r="H19"/>
  <c r="E17"/>
  <c r="B22"/>
  <c r="D17"/>
  <c r="D18"/>
  <c r="F20"/>
  <c r="H22"/>
  <c r="C18"/>
  <c r="E20"/>
  <c r="G22"/>
  <c r="B18"/>
  <c r="I18" s="1"/>
  <c r="D20"/>
  <c r="F22"/>
  <c r="H17"/>
  <c r="C20"/>
  <c r="I22" i="25" l="1"/>
  <c r="I21"/>
  <c r="I22" i="26"/>
  <c r="I20"/>
  <c r="I24" s="1"/>
  <c r="I20" i="25"/>
  <c r="I23"/>
  <c r="I18"/>
  <c r="I23" i="26"/>
  <c r="I19"/>
  <c r="I19" i="25"/>
  <c r="B29" a="1"/>
  <c r="H34" s="1"/>
  <c r="I25"/>
  <c r="J18" s="1"/>
  <c r="B28" i="26" a="1"/>
  <c r="G32" s="1"/>
  <c r="F29" i="25" l="1"/>
  <c r="H31"/>
  <c r="C34"/>
  <c r="E29"/>
  <c r="G31"/>
  <c r="B34"/>
  <c r="D29"/>
  <c r="F31"/>
  <c r="H33"/>
  <c r="C29"/>
  <c r="E31"/>
  <c r="G33"/>
  <c r="B29"/>
  <c r="I29" s="1"/>
  <c r="D31"/>
  <c r="F33"/>
  <c r="H35"/>
  <c r="C31"/>
  <c r="E33"/>
  <c r="G35"/>
  <c r="B31"/>
  <c r="D33"/>
  <c r="F35"/>
  <c r="H30"/>
  <c r="C33"/>
  <c r="E35"/>
  <c r="C30"/>
  <c r="E32"/>
  <c r="G34"/>
  <c r="B30"/>
  <c r="D32"/>
  <c r="F34"/>
  <c r="H29"/>
  <c r="C32"/>
  <c r="E34"/>
  <c r="G29"/>
  <c r="B32"/>
  <c r="D34"/>
  <c r="G30"/>
  <c r="B33"/>
  <c r="D35"/>
  <c r="F30"/>
  <c r="H32"/>
  <c r="C35"/>
  <c r="E30"/>
  <c r="G32"/>
  <c r="B35"/>
  <c r="D30"/>
  <c r="F32"/>
  <c r="D30" i="26"/>
  <c r="E32"/>
  <c r="D32"/>
  <c r="G29"/>
  <c r="B32"/>
  <c r="D34"/>
  <c r="F29"/>
  <c r="H31"/>
  <c r="C34"/>
  <c r="E29"/>
  <c r="G31"/>
  <c r="B34"/>
  <c r="D29"/>
  <c r="F31"/>
  <c r="H33"/>
  <c r="B28"/>
  <c r="H34"/>
  <c r="B30"/>
  <c r="E34"/>
  <c r="C29"/>
  <c r="E31"/>
  <c r="G33"/>
  <c r="B29"/>
  <c r="D31"/>
  <c r="F33"/>
  <c r="H28"/>
  <c r="C31"/>
  <c r="E33"/>
  <c r="G28"/>
  <c r="B31"/>
  <c r="D33"/>
  <c r="F32"/>
  <c r="C30"/>
  <c r="G34"/>
  <c r="F34"/>
  <c r="H29"/>
  <c r="C32"/>
  <c r="F28"/>
  <c r="H30"/>
  <c r="C33"/>
  <c r="E28"/>
  <c r="G30"/>
  <c r="B33"/>
  <c r="D28"/>
  <c r="F30"/>
  <c r="H32"/>
  <c r="C28"/>
  <c r="E30"/>
  <c r="J18"/>
  <c r="J24" i="25"/>
  <c r="J22"/>
  <c r="J21"/>
  <c r="J20"/>
  <c r="J23"/>
  <c r="J19"/>
  <c r="I32" i="26" l="1"/>
  <c r="I30" i="25"/>
  <c r="I36" s="1"/>
  <c r="J29" s="1"/>
  <c r="I30" i="26"/>
  <c r="I33"/>
  <c r="I33" i="25"/>
  <c r="I31" i="26"/>
  <c r="I35" i="25"/>
  <c r="I34"/>
  <c r="I29" i="26"/>
  <c r="I28"/>
  <c r="I34"/>
  <c r="I32" i="25"/>
  <c r="I31"/>
  <c r="J22" i="26"/>
  <c r="J19"/>
  <c r="J17"/>
  <c r="J21"/>
  <c r="J23"/>
  <c r="J20"/>
  <c r="I35" l="1"/>
  <c r="J34" s="1"/>
  <c r="H46" s="1"/>
  <c r="J32" i="25"/>
  <c r="J33"/>
  <c r="J31"/>
  <c r="J30"/>
  <c r="H41"/>
  <c r="K29"/>
  <c r="I7"/>
  <c r="J35"/>
  <c r="J34"/>
  <c r="F18" i="21" l="1"/>
  <c r="F2"/>
  <c r="I12" i="26"/>
  <c r="J29"/>
  <c r="I7" s="1"/>
  <c r="J28"/>
  <c r="H40" s="1"/>
  <c r="J31"/>
  <c r="I9" s="1"/>
  <c r="J32"/>
  <c r="I10" s="1"/>
  <c r="K34"/>
  <c r="J30"/>
  <c r="H42" s="1"/>
  <c r="J33"/>
  <c r="H45" s="1"/>
  <c r="K30"/>
  <c r="H44" i="25"/>
  <c r="I10"/>
  <c r="K32"/>
  <c r="H46"/>
  <c r="K34"/>
  <c r="I12"/>
  <c r="H45"/>
  <c r="K33"/>
  <c r="I11"/>
  <c r="K31"/>
  <c r="H43"/>
  <c r="I9"/>
  <c r="K35"/>
  <c r="H47"/>
  <c r="I13"/>
  <c r="K30"/>
  <c r="I8"/>
  <c r="H42"/>
  <c r="G5" i="21" l="1"/>
  <c r="G21"/>
  <c r="F7"/>
  <c r="F23"/>
  <c r="G8"/>
  <c r="G24"/>
  <c r="I6" i="26"/>
  <c r="F4" i="21"/>
  <c r="F20"/>
  <c r="F3"/>
  <c r="F19"/>
  <c r="F6"/>
  <c r="F22"/>
  <c r="F5"/>
  <c r="F21"/>
  <c r="G6"/>
  <c r="G22"/>
  <c r="F8"/>
  <c r="F24"/>
  <c r="G3"/>
  <c r="G19"/>
  <c r="I8" i="26"/>
  <c r="K31"/>
  <c r="H43"/>
  <c r="I41" i="25" a="1"/>
  <c r="I42" s="1"/>
  <c r="J42" s="1"/>
  <c r="H41" i="26"/>
  <c r="K29"/>
  <c r="K28"/>
  <c r="K33"/>
  <c r="I11"/>
  <c r="H44"/>
  <c r="K32"/>
  <c r="K36" i="25"/>
  <c r="G7" i="21" l="1"/>
  <c r="G23"/>
  <c r="G4"/>
  <c r="G20"/>
  <c r="G2"/>
  <c r="G18"/>
  <c r="I40" i="26" a="1"/>
  <c r="I41" s="1"/>
  <c r="J41" s="1"/>
  <c r="I41" i="25"/>
  <c r="J41" s="1"/>
  <c r="I47"/>
  <c r="J47" s="1"/>
  <c r="I43"/>
  <c r="J43" s="1"/>
  <c r="I44"/>
  <c r="J44" s="1"/>
  <c r="I46"/>
  <c r="J46" s="1"/>
  <c r="I45"/>
  <c r="J45" s="1"/>
  <c r="K35" i="26"/>
  <c r="I43"/>
  <c r="J43" s="1"/>
  <c r="I45"/>
  <c r="J45" s="1"/>
  <c r="I40"/>
  <c r="J40" s="1"/>
  <c r="I46"/>
  <c r="J46" s="1"/>
  <c r="I42"/>
  <c r="J42" s="1"/>
  <c r="D39" l="1"/>
  <c r="I44"/>
  <c r="J44" s="1"/>
  <c r="C40" i="25"/>
  <c r="C40" i="26"/>
  <c r="C42" s="1"/>
  <c r="C41" i="25"/>
  <c r="C43" s="1"/>
  <c r="B4" i="7" l="1"/>
  <c r="B5"/>
  <c r="B6"/>
  <c r="B7"/>
  <c r="B3"/>
  <c r="F3"/>
  <c r="E3"/>
  <c r="D3"/>
  <c r="C3"/>
  <c r="C12" i="12" l="1"/>
  <c r="G11"/>
  <c r="D7"/>
  <c r="J6"/>
  <c r="B8" s="1"/>
  <c r="H5"/>
  <c r="G5"/>
  <c r="F5"/>
  <c r="E5"/>
  <c r="D5"/>
  <c r="C5"/>
  <c r="B5"/>
  <c r="D12" i="11"/>
  <c r="H10"/>
  <c r="F6"/>
  <c r="G11"/>
  <c r="C7"/>
  <c r="H5"/>
  <c r="G5"/>
  <c r="F5"/>
  <c r="E5"/>
  <c r="D5"/>
  <c r="C5"/>
  <c r="B5"/>
  <c r="F9" i="10"/>
  <c r="J7"/>
  <c r="H6"/>
  <c r="G6"/>
  <c r="F6"/>
  <c r="E6"/>
  <c r="D6"/>
  <c r="C6"/>
  <c r="B6"/>
  <c r="H7" i="12" l="1"/>
  <c r="C11" i="11"/>
  <c r="G7"/>
  <c r="F9"/>
  <c r="F8"/>
  <c r="C6"/>
  <c r="B10"/>
  <c r="D8"/>
  <c r="B11"/>
  <c r="B6"/>
  <c r="C10"/>
  <c r="D6"/>
  <c r="D9"/>
  <c r="E12"/>
  <c r="E8"/>
  <c r="F10"/>
  <c r="G12"/>
  <c r="G8"/>
  <c r="H11"/>
  <c r="H7"/>
  <c r="B12"/>
  <c r="B8"/>
  <c r="D10"/>
  <c r="E6"/>
  <c r="E9"/>
  <c r="F11"/>
  <c r="F7"/>
  <c r="G9"/>
  <c r="H12"/>
  <c r="H8"/>
  <c r="C9"/>
  <c r="B7"/>
  <c r="B9"/>
  <c r="C12"/>
  <c r="C8"/>
  <c r="D11"/>
  <c r="D7"/>
  <c r="E10"/>
  <c r="F12"/>
  <c r="G10"/>
  <c r="H6"/>
  <c r="H9"/>
  <c r="G6"/>
  <c r="E11"/>
  <c r="E7"/>
  <c r="H12" i="12"/>
  <c r="F7"/>
  <c r="C7"/>
  <c r="G9"/>
  <c r="G12"/>
  <c r="H11"/>
  <c r="C11"/>
  <c r="G7"/>
  <c r="C10"/>
  <c r="D12"/>
  <c r="D8"/>
  <c r="E10"/>
  <c r="F12"/>
  <c r="F8"/>
  <c r="G10"/>
  <c r="H8"/>
  <c r="D9"/>
  <c r="E11"/>
  <c r="E7"/>
  <c r="F9"/>
  <c r="H9"/>
  <c r="C8"/>
  <c r="D10"/>
  <c r="E12"/>
  <c r="E8"/>
  <c r="F10"/>
  <c r="G8"/>
  <c r="H10"/>
  <c r="C9"/>
  <c r="D11"/>
  <c r="E9"/>
  <c r="F11"/>
  <c r="D6"/>
  <c r="H6"/>
  <c r="B9"/>
  <c r="C6"/>
  <c r="G6"/>
  <c r="B10"/>
  <c r="B6"/>
  <c r="F6"/>
  <c r="B11"/>
  <c r="B7"/>
  <c r="E6"/>
  <c r="B12"/>
  <c r="G9" i="10"/>
  <c r="D12"/>
  <c r="D9"/>
  <c r="H9"/>
  <c r="F10"/>
  <c r="E9"/>
  <c r="F12"/>
  <c r="E12"/>
  <c r="G12"/>
  <c r="E11"/>
  <c r="G11"/>
  <c r="B10"/>
  <c r="E10"/>
  <c r="G10"/>
  <c r="C12"/>
  <c r="D11"/>
  <c r="F11"/>
  <c r="D10"/>
  <c r="B13"/>
  <c r="F13"/>
  <c r="H13"/>
  <c r="E13"/>
  <c r="H12"/>
  <c r="H11"/>
  <c r="G13"/>
  <c r="H10"/>
  <c r="H8"/>
  <c r="D13"/>
  <c r="F7"/>
  <c r="B7"/>
  <c r="B12"/>
  <c r="B11"/>
  <c r="B9"/>
  <c r="E7"/>
  <c r="G7"/>
  <c r="D7"/>
  <c r="H7"/>
  <c r="C11"/>
  <c r="F8"/>
  <c r="C10"/>
  <c r="C9"/>
  <c r="D8"/>
  <c r="C8"/>
  <c r="E8"/>
  <c r="B8"/>
  <c r="C7"/>
  <c r="C13"/>
  <c r="G8"/>
  <c r="B17" i="12" l="1" a="1"/>
  <c r="H22" s="1"/>
  <c r="B17" i="11" a="1"/>
  <c r="E23" s="1"/>
  <c r="B18" i="10" a="1"/>
  <c r="C21" i="12" l="1"/>
  <c r="E17"/>
  <c r="B22"/>
  <c r="G18"/>
  <c r="H17"/>
  <c r="D20"/>
  <c r="B17"/>
  <c r="F21"/>
  <c r="D18"/>
  <c r="H21"/>
  <c r="H20"/>
  <c r="H19"/>
  <c r="G20"/>
  <c r="B20"/>
  <c r="B23"/>
  <c r="D21"/>
  <c r="C19"/>
  <c r="G23"/>
  <c r="E20"/>
  <c r="C17"/>
  <c r="G21"/>
  <c r="F19"/>
  <c r="G19"/>
  <c r="F17"/>
  <c r="D23"/>
  <c r="H18"/>
  <c r="E23"/>
  <c r="C20"/>
  <c r="B18"/>
  <c r="I18" s="1"/>
  <c r="F22"/>
  <c r="D19"/>
  <c r="H23"/>
  <c r="F20"/>
  <c r="E18"/>
  <c r="F18"/>
  <c r="C23"/>
  <c r="C22"/>
  <c r="G17"/>
  <c r="D22"/>
  <c r="B19"/>
  <c r="F23"/>
  <c r="E21"/>
  <c r="C18"/>
  <c r="G22"/>
  <c r="E19"/>
  <c r="D17"/>
  <c r="B21"/>
  <c r="E22"/>
  <c r="C18" i="11"/>
  <c r="G19"/>
  <c r="B19"/>
  <c r="F17"/>
  <c r="F18"/>
  <c r="F19"/>
  <c r="F20"/>
  <c r="D23"/>
  <c r="G22"/>
  <c r="E18"/>
  <c r="E19"/>
  <c r="E20"/>
  <c r="E21"/>
  <c r="C17"/>
  <c r="D21"/>
  <c r="B18"/>
  <c r="D18"/>
  <c r="C20"/>
  <c r="C21"/>
  <c r="C22"/>
  <c r="C23"/>
  <c r="H20"/>
  <c r="E22"/>
  <c r="D19"/>
  <c r="C19"/>
  <c r="B21"/>
  <c r="B22"/>
  <c r="B23"/>
  <c r="H19"/>
  <c r="G21"/>
  <c r="G23"/>
  <c r="G18"/>
  <c r="E17"/>
  <c r="D22"/>
  <c r="B20"/>
  <c r="H23"/>
  <c r="F23"/>
  <c r="B17"/>
  <c r="G20"/>
  <c r="F22"/>
  <c r="G17"/>
  <c r="D20"/>
  <c r="D17"/>
  <c r="H22"/>
  <c r="H21"/>
  <c r="H17"/>
  <c r="H18"/>
  <c r="F21"/>
  <c r="B18" i="10"/>
  <c r="G19"/>
  <c r="C24"/>
  <c r="D23"/>
  <c r="C20"/>
  <c r="C18"/>
  <c r="D20"/>
  <c r="F18"/>
  <c r="B23"/>
  <c r="I23" s="1"/>
  <c r="G18"/>
  <c r="C21"/>
  <c r="F23"/>
  <c r="C19"/>
  <c r="D19"/>
  <c r="E22"/>
  <c r="G24"/>
  <c r="H21"/>
  <c r="B24"/>
  <c r="B21"/>
  <c r="E23"/>
  <c r="B20"/>
  <c r="D22"/>
  <c r="D21"/>
  <c r="G20"/>
  <c r="H22"/>
  <c r="H23"/>
  <c r="C22"/>
  <c r="D24"/>
  <c r="F24"/>
  <c r="F19"/>
  <c r="G21"/>
  <c r="G22"/>
  <c r="H24"/>
  <c r="D18"/>
  <c r="C23"/>
  <c r="H18"/>
  <c r="E18"/>
  <c r="F20"/>
  <c r="F21"/>
  <c r="G23"/>
  <c r="H20"/>
  <c r="E21"/>
  <c r="B22"/>
  <c r="E24"/>
  <c r="B19"/>
  <c r="I19" s="1"/>
  <c r="E19"/>
  <c r="E20"/>
  <c r="F22"/>
  <c r="H19"/>
  <c r="I18" l="1"/>
  <c r="I25" s="1"/>
  <c r="I21" i="11"/>
  <c r="I19"/>
  <c r="I23" i="12"/>
  <c r="I17"/>
  <c r="I22"/>
  <c r="I20" i="10"/>
  <c r="I24"/>
  <c r="I17" i="11"/>
  <c r="I20" i="12"/>
  <c r="I22" i="10"/>
  <c r="I21"/>
  <c r="I20" i="11"/>
  <c r="I22"/>
  <c r="I21" i="12"/>
  <c r="I23" i="11"/>
  <c r="I18"/>
  <c r="I19" i="12"/>
  <c r="B28" a="1"/>
  <c r="E31" s="1"/>
  <c r="B28" i="11" a="1"/>
  <c r="F34" s="1"/>
  <c r="B29" i="10" a="1"/>
  <c r="C28" i="12" l="1"/>
  <c r="F30"/>
  <c r="B33"/>
  <c r="G28"/>
  <c r="C31"/>
  <c r="F33"/>
  <c r="H34"/>
  <c r="F31"/>
  <c r="E29"/>
  <c r="B34"/>
  <c r="H31"/>
  <c r="G29"/>
  <c r="D34"/>
  <c r="C32"/>
  <c r="B30"/>
  <c r="F34"/>
  <c r="E32"/>
  <c r="C29"/>
  <c r="G33"/>
  <c r="G32"/>
  <c r="E28"/>
  <c r="H30"/>
  <c r="D33"/>
  <c r="B29"/>
  <c r="D30"/>
  <c r="E30"/>
  <c r="D28"/>
  <c r="H32"/>
  <c r="G30"/>
  <c r="F28"/>
  <c r="C33"/>
  <c r="B31"/>
  <c r="H28"/>
  <c r="E33"/>
  <c r="D31"/>
  <c r="B28"/>
  <c r="F32"/>
  <c r="I24"/>
  <c r="J22" s="1"/>
  <c r="D29"/>
  <c r="H33"/>
  <c r="G31"/>
  <c r="F29"/>
  <c r="C34"/>
  <c r="B32"/>
  <c r="H29"/>
  <c r="E34"/>
  <c r="D32"/>
  <c r="C30"/>
  <c r="G34"/>
  <c r="E31" i="11"/>
  <c r="B33"/>
  <c r="D29"/>
  <c r="C30"/>
  <c r="B31"/>
  <c r="G33"/>
  <c r="I24"/>
  <c r="J21" s="1"/>
  <c r="C32"/>
  <c r="H34"/>
  <c r="B30"/>
  <c r="G32"/>
  <c r="H32"/>
  <c r="E34"/>
  <c r="G34"/>
  <c r="E28"/>
  <c r="H31"/>
  <c r="F33"/>
  <c r="H29"/>
  <c r="C29"/>
  <c r="C34"/>
  <c r="F30"/>
  <c r="B29"/>
  <c r="D33"/>
  <c r="D31"/>
  <c r="H30"/>
  <c r="E32"/>
  <c r="B34"/>
  <c r="H28"/>
  <c r="G29"/>
  <c r="B32"/>
  <c r="E33"/>
  <c r="C28"/>
  <c r="F31"/>
  <c r="C33"/>
  <c r="G28"/>
  <c r="F29"/>
  <c r="E30"/>
  <c r="H33"/>
  <c r="D28"/>
  <c r="F32"/>
  <c r="D34"/>
  <c r="G31"/>
  <c r="B28"/>
  <c r="G30"/>
  <c r="D32"/>
  <c r="F28"/>
  <c r="E29"/>
  <c r="D30"/>
  <c r="C31"/>
  <c r="G35" i="10"/>
  <c r="C29"/>
  <c r="F31"/>
  <c r="B34"/>
  <c r="D31"/>
  <c r="B31"/>
  <c r="E33"/>
  <c r="D30"/>
  <c r="G32"/>
  <c r="C35"/>
  <c r="G29"/>
  <c r="C32"/>
  <c r="F34"/>
  <c r="D35"/>
  <c r="B29"/>
  <c r="E31"/>
  <c r="H33"/>
  <c r="F29"/>
  <c r="H30"/>
  <c r="D33"/>
  <c r="H32"/>
  <c r="C30"/>
  <c r="F32"/>
  <c r="B35"/>
  <c r="G30"/>
  <c r="B32"/>
  <c r="E34"/>
  <c r="E30"/>
  <c r="E32"/>
  <c r="G33"/>
  <c r="E29"/>
  <c r="H31"/>
  <c r="C33"/>
  <c r="F35"/>
  <c r="H35"/>
  <c r="F33"/>
  <c r="H34"/>
  <c r="F30"/>
  <c r="B33"/>
  <c r="I33" s="1"/>
  <c r="D34"/>
  <c r="B30"/>
  <c r="H29"/>
  <c r="D32"/>
  <c r="G34"/>
  <c r="D29"/>
  <c r="G31"/>
  <c r="C34"/>
  <c r="E35"/>
  <c r="C31"/>
  <c r="I29" l="1"/>
  <c r="I35"/>
  <c r="I34"/>
  <c r="I34" i="12"/>
  <c r="I30" i="10"/>
  <c r="I32" i="11"/>
  <c r="I29"/>
  <c r="I30"/>
  <c r="I33"/>
  <c r="I30" i="12"/>
  <c r="I33"/>
  <c r="I31" i="11"/>
  <c r="I32" i="10"/>
  <c r="I31"/>
  <c r="I28" i="11"/>
  <c r="I34"/>
  <c r="I32" i="12"/>
  <c r="I28"/>
  <c r="I31"/>
  <c r="I29"/>
  <c r="J18"/>
  <c r="J17"/>
  <c r="J19"/>
  <c r="J21"/>
  <c r="J23"/>
  <c r="J20"/>
  <c r="J24" i="10"/>
  <c r="J18" i="11"/>
  <c r="J17"/>
  <c r="J22"/>
  <c r="J23"/>
  <c r="J19"/>
  <c r="J20"/>
  <c r="J18" i="10"/>
  <c r="J23"/>
  <c r="J20"/>
  <c r="J19"/>
  <c r="J22"/>
  <c r="J21"/>
  <c r="I35" i="12" l="1"/>
  <c r="J32" s="1"/>
  <c r="I10" s="1"/>
  <c r="I35" i="11"/>
  <c r="I36" i="10"/>
  <c r="J32" i="11"/>
  <c r="D6" i="21" l="1"/>
  <c r="D22"/>
  <c r="J33" i="12"/>
  <c r="H45" s="1"/>
  <c r="H44"/>
  <c r="K32"/>
  <c r="J34"/>
  <c r="K34" s="1"/>
  <c r="J28"/>
  <c r="I6" s="1"/>
  <c r="J29"/>
  <c r="K29" s="1"/>
  <c r="J31"/>
  <c r="I9" s="1"/>
  <c r="J30"/>
  <c r="I8" s="1"/>
  <c r="K28"/>
  <c r="J29" i="10"/>
  <c r="I7" s="1"/>
  <c r="H44" i="11"/>
  <c r="I10"/>
  <c r="K32"/>
  <c r="J34"/>
  <c r="J30"/>
  <c r="J28"/>
  <c r="J29"/>
  <c r="J33"/>
  <c r="J31"/>
  <c r="J30" i="10"/>
  <c r="I8" s="1"/>
  <c r="J35"/>
  <c r="I13" s="1"/>
  <c r="J33"/>
  <c r="I11" s="1"/>
  <c r="J32"/>
  <c r="I10" s="1"/>
  <c r="J34"/>
  <c r="I12" s="1"/>
  <c r="J31"/>
  <c r="I9" s="1"/>
  <c r="F4" i="7"/>
  <c r="E4"/>
  <c r="D6"/>
  <c r="D5"/>
  <c r="D7"/>
  <c r="D4"/>
  <c r="F5"/>
  <c r="F6"/>
  <c r="F7"/>
  <c r="E5"/>
  <c r="E6"/>
  <c r="E7"/>
  <c r="C5"/>
  <c r="C6"/>
  <c r="C7"/>
  <c r="C4"/>
  <c r="A7"/>
  <c r="A6"/>
  <c r="A5"/>
  <c r="A4"/>
  <c r="C5" i="21" l="1"/>
  <c r="C21"/>
  <c r="C23"/>
  <c r="C7"/>
  <c r="D4"/>
  <c r="D20"/>
  <c r="C20"/>
  <c r="C4"/>
  <c r="D18"/>
  <c r="D2"/>
  <c r="D5"/>
  <c r="D21"/>
  <c r="C19"/>
  <c r="C3"/>
  <c r="E6"/>
  <c r="E22"/>
  <c r="C24"/>
  <c r="C8"/>
  <c r="C6"/>
  <c r="C22"/>
  <c r="C2"/>
  <c r="C18"/>
  <c r="I11" i="12"/>
  <c r="K33"/>
  <c r="I7"/>
  <c r="H41"/>
  <c r="H43"/>
  <c r="H40"/>
  <c r="I12"/>
  <c r="H46"/>
  <c r="K31"/>
  <c r="H42"/>
  <c r="K30"/>
  <c r="I40" a="1"/>
  <c r="I44" s="1"/>
  <c r="J44" s="1"/>
  <c r="B17" i="7" a="1"/>
  <c r="K29" i="10"/>
  <c r="H41"/>
  <c r="H43" i="11"/>
  <c r="I9"/>
  <c r="K31"/>
  <c r="H45"/>
  <c r="I11"/>
  <c r="K33"/>
  <c r="H41"/>
  <c r="I7"/>
  <c r="K29"/>
  <c r="H40"/>
  <c r="I6"/>
  <c r="K28"/>
  <c r="H42"/>
  <c r="I8"/>
  <c r="K30"/>
  <c r="H46"/>
  <c r="K34"/>
  <c r="I12"/>
  <c r="H43" i="10"/>
  <c r="K31"/>
  <c r="H46"/>
  <c r="K34"/>
  <c r="H44"/>
  <c r="K32"/>
  <c r="H47"/>
  <c r="K35"/>
  <c r="H45"/>
  <c r="K33"/>
  <c r="H42"/>
  <c r="K30"/>
  <c r="E3" i="21" l="1"/>
  <c r="E19"/>
  <c r="D8"/>
  <c r="D24"/>
  <c r="D3"/>
  <c r="D19"/>
  <c r="E7"/>
  <c r="E23"/>
  <c r="D7"/>
  <c r="D23"/>
  <c r="E8"/>
  <c r="E24"/>
  <c r="E4"/>
  <c r="E20"/>
  <c r="E5"/>
  <c r="E21"/>
  <c r="E2"/>
  <c r="E18"/>
  <c r="K35" i="12"/>
  <c r="I45"/>
  <c r="J45" s="1"/>
  <c r="I43"/>
  <c r="J43" s="1"/>
  <c r="I41"/>
  <c r="J41" s="1"/>
  <c r="I46"/>
  <c r="J46" s="1"/>
  <c r="I40"/>
  <c r="J40" s="1"/>
  <c r="I42"/>
  <c r="J42" s="1"/>
  <c r="D19" i="7"/>
  <c r="C18"/>
  <c r="E18"/>
  <c r="F21"/>
  <c r="F19"/>
  <c r="C17"/>
  <c r="D18"/>
  <c r="D21"/>
  <c r="E21"/>
  <c r="B20"/>
  <c r="F18"/>
  <c r="F17"/>
  <c r="D17"/>
  <c r="C21"/>
  <c r="C20"/>
  <c r="B19"/>
  <c r="B21"/>
  <c r="E17"/>
  <c r="E20"/>
  <c r="E19"/>
  <c r="C19"/>
  <c r="B18"/>
  <c r="B17"/>
  <c r="F20"/>
  <c r="D20"/>
  <c r="K35" i="11"/>
  <c r="K36" i="10"/>
  <c r="I41" a="1"/>
  <c r="I41" s="1"/>
  <c r="J41" s="1"/>
  <c r="C39" i="12" l="1"/>
  <c r="C40" s="1"/>
  <c r="C42" s="1"/>
  <c r="Q18" i="7"/>
  <c r="Q20"/>
  <c r="Q17"/>
  <c r="Q19"/>
  <c r="Q21"/>
  <c r="B32" a="1"/>
  <c r="I44" i="10"/>
  <c r="J44" s="1"/>
  <c r="I43"/>
  <c r="J43" s="1"/>
  <c r="I45"/>
  <c r="J45" s="1"/>
  <c r="I46"/>
  <c r="J46" s="1"/>
  <c r="C40" s="1"/>
  <c r="C41" s="1"/>
  <c r="I47"/>
  <c r="J47" s="1"/>
  <c r="I42"/>
  <c r="J42" s="1"/>
  <c r="Q29" i="7" l="1"/>
  <c r="R17" s="1"/>
  <c r="E33"/>
  <c r="B35"/>
  <c r="C32"/>
  <c r="C35"/>
  <c r="E36"/>
  <c r="F33"/>
  <c r="F36"/>
  <c r="C33"/>
  <c r="D35"/>
  <c r="E32"/>
  <c r="F34"/>
  <c r="B32"/>
  <c r="C34"/>
  <c r="D36"/>
  <c r="D34"/>
  <c r="F35"/>
  <c r="B33"/>
  <c r="B36"/>
  <c r="D32"/>
  <c r="E34"/>
  <c r="F32"/>
  <c r="B34"/>
  <c r="C36"/>
  <c r="D33"/>
  <c r="E35"/>
  <c r="I40" i="11" a="1"/>
  <c r="Q33" i="7" l="1"/>
  <c r="Q32"/>
  <c r="Q34"/>
  <c r="Q36"/>
  <c r="Q35"/>
  <c r="R21"/>
  <c r="R18"/>
  <c r="R19"/>
  <c r="R20"/>
  <c r="I44" i="11"/>
  <c r="J44" s="1"/>
  <c r="I40"/>
  <c r="J40" s="1"/>
  <c r="I42"/>
  <c r="J42" s="1"/>
  <c r="I43"/>
  <c r="J43" s="1"/>
  <c r="I41"/>
  <c r="J41" s="1"/>
  <c r="I45"/>
  <c r="J45" s="1"/>
  <c r="I46"/>
  <c r="J46" s="1"/>
  <c r="C43" i="10"/>
  <c r="C39" i="11" l="1"/>
  <c r="C40" s="1"/>
  <c r="C42" s="1"/>
  <c r="Q44" i="7"/>
  <c r="R32" s="1"/>
  <c r="N3" l="1"/>
  <c r="C25" i="21" s="1"/>
  <c r="S32" i="7"/>
  <c r="D47"/>
  <c r="R36"/>
  <c r="N7" s="1"/>
  <c r="G25" i="21" s="1"/>
  <c r="R34" i="7"/>
  <c r="N5" s="1"/>
  <c r="E25" i="21" s="1"/>
  <c r="R35" i="7"/>
  <c r="N6" s="1"/>
  <c r="R33"/>
  <c r="N4" s="1"/>
  <c r="D25" i="21" s="1"/>
  <c r="F9" l="1"/>
  <c r="F25"/>
  <c r="N9" i="7"/>
  <c r="C9" i="21"/>
  <c r="E9"/>
  <c r="S33" i="7"/>
  <c r="G9" i="21"/>
  <c r="S34" i="7"/>
  <c r="D48"/>
  <c r="D49"/>
  <c r="S36"/>
  <c r="D51"/>
  <c r="S35"/>
  <c r="D50"/>
  <c r="S44" l="1"/>
  <c r="I2" i="21"/>
  <c r="E47" i="7" a="1"/>
  <c r="D9" i="21"/>
  <c r="I6" s="1"/>
  <c r="I20" l="1"/>
  <c r="I19"/>
  <c r="I7"/>
  <c r="I8"/>
  <c r="I21"/>
  <c r="I18"/>
  <c r="I3"/>
  <c r="I24"/>
  <c r="I22"/>
  <c r="I4"/>
  <c r="I23"/>
  <c r="I5"/>
  <c r="E49" i="7"/>
  <c r="F49" s="1"/>
  <c r="E47"/>
  <c r="E51"/>
  <c r="E48"/>
  <c r="E50"/>
  <c r="F50" s="1"/>
  <c r="F47"/>
  <c r="F51"/>
  <c r="F48"/>
  <c r="J50" l="1"/>
  <c r="J51" s="1"/>
</calcChain>
</file>

<file path=xl/sharedStrings.xml><?xml version="1.0" encoding="utf-8"?>
<sst xmlns="http://schemas.openxmlformats.org/spreadsheetml/2006/main" count="229" uniqueCount="68">
  <si>
    <t>Нормированные</t>
  </si>
  <si>
    <t>Собственный вектор</t>
  </si>
  <si>
    <t>Расчёт собственного значения:</t>
  </si>
  <si>
    <t>Y_i</t>
  </si>
  <si>
    <t xml:space="preserve">ИС = </t>
  </si>
  <si>
    <t xml:space="preserve">СС = </t>
  </si>
  <si>
    <t>Строчные суммы</t>
  </si>
  <si>
    <t>Итерационное отличие</t>
  </si>
  <si>
    <t>Субъективный рейтинг</t>
  </si>
  <si>
    <t>Матрица парных сравнений:</t>
  </si>
  <si>
    <t>Сумма:</t>
  </si>
  <si>
    <t>X_i</t>
  </si>
  <si>
    <t>Y_i/X_i</t>
  </si>
  <si>
    <t>Погрешность:</t>
  </si>
  <si>
    <t>Выбор критерия : матрицы парных сравнений для уровня 3</t>
  </si>
  <si>
    <t>Квадрат матрицы парных сравнений</t>
  </si>
  <si>
    <t>Суммы</t>
  </si>
  <si>
    <t>Разность</t>
  </si>
  <si>
    <t>ОС = ИС/СС =</t>
  </si>
  <si>
    <t xml:space="preserve">Видно, что матрица </t>
  </si>
  <si>
    <t>согласованная</t>
  </si>
  <si>
    <t>Субъективный параметр</t>
  </si>
  <si>
    <t>Нормирован</t>
  </si>
  <si>
    <t>Матрица парных сравнений.</t>
  </si>
  <si>
    <t>Матрица парных сравнений</t>
  </si>
  <si>
    <t>Критерии</t>
  </si>
  <si>
    <t>Для удобства пересчёта при изменении субъективного рейтинга выделяю желтым изменяемую часть</t>
  </si>
  <si>
    <t>Производитель</t>
  </si>
  <si>
    <t>Значение в МПС</t>
  </si>
  <si>
    <t>Функция качества</t>
  </si>
  <si>
    <t>МИНОБРНАУКИ РОССИИ</t>
  </si>
  <si>
    <t>САНКТ-ПЕТЕРБУРГСКИЙ ГОСУДАРСТВЕННЫЙ</t>
  </si>
  <si>
    <t>ЭЛЕКТРОТЕХНИЧЕСКИЙ УНИВЕРСИТЕТ</t>
  </si>
  <si>
    <t>«ЛЭТИ» ИМ. В.И. УЛЬЯНОВА (ЛЕНИНА)</t>
  </si>
  <si>
    <t>Кафедра ВТ</t>
  </si>
  <si>
    <t>ОТЧЕТ</t>
  </si>
  <si>
    <t>по практической работе ТУС3</t>
  </si>
  <si>
    <t>_____________</t>
  </si>
  <si>
    <t>Преподаватель</t>
  </si>
  <si>
    <t>Шумилов Л.А.</t>
  </si>
  <si>
    <t>Санкт-Петербург</t>
  </si>
  <si>
    <t>по дисциплине «ТПР»</t>
  </si>
  <si>
    <t>Какое изменение:</t>
  </si>
  <si>
    <t>Производительность</t>
  </si>
  <si>
    <t>Высокоуровневость</t>
  </si>
  <si>
    <t>Фреймворки</t>
  </si>
  <si>
    <t>Библиотеки</t>
  </si>
  <si>
    <t>Сообщество</t>
  </si>
  <si>
    <t>C++</t>
  </si>
  <si>
    <t>Java</t>
  </si>
  <si>
    <t>C#</t>
  </si>
  <si>
    <t>Python</t>
  </si>
  <si>
    <t>Ruby</t>
  </si>
  <si>
    <t>JavaScript</t>
  </si>
  <si>
    <t>C</t>
  </si>
  <si>
    <t>Язык</t>
  </si>
  <si>
    <t xml:space="preserve">Java </t>
  </si>
  <si>
    <t>Субъективный критерий производительности языка</t>
  </si>
  <si>
    <t>Субъективный критерий -  высокоуровневость</t>
  </si>
  <si>
    <t>С++</t>
  </si>
  <si>
    <t>Субъективный критерий количества библиотек</t>
  </si>
  <si>
    <t>Субъективный критерий - сообщество.</t>
  </si>
  <si>
    <t>Субъективный критерий - количество фреймворков.</t>
  </si>
  <si>
    <t>Побежимов А.А.</t>
  </si>
  <si>
    <t>"Выбор языка программирования для разработки игры"</t>
  </si>
  <si>
    <t>Параметр "Сообщество" является самым нестабильным из данных критериев. Сообщество всех языков то растет, то убывает. Пошевелим данным параметром</t>
  </si>
  <si>
    <t>Выполнил</t>
  </si>
  <si>
    <t>студент гр. 6305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</si>
</sst>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i/>
      <sz val="9"/>
      <color rgb="FF44546A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3.5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/>
      <right/>
      <top style="medium">
        <color rgb="FFEFEFEF"/>
      </top>
      <bottom style="medium">
        <color rgb="FFEFEFEF"/>
      </bottom>
      <diagonal/>
    </border>
    <border>
      <left/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/>
      <diagonal/>
    </border>
    <border>
      <left/>
      <right/>
      <top style="medium">
        <color rgb="FFEFEFEF"/>
      </top>
      <bottom/>
      <diagonal/>
    </border>
    <border>
      <left/>
      <right style="medium">
        <color rgb="FFEFEFEF"/>
      </right>
      <top style="medium">
        <color rgb="FFEFEFEF"/>
      </top>
      <bottom/>
      <diagonal/>
    </border>
    <border>
      <left style="medium">
        <color rgb="FFEFEFEF"/>
      </left>
      <right/>
      <top/>
      <bottom style="medium">
        <color rgb="FFEFEFEF"/>
      </bottom>
      <diagonal/>
    </border>
    <border>
      <left/>
      <right/>
      <top/>
      <bottom style="medium">
        <color rgb="FFEFEFEF"/>
      </bottom>
      <diagonal/>
    </border>
    <border>
      <left/>
      <right style="medium">
        <color rgb="FFEFEFEF"/>
      </right>
      <top/>
      <bottom style="medium">
        <color rgb="FFEFEFE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7" borderId="37" applyNumberFormat="0" applyAlignment="0" applyProtection="0"/>
  </cellStyleXfs>
  <cellXfs count="1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0" fillId="0" borderId="1" xfId="0" applyBorder="1"/>
    <xf numFmtId="12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3" applyAlignment="1">
      <alignment wrapText="1"/>
    </xf>
    <xf numFmtId="1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 wrapText="1"/>
    </xf>
    <xf numFmtId="0" fontId="3" fillId="3" borderId="9" xfId="2" applyBorder="1" applyAlignment="1">
      <alignment wrapText="1"/>
    </xf>
    <xf numFmtId="0" fontId="5" fillId="3" borderId="28" xfId="2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30" xfId="2" applyBorder="1" applyAlignment="1">
      <alignment horizontal="center"/>
    </xf>
    <xf numFmtId="0" fontId="3" fillId="3" borderId="31" xfId="2" applyBorder="1" applyAlignment="1">
      <alignment horizontal="center"/>
    </xf>
    <xf numFmtId="0" fontId="3" fillId="3" borderId="32" xfId="2" applyBorder="1" applyAlignment="1">
      <alignment horizontal="center"/>
    </xf>
    <xf numFmtId="0" fontId="3" fillId="3" borderId="35" xfId="2" applyBorder="1" applyAlignment="1">
      <alignment horizontal="center" wrapText="1"/>
    </xf>
    <xf numFmtId="0" fontId="3" fillId="3" borderId="17" xfId="2" applyBorder="1" applyAlignment="1">
      <alignment horizontal="center" wrapText="1"/>
    </xf>
    <xf numFmtId="12" fontId="0" fillId="4" borderId="1" xfId="0" applyNumberFormat="1" applyFill="1" applyBorder="1" applyAlignment="1">
      <alignment horizontal="center" vertical="center"/>
    </xf>
    <xf numFmtId="12" fontId="0" fillId="4" borderId="20" xfId="0" applyNumberFormat="1" applyFill="1" applyBorder="1" applyAlignment="1">
      <alignment horizontal="center" vertical="center"/>
    </xf>
    <xf numFmtId="12" fontId="0" fillId="4" borderId="23" xfId="0" applyNumberFormat="1" applyFill="1" applyBorder="1" applyAlignment="1">
      <alignment horizontal="center" vertical="center"/>
    </xf>
    <xf numFmtId="12" fontId="0" fillId="4" borderId="25" xfId="0" applyNumberFormat="1" applyFill="1" applyBorder="1" applyAlignment="1">
      <alignment horizontal="center" vertical="center"/>
    </xf>
    <xf numFmtId="12" fontId="0" fillId="5" borderId="21" xfId="0" applyNumberFormat="1" applyFill="1" applyBorder="1" applyAlignment="1">
      <alignment horizontal="center" vertical="center"/>
    </xf>
    <xf numFmtId="12" fontId="0" fillId="5" borderId="23" xfId="0" applyNumberFormat="1" applyFill="1" applyBorder="1" applyAlignment="1">
      <alignment horizontal="center" vertical="center"/>
    </xf>
    <xf numFmtId="12" fontId="0" fillId="5" borderId="1" xfId="0" applyNumberFormat="1" applyFill="1" applyBorder="1" applyAlignment="1">
      <alignment horizontal="center" vertical="center"/>
    </xf>
    <xf numFmtId="12" fontId="0" fillId="5" borderId="25" xfId="0" applyNumberFormat="1" applyFill="1" applyBorder="1" applyAlignment="1">
      <alignment horizontal="center" vertical="center"/>
    </xf>
    <xf numFmtId="12" fontId="0" fillId="5" borderId="26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2" fillId="0" borderId="11" xfId="0" applyFont="1" applyFill="1" applyBorder="1"/>
    <xf numFmtId="0" fontId="0" fillId="0" borderId="13" xfId="0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27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9" fontId="0" fillId="0" borderId="0" xfId="1" applyFont="1" applyBorder="1" applyAlignment="1">
      <alignment horizontal="left"/>
    </xf>
    <xf numFmtId="0" fontId="5" fillId="0" borderId="0" xfId="2" applyFont="1" applyFill="1" applyBorder="1" applyAlignment="1">
      <alignment horizontal="center" vertical="center"/>
    </xf>
    <xf numFmtId="0" fontId="3" fillId="0" borderId="0" xfId="2" applyFill="1" applyBorder="1" applyAlignment="1">
      <alignment horizontal="center" wrapText="1"/>
    </xf>
    <xf numFmtId="0" fontId="3" fillId="0" borderId="0" xfId="2" applyFill="1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3" fillId="0" borderId="0" xfId="2" applyFill="1" applyBorder="1" applyAlignment="1">
      <alignment horizontal="center"/>
    </xf>
    <xf numFmtId="1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3" applyFill="1" applyBorder="1" applyAlignment="1">
      <alignment wrapText="1"/>
    </xf>
    <xf numFmtId="12" fontId="0" fillId="0" borderId="0" xfId="0" applyNumberFormat="1" applyFill="1" applyBorder="1"/>
    <xf numFmtId="12" fontId="0" fillId="5" borderId="22" xfId="0" applyNumberFormat="1" applyFill="1" applyBorder="1" applyAlignment="1">
      <alignment horizontal="center" vertical="center"/>
    </xf>
    <xf numFmtId="12" fontId="0" fillId="5" borderId="24" xfId="0" applyNumberFormat="1" applyFill="1" applyBorder="1" applyAlignment="1">
      <alignment horizontal="center" vertical="center"/>
    </xf>
    <xf numFmtId="12" fontId="0" fillId="5" borderId="27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3" fillId="3" borderId="35" xfId="2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/>
    </xf>
    <xf numFmtId="2" fontId="0" fillId="4" borderId="18" xfId="0" applyNumberFormat="1" applyFill="1" applyBorder="1" applyAlignment="1">
      <alignment horizontal="center" vertical="center"/>
    </xf>
    <xf numFmtId="2" fontId="0" fillId="4" borderId="16" xfId="0" applyNumberFormat="1" applyFill="1" applyBorder="1" applyAlignment="1">
      <alignment horizontal="center" vertical="center"/>
    </xf>
    <xf numFmtId="2" fontId="0" fillId="4" borderId="36" xfId="0" applyNumberFormat="1" applyFill="1" applyBorder="1" applyAlignment="1">
      <alignment horizontal="center" vertical="center"/>
    </xf>
    <xf numFmtId="2" fontId="0" fillId="4" borderId="33" xfId="0" applyNumberFormat="1" applyFill="1" applyBorder="1" applyAlignment="1">
      <alignment horizontal="center" vertical="center"/>
    </xf>
    <xf numFmtId="2" fontId="0" fillId="4" borderId="34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1" xfId="0" applyNumberFormat="1" applyBorder="1"/>
    <xf numFmtId="0" fontId="3" fillId="3" borderId="39" xfId="2" applyBorder="1" applyAlignment="1">
      <alignment horizontal="center" vertical="center" wrapText="1"/>
    </xf>
    <xf numFmtId="0" fontId="3" fillId="3" borderId="40" xfId="2" applyBorder="1" applyAlignment="1">
      <alignment horizontal="center" vertical="center" wrapText="1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/>
    <xf numFmtId="2" fontId="0" fillId="0" borderId="21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3" fillId="3" borderId="41" xfId="2" applyBorder="1" applyAlignment="1">
      <alignment horizontal="center" vertical="center" wrapText="1"/>
    </xf>
    <xf numFmtId="0" fontId="3" fillId="3" borderId="42" xfId="2" applyBorder="1" applyAlignment="1">
      <alignment horizontal="center"/>
    </xf>
    <xf numFmtId="0" fontId="3" fillId="3" borderId="38" xfId="2" applyBorder="1" applyAlignment="1">
      <alignment horizontal="center" vertical="center"/>
    </xf>
    <xf numFmtId="0" fontId="3" fillId="3" borderId="44" xfId="2" applyBorder="1" applyAlignment="1">
      <alignment horizontal="center"/>
    </xf>
    <xf numFmtId="2" fontId="0" fillId="0" borderId="45" xfId="0" applyNumberFormat="1" applyBorder="1" applyAlignment="1">
      <alignment horizontal="center"/>
    </xf>
    <xf numFmtId="2" fontId="0" fillId="0" borderId="10" xfId="0" applyNumberFormat="1" applyBorder="1"/>
    <xf numFmtId="0" fontId="3" fillId="3" borderId="38" xfId="2" applyBorder="1" applyAlignment="1">
      <alignment horizontal="center"/>
    </xf>
    <xf numFmtId="1" fontId="0" fillId="0" borderId="1" xfId="0" applyNumberFormat="1" applyBorder="1"/>
    <xf numFmtId="12" fontId="0" fillId="5" borderId="12" xfId="0" applyNumberFormat="1" applyFill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0" fontId="3" fillId="3" borderId="46" xfId="2" applyBorder="1" applyAlignment="1">
      <alignment horizontal="center" vertical="center" wrapText="1"/>
    </xf>
    <xf numFmtId="0" fontId="3" fillId="3" borderId="14" xfId="2" applyBorder="1" applyAlignment="1">
      <alignment horizontal="center" vertical="center" wrapText="1"/>
    </xf>
    <xf numFmtId="2" fontId="0" fillId="4" borderId="13" xfId="0" applyNumberFormat="1" applyFill="1" applyBorder="1" applyAlignment="1">
      <alignment horizontal="center" vertical="center"/>
    </xf>
    <xf numFmtId="12" fontId="0" fillId="0" borderId="0" xfId="0" applyNumberFormat="1" applyBorder="1"/>
    <xf numFmtId="12" fontId="0" fillId="0" borderId="0" xfId="0" applyNumberFormat="1" applyBorder="1" applyAlignment="1">
      <alignment horizontal="center" vertical="center"/>
    </xf>
    <xf numFmtId="0" fontId="3" fillId="0" borderId="0" xfId="2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/>
    </xf>
    <xf numFmtId="0" fontId="3" fillId="3" borderId="28" xfId="2" applyBorder="1" applyAlignment="1">
      <alignment horizontal="center" vertical="center" wrapText="1"/>
    </xf>
    <xf numFmtId="0" fontId="3" fillId="3" borderId="48" xfId="2" applyBorder="1" applyAlignment="1">
      <alignment horizontal="center" vertical="center"/>
    </xf>
    <xf numFmtId="2" fontId="0" fillId="4" borderId="14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3" fillId="3" borderId="49" xfId="2" applyBorder="1" applyAlignment="1">
      <alignment horizontal="center" vertical="center"/>
    </xf>
    <xf numFmtId="12" fontId="0" fillId="4" borderId="8" xfId="0" applyNumberFormat="1" applyFill="1" applyBorder="1" applyAlignment="1">
      <alignment horizontal="center" vertical="center"/>
    </xf>
    <xf numFmtId="12" fontId="0" fillId="0" borderId="19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50" xfId="0" applyNumberFormat="1" applyBorder="1" applyAlignment="1">
      <alignment horizontal="center" vertical="center"/>
    </xf>
    <xf numFmtId="9" fontId="0" fillId="0" borderId="0" xfId="0" applyNumberFormat="1"/>
    <xf numFmtId="0" fontId="8" fillId="0" borderId="0" xfId="0" applyFont="1" applyAlignment="1">
      <alignment vertical="center"/>
    </xf>
    <xf numFmtId="12" fontId="0" fillId="0" borderId="0" xfId="0" applyNumberFormat="1" applyFill="1" applyAlignment="1">
      <alignment vertical="center" wrapText="1"/>
    </xf>
    <xf numFmtId="2" fontId="0" fillId="0" borderId="0" xfId="0" applyNumberFormat="1" applyFill="1" applyAlignment="1">
      <alignment vertical="center" wrapText="1"/>
    </xf>
    <xf numFmtId="0" fontId="0" fillId="0" borderId="0" xfId="0" applyFill="1" applyAlignment="1">
      <alignment wrapText="1"/>
    </xf>
    <xf numFmtId="0" fontId="7" fillId="0" borderId="0" xfId="4" applyFill="1" applyBorder="1" applyAlignment="1">
      <alignment horizontal="left" wrapText="1"/>
    </xf>
    <xf numFmtId="0" fontId="0" fillId="8" borderId="0" xfId="0" applyFill="1"/>
    <xf numFmtId="0" fontId="10" fillId="8" borderId="51" xfId="0" applyFont="1" applyFill="1" applyBorder="1" applyAlignment="1">
      <alignment horizontal="left" vertical="center" wrapText="1"/>
    </xf>
    <xf numFmtId="2" fontId="0" fillId="0" borderId="0" xfId="0" applyNumberForma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22" xfId="0" applyFill="1" applyBorder="1"/>
    <xf numFmtId="0" fontId="0" fillId="2" borderId="22" xfId="0" applyFill="1" applyBorder="1"/>
    <xf numFmtId="0" fontId="10" fillId="8" borderId="52" xfId="0" applyFont="1" applyFill="1" applyBorder="1" applyAlignment="1">
      <alignment horizontal="left" vertical="center" wrapText="1"/>
    </xf>
    <xf numFmtId="0" fontId="10" fillId="8" borderId="54" xfId="0" applyFont="1" applyFill="1" applyBorder="1" applyAlignment="1">
      <alignment horizontal="left" vertical="center" wrapText="1"/>
    </xf>
    <xf numFmtId="0" fontId="10" fillId="8" borderId="52" xfId="0" applyFont="1" applyFill="1" applyBorder="1" applyAlignment="1">
      <alignment horizontal="center" vertical="center" wrapText="1"/>
    </xf>
    <xf numFmtId="0" fontId="10" fillId="8" borderId="54" xfId="0" applyFont="1" applyFill="1" applyBorder="1" applyAlignment="1">
      <alignment horizontal="center" vertical="center" wrapText="1"/>
    </xf>
    <xf numFmtId="0" fontId="10" fillId="8" borderId="53" xfId="0" applyFont="1" applyFill="1" applyBorder="1" applyAlignment="1">
      <alignment horizontal="center" vertical="center" wrapText="1"/>
    </xf>
    <xf numFmtId="0" fontId="9" fillId="8" borderId="55" xfId="0" applyFont="1" applyFill="1" applyBorder="1" applyAlignment="1">
      <alignment horizontal="center" vertical="center" wrapText="1"/>
    </xf>
    <xf numFmtId="0" fontId="9" fillId="8" borderId="56" xfId="0" applyFont="1" applyFill="1" applyBorder="1" applyAlignment="1">
      <alignment horizontal="center" vertical="center" wrapText="1"/>
    </xf>
    <xf numFmtId="0" fontId="9" fillId="8" borderId="57" xfId="0" applyFont="1" applyFill="1" applyBorder="1" applyAlignment="1">
      <alignment horizontal="center" vertical="center" wrapText="1"/>
    </xf>
    <xf numFmtId="0" fontId="9" fillId="8" borderId="58" xfId="0" applyFont="1" applyFill="1" applyBorder="1" applyAlignment="1">
      <alignment horizontal="center" vertical="center" wrapText="1"/>
    </xf>
    <xf numFmtId="0" fontId="9" fillId="8" borderId="59" xfId="0" applyFont="1" applyFill="1" applyBorder="1" applyAlignment="1">
      <alignment horizontal="center" vertical="center" wrapText="1"/>
    </xf>
    <xf numFmtId="0" fontId="9" fillId="8" borderId="60" xfId="0" applyFont="1" applyFill="1" applyBorder="1" applyAlignment="1">
      <alignment horizontal="center" vertical="center" wrapText="1"/>
    </xf>
    <xf numFmtId="0" fontId="9" fillId="8" borderId="52" xfId="0" applyFont="1" applyFill="1" applyBorder="1" applyAlignment="1">
      <alignment horizontal="center" vertical="center" wrapText="1"/>
    </xf>
    <xf numFmtId="0" fontId="9" fillId="8" borderId="53" xfId="0" applyFont="1" applyFill="1" applyBorder="1" applyAlignment="1">
      <alignment horizontal="center" vertical="center" wrapText="1"/>
    </xf>
    <xf numFmtId="0" fontId="9" fillId="8" borderId="54" xfId="0" applyFont="1" applyFill="1" applyBorder="1" applyAlignment="1">
      <alignment horizontal="center" vertical="center" wrapText="1"/>
    </xf>
    <xf numFmtId="0" fontId="10" fillId="8" borderId="5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5">
    <cellStyle name="Accent3" xfId="2" builtinId="37"/>
    <cellStyle name="Hyperlink" xfId="3" builtinId="8"/>
    <cellStyle name="Normal" xfId="0" builtinId="0"/>
    <cellStyle name="Output" xfId="4" builtinId="21"/>
    <cellStyle name="Percent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124901</xdr:rowOff>
    </xdr:from>
    <xdr:to>
      <xdr:col>7</xdr:col>
      <xdr:colOff>717177</xdr:colOff>
      <xdr:row>20</xdr:row>
      <xdr:rowOff>179622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41225"/>
          <a:ext cx="8124265" cy="416727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48</xdr:row>
      <xdr:rowOff>180975</xdr:rowOff>
    </xdr:from>
    <xdr:ext cx="405239" cy="172227"/>
    <xdr:sp macro="" textlink="">
      <xdr:nvSpPr>
        <xdr:cNvPr id="2" name="TextBox 1"/>
        <xdr:cNvSpPr txBox="1"/>
      </xdr:nvSpPr>
      <xdr:spPr>
        <a:xfrm>
          <a:off x="1685925" y="7829550"/>
          <a:ext cx="40523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𝜆</a:t>
          </a:r>
          <a:r>
            <a:rPr lang="ru-RU" sz="1100" b="0" i="0">
              <a:latin typeface="Cambria Math" panose="02040503050406030204" pitchFamily="18" charset="0"/>
              <a:ea typeface="Cambria Math" panose="02040503050406030204" pitchFamily="18" charset="0"/>
            </a:rPr>
            <a:t>_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𝑚𝑎𝑥</a:t>
          </a:r>
          <a:r>
            <a:rPr lang="en-US" sz="1100"/>
            <a:t> =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38</xdr:row>
      <xdr:rowOff>180975</xdr:rowOff>
    </xdr:from>
    <xdr:ext cx="405239" cy="172227"/>
    <xdr:sp macro="" textlink="">
      <xdr:nvSpPr>
        <xdr:cNvPr id="2" name="TextBox 1"/>
        <xdr:cNvSpPr txBox="1"/>
      </xdr:nvSpPr>
      <xdr:spPr>
        <a:xfrm>
          <a:off x="781050" y="5514975"/>
          <a:ext cx="40523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𝜆</a:t>
          </a:r>
          <a:r>
            <a:rPr lang="ru-RU" sz="1100" b="0" i="0">
              <a:latin typeface="Cambria Math" panose="02040503050406030204" pitchFamily="18" charset="0"/>
              <a:ea typeface="Cambria Math" panose="02040503050406030204" pitchFamily="18" charset="0"/>
            </a:rPr>
            <a:t>_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𝑚𝑎𝑥</a:t>
          </a:r>
          <a:r>
            <a:rPr lang="en-US" sz="1100"/>
            <a:t> =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38</xdr:row>
      <xdr:rowOff>180975</xdr:rowOff>
    </xdr:from>
    <xdr:ext cx="405239" cy="172227"/>
    <xdr:sp macro="" textlink="">
      <xdr:nvSpPr>
        <xdr:cNvPr id="3" name="TextBox 2"/>
        <xdr:cNvSpPr txBox="1"/>
      </xdr:nvSpPr>
      <xdr:spPr>
        <a:xfrm>
          <a:off x="1685925" y="7829550"/>
          <a:ext cx="40523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𝜆</a:t>
          </a:r>
          <a:r>
            <a:rPr lang="ru-RU" sz="1100" b="0" i="0">
              <a:latin typeface="Cambria Math" panose="02040503050406030204" pitchFamily="18" charset="0"/>
              <a:ea typeface="Cambria Math" panose="02040503050406030204" pitchFamily="18" charset="0"/>
            </a:rPr>
            <a:t>_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𝑚𝑎𝑥</a:t>
          </a:r>
          <a:r>
            <a:rPr lang="en-US" sz="1100"/>
            <a:t> =</a:t>
          </a:r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37</xdr:row>
      <xdr:rowOff>180975</xdr:rowOff>
    </xdr:from>
    <xdr:ext cx="405239" cy="172227"/>
    <xdr:sp macro="" textlink="">
      <xdr:nvSpPr>
        <xdr:cNvPr id="3" name="TextBox 2"/>
        <xdr:cNvSpPr txBox="1"/>
      </xdr:nvSpPr>
      <xdr:spPr>
        <a:xfrm>
          <a:off x="1981200" y="7543800"/>
          <a:ext cx="40523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𝜆</a:t>
          </a:r>
          <a:r>
            <a:rPr lang="ru-RU" sz="1100" b="0" i="0">
              <a:latin typeface="Cambria Math" panose="02040503050406030204" pitchFamily="18" charset="0"/>
              <a:ea typeface="Cambria Math" panose="02040503050406030204" pitchFamily="18" charset="0"/>
            </a:rPr>
            <a:t>_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𝑚𝑎𝑥</a:t>
          </a:r>
          <a:r>
            <a:rPr lang="en-US" sz="1100"/>
            <a:t> =</a:t>
          </a:r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38</xdr:row>
      <xdr:rowOff>0</xdr:rowOff>
    </xdr:from>
    <xdr:ext cx="498534" cy="172227"/>
    <xdr:sp macro="" textlink="">
      <xdr:nvSpPr>
        <xdr:cNvPr id="2" name="TextBox 1"/>
        <xdr:cNvSpPr txBox="1"/>
      </xdr:nvSpPr>
      <xdr:spPr>
        <a:xfrm>
          <a:off x="1962150" y="7896225"/>
          <a:ext cx="49853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𝜆</a:t>
          </a:r>
          <a:r>
            <a:rPr lang="ru-RU" sz="1100" b="0" i="0">
              <a:latin typeface="Cambria Math" panose="02040503050406030204" pitchFamily="18" charset="0"/>
              <a:ea typeface="Cambria Math" panose="02040503050406030204" pitchFamily="18" charset="0"/>
            </a:rPr>
            <a:t>_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𝑚𝑎𝑥</a:t>
          </a:r>
          <a:r>
            <a:rPr lang="ru-RU" sz="1100" b="0" i="0">
              <a:latin typeface="Cambria Math" panose="02040503050406030204" pitchFamily="18" charset="0"/>
              <a:ea typeface="Cambria Math" panose="02040503050406030204" pitchFamily="18" charset="0"/>
            </a:rPr>
            <a:t> </a:t>
          </a:r>
          <a:r>
            <a:rPr lang="en-US" sz="1100"/>
            <a:t>=</a:t>
          </a:r>
          <a:endParaRPr lang="ru-RU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38</xdr:row>
      <xdr:rowOff>0</xdr:rowOff>
    </xdr:from>
    <xdr:ext cx="405239" cy="172227"/>
    <xdr:sp macro="" textlink="">
      <xdr:nvSpPr>
        <xdr:cNvPr id="2" name="TextBox 1"/>
        <xdr:cNvSpPr txBox="1"/>
      </xdr:nvSpPr>
      <xdr:spPr>
        <a:xfrm>
          <a:off x="1990725" y="9591675"/>
          <a:ext cx="40523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𝜆</a:t>
          </a:r>
          <a:r>
            <a:rPr lang="ru-RU" sz="1100" b="0" i="0">
              <a:latin typeface="Cambria Math" panose="02040503050406030204" pitchFamily="18" charset="0"/>
              <a:ea typeface="Cambria Math" panose="02040503050406030204" pitchFamily="18" charset="0"/>
            </a:rPr>
            <a:t>_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𝑚𝑎𝑥</a:t>
          </a:r>
          <a:r>
            <a:rPr lang="en-US" sz="1100"/>
            <a:t> =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I35"/>
  <sheetViews>
    <sheetView tabSelected="1" workbookViewId="0">
      <selection activeCell="A23" sqref="A23:C23"/>
    </sheetView>
  </sheetViews>
  <sheetFormatPr defaultRowHeight="15"/>
  <cols>
    <col min="9" max="9" width="16.140625" customWidth="1"/>
  </cols>
  <sheetData>
    <row r="1" spans="1:9" ht="18" thickBot="1">
      <c r="A1" s="161" t="s">
        <v>30</v>
      </c>
      <c r="B1" s="162"/>
      <c r="C1" s="162"/>
      <c r="D1" s="162"/>
      <c r="E1" s="162"/>
      <c r="F1" s="162"/>
      <c r="G1" s="162"/>
      <c r="H1" s="162"/>
      <c r="I1" s="163"/>
    </row>
    <row r="2" spans="1:9" ht="18" thickBot="1">
      <c r="A2" s="161" t="s">
        <v>31</v>
      </c>
      <c r="B2" s="162"/>
      <c r="C2" s="162"/>
      <c r="D2" s="162"/>
      <c r="E2" s="162"/>
      <c r="F2" s="162"/>
      <c r="G2" s="162"/>
      <c r="H2" s="162"/>
      <c r="I2" s="163"/>
    </row>
    <row r="3" spans="1:9" ht="18" thickBot="1">
      <c r="A3" s="161" t="s">
        <v>32</v>
      </c>
      <c r="B3" s="162"/>
      <c r="C3" s="162"/>
      <c r="D3" s="162"/>
      <c r="E3" s="162"/>
      <c r="F3" s="162"/>
      <c r="G3" s="162"/>
      <c r="H3" s="162"/>
      <c r="I3" s="163"/>
    </row>
    <row r="4" spans="1:9" ht="18" thickBot="1">
      <c r="A4" s="161" t="s">
        <v>33</v>
      </c>
      <c r="B4" s="162"/>
      <c r="C4" s="162"/>
      <c r="D4" s="162"/>
      <c r="E4" s="162"/>
      <c r="F4" s="162"/>
      <c r="G4" s="162"/>
      <c r="H4" s="162"/>
      <c r="I4" s="163"/>
    </row>
    <row r="5" spans="1:9" ht="18" thickBot="1">
      <c r="A5" s="161" t="s">
        <v>34</v>
      </c>
      <c r="B5" s="162"/>
      <c r="C5" s="162"/>
      <c r="D5" s="162"/>
      <c r="E5" s="162"/>
      <c r="F5" s="162"/>
      <c r="G5" s="162"/>
      <c r="H5" s="162"/>
      <c r="I5" s="163"/>
    </row>
    <row r="6" spans="1:9" ht="18" thickBot="1">
      <c r="A6" s="133"/>
      <c r="B6" s="133"/>
      <c r="C6" s="133"/>
      <c r="D6" s="133"/>
      <c r="E6" s="133"/>
      <c r="F6" s="133"/>
      <c r="G6" s="133"/>
      <c r="H6" s="133"/>
      <c r="I6" s="132"/>
    </row>
    <row r="7" spans="1:9" ht="18" thickBot="1">
      <c r="A7" s="133"/>
      <c r="B7" s="133"/>
      <c r="C7" s="133"/>
      <c r="D7" s="133"/>
      <c r="E7" s="133"/>
      <c r="F7" s="133"/>
      <c r="G7" s="133"/>
      <c r="H7" s="133"/>
      <c r="I7" s="132"/>
    </row>
    <row r="8" spans="1:9" ht="18" thickBot="1">
      <c r="A8" s="133"/>
      <c r="B8" s="133"/>
      <c r="C8" s="133"/>
      <c r="D8" s="133"/>
      <c r="E8" s="133"/>
      <c r="F8" s="133"/>
      <c r="G8" s="133"/>
      <c r="H8" s="133"/>
      <c r="I8" s="132"/>
    </row>
    <row r="9" spans="1:9" ht="18" thickBot="1">
      <c r="A9" s="133"/>
      <c r="B9" s="133"/>
      <c r="C9" s="133"/>
      <c r="D9" s="133"/>
      <c r="E9" s="133"/>
      <c r="F9" s="133"/>
      <c r="G9" s="133"/>
      <c r="H9" s="133"/>
      <c r="I9" s="132"/>
    </row>
    <row r="10" spans="1:9" ht="18" thickBot="1">
      <c r="A10" s="133"/>
      <c r="B10" s="133"/>
      <c r="C10" s="133"/>
      <c r="D10" s="133"/>
      <c r="E10" s="133"/>
      <c r="F10" s="133"/>
      <c r="G10" s="133"/>
      <c r="H10" s="133"/>
      <c r="I10" s="132"/>
    </row>
    <row r="11" spans="1:9" ht="18" thickBot="1">
      <c r="A11" s="133"/>
      <c r="B11" s="133"/>
      <c r="C11" s="133"/>
      <c r="D11" s="133"/>
      <c r="E11" s="133"/>
      <c r="F11" s="133"/>
      <c r="G11" s="133"/>
      <c r="H11" s="133"/>
      <c r="I11" s="132"/>
    </row>
    <row r="12" spans="1:9" ht="18" thickBot="1">
      <c r="A12" s="133"/>
      <c r="B12" s="133"/>
      <c r="C12" s="133"/>
      <c r="D12" s="133"/>
      <c r="E12" s="133"/>
      <c r="F12" s="133"/>
      <c r="G12" s="133"/>
      <c r="H12" s="133"/>
      <c r="I12" s="132"/>
    </row>
    <row r="13" spans="1:9" ht="18" thickBot="1">
      <c r="A13" s="161" t="s">
        <v>35</v>
      </c>
      <c r="B13" s="162"/>
      <c r="C13" s="162"/>
      <c r="D13" s="162"/>
      <c r="E13" s="162"/>
      <c r="F13" s="162"/>
      <c r="G13" s="162"/>
      <c r="H13" s="162"/>
      <c r="I13" s="163"/>
    </row>
    <row r="14" spans="1:9" ht="18" thickBot="1">
      <c r="A14" s="161" t="s">
        <v>36</v>
      </c>
      <c r="B14" s="162"/>
      <c r="C14" s="162"/>
      <c r="D14" s="162"/>
      <c r="E14" s="162"/>
      <c r="F14" s="162"/>
      <c r="G14" s="162"/>
      <c r="H14" s="162"/>
      <c r="I14" s="163"/>
    </row>
    <row r="15" spans="1:9" ht="18" thickBot="1">
      <c r="A15" s="161" t="s">
        <v>41</v>
      </c>
      <c r="B15" s="162"/>
      <c r="C15" s="162"/>
      <c r="D15" s="162"/>
      <c r="E15" s="162"/>
      <c r="F15" s="162"/>
      <c r="G15" s="162"/>
      <c r="H15" s="162"/>
      <c r="I15" s="163"/>
    </row>
    <row r="16" spans="1:9" ht="42" customHeight="1" thickBot="1">
      <c r="A16" s="133"/>
      <c r="B16" s="133"/>
      <c r="C16" s="133"/>
      <c r="D16" s="155" t="s">
        <v>64</v>
      </c>
      <c r="E16" s="156"/>
      <c r="F16" s="157"/>
      <c r="G16" s="133"/>
      <c r="H16" s="133"/>
      <c r="I16" s="132"/>
    </row>
    <row r="17" spans="1:9" ht="18" thickBot="1">
      <c r="A17" s="133"/>
      <c r="B17" s="133"/>
      <c r="C17" s="133"/>
      <c r="D17" s="158"/>
      <c r="E17" s="159"/>
      <c r="F17" s="160"/>
      <c r="G17" s="133"/>
      <c r="H17" s="133"/>
      <c r="I17" s="132"/>
    </row>
    <row r="18" spans="1:9" ht="18" thickBot="1">
      <c r="A18" s="133"/>
      <c r="B18" s="133"/>
      <c r="C18" s="133"/>
      <c r="D18" s="133"/>
      <c r="E18" s="133"/>
      <c r="F18" s="133"/>
      <c r="G18" s="133"/>
      <c r="H18" s="133"/>
      <c r="I18" s="132"/>
    </row>
    <row r="19" spans="1:9" ht="18" thickBot="1">
      <c r="A19" s="133"/>
      <c r="B19" s="133"/>
      <c r="C19" s="133"/>
      <c r="D19" s="133"/>
      <c r="E19" s="133"/>
      <c r="F19" s="133"/>
      <c r="G19" s="133"/>
      <c r="H19" s="133"/>
      <c r="I19" s="132"/>
    </row>
    <row r="20" spans="1:9" ht="18" thickBot="1">
      <c r="A20" s="133"/>
      <c r="B20" s="133"/>
      <c r="C20" s="133"/>
      <c r="D20" s="133"/>
      <c r="E20" s="133"/>
      <c r="F20" s="133"/>
      <c r="G20" s="133"/>
      <c r="H20" s="133"/>
      <c r="I20" s="132"/>
    </row>
    <row r="21" spans="1:9" ht="18" thickBot="1">
      <c r="A21" s="133"/>
      <c r="B21" s="133"/>
      <c r="C21" s="133"/>
      <c r="D21" s="133"/>
      <c r="E21" s="133"/>
      <c r="F21" s="133"/>
      <c r="G21" s="133"/>
      <c r="H21" s="133"/>
      <c r="I21" s="132"/>
    </row>
    <row r="22" spans="1:9" ht="18" thickBot="1">
      <c r="A22" s="150" t="s">
        <v>66</v>
      </c>
      <c r="B22" s="151"/>
      <c r="C22" s="133"/>
      <c r="D22" s="133"/>
      <c r="E22" s="133"/>
      <c r="F22" s="133"/>
      <c r="G22" s="133"/>
      <c r="H22" s="133"/>
      <c r="I22" s="132"/>
    </row>
    <row r="23" spans="1:9" ht="18" thickBot="1">
      <c r="A23" s="150" t="s">
        <v>67</v>
      </c>
      <c r="B23" s="164"/>
      <c r="C23" s="151"/>
      <c r="D23" s="133"/>
      <c r="E23" s="152" t="s">
        <v>37</v>
      </c>
      <c r="F23" s="153"/>
      <c r="G23" s="133"/>
      <c r="H23" s="150" t="s">
        <v>63</v>
      </c>
      <c r="I23" s="151"/>
    </row>
    <row r="24" spans="1:9" ht="18" thickBot="1">
      <c r="A24" s="133"/>
      <c r="B24" s="133"/>
      <c r="C24" s="133"/>
      <c r="D24" s="133"/>
      <c r="E24" s="133"/>
      <c r="F24" s="133"/>
      <c r="G24" s="133"/>
      <c r="H24" s="133"/>
      <c r="I24" s="132"/>
    </row>
    <row r="25" spans="1:9" ht="18" thickBot="1">
      <c r="A25" s="150" t="s">
        <v>38</v>
      </c>
      <c r="B25" s="151"/>
      <c r="C25" s="133"/>
      <c r="D25" s="133"/>
      <c r="E25" s="152" t="s">
        <v>37</v>
      </c>
      <c r="F25" s="153"/>
      <c r="G25" s="133"/>
      <c r="H25" s="150" t="s">
        <v>39</v>
      </c>
      <c r="I25" s="151"/>
    </row>
    <row r="26" spans="1:9" ht="18" thickBot="1">
      <c r="A26" s="133"/>
      <c r="B26" s="133"/>
      <c r="C26" s="133"/>
      <c r="D26" s="133"/>
      <c r="E26" s="133"/>
      <c r="F26" s="133"/>
      <c r="G26" s="133"/>
      <c r="H26" s="133"/>
      <c r="I26" s="132"/>
    </row>
    <row r="27" spans="1:9" ht="18" thickBot="1">
      <c r="A27" s="133"/>
      <c r="B27" s="133"/>
      <c r="C27" s="133"/>
      <c r="D27" s="133"/>
      <c r="E27" s="133"/>
      <c r="F27" s="133"/>
      <c r="G27" s="133"/>
      <c r="H27" s="133"/>
      <c r="I27" s="132"/>
    </row>
    <row r="28" spans="1:9" ht="18" thickBot="1">
      <c r="A28" s="152" t="s">
        <v>40</v>
      </c>
      <c r="B28" s="154"/>
      <c r="C28" s="154"/>
      <c r="D28" s="154"/>
      <c r="E28" s="154"/>
      <c r="F28" s="154"/>
      <c r="G28" s="154"/>
      <c r="H28" s="154"/>
      <c r="I28" s="153"/>
    </row>
    <row r="29" spans="1:9" ht="18" thickBot="1">
      <c r="A29" s="152">
        <v>2018</v>
      </c>
      <c r="B29" s="154"/>
      <c r="C29" s="154"/>
      <c r="D29" s="154"/>
      <c r="E29" s="154"/>
      <c r="F29" s="154"/>
      <c r="G29" s="154"/>
      <c r="H29" s="154"/>
      <c r="I29" s="153"/>
    </row>
    <row r="30" spans="1:9" ht="15.75" thickBot="1"/>
    <row r="31" spans="1:9" ht="18" thickBot="1">
      <c r="A31" s="133"/>
      <c r="B31" s="133"/>
      <c r="C31" s="133"/>
      <c r="D31" s="133"/>
      <c r="E31" s="133"/>
      <c r="F31" s="133"/>
      <c r="G31" s="133"/>
      <c r="H31" s="133"/>
      <c r="I31" s="132"/>
    </row>
    <row r="32" spans="1:9" ht="18" thickBot="1">
      <c r="A32" s="133"/>
      <c r="B32" s="133"/>
      <c r="C32" s="133"/>
      <c r="D32" s="133"/>
      <c r="E32" s="133"/>
      <c r="F32" s="133"/>
      <c r="G32" s="133"/>
      <c r="H32" s="133"/>
      <c r="I32" s="132"/>
    </row>
    <row r="33" spans="1:9" ht="18" thickBot="1">
      <c r="A33" s="133"/>
      <c r="B33" s="133"/>
      <c r="C33" s="133"/>
      <c r="D33" s="133"/>
      <c r="E33" s="133"/>
      <c r="F33" s="133"/>
      <c r="G33" s="133"/>
      <c r="H33" s="133"/>
      <c r="I33" s="132"/>
    </row>
    <row r="34" spans="1:9" ht="18" thickBot="1">
      <c r="A34" s="133"/>
      <c r="B34" s="133"/>
      <c r="C34" s="133"/>
      <c r="D34" s="133"/>
      <c r="E34" s="133"/>
      <c r="F34" s="133"/>
      <c r="G34" s="133"/>
      <c r="H34" s="133"/>
      <c r="I34" s="132"/>
    </row>
    <row r="35" spans="1:9" ht="18" thickBot="1">
      <c r="A35" s="133"/>
      <c r="B35" s="133"/>
      <c r="C35" s="133"/>
      <c r="D35" s="133"/>
      <c r="E35" s="133"/>
      <c r="F35" s="133"/>
      <c r="G35" s="133"/>
      <c r="H35" s="133"/>
      <c r="I35" s="132"/>
    </row>
  </sheetData>
  <mergeCells count="18">
    <mergeCell ref="A13:I13"/>
    <mergeCell ref="A1:I1"/>
    <mergeCell ref="A2:I2"/>
    <mergeCell ref="A3:I3"/>
    <mergeCell ref="A4:I4"/>
    <mergeCell ref="A5:I5"/>
    <mergeCell ref="D16:F17"/>
    <mergeCell ref="A14:I14"/>
    <mergeCell ref="A15:I15"/>
    <mergeCell ref="A22:B22"/>
    <mergeCell ref="A23:C23"/>
    <mergeCell ref="E23:F23"/>
    <mergeCell ref="H23:I23"/>
    <mergeCell ref="A25:B25"/>
    <mergeCell ref="E25:F25"/>
    <mergeCell ref="H25:I25"/>
    <mergeCell ref="A28:I28"/>
    <mergeCell ref="A29: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zoomScale="85" zoomScaleNormal="85" workbookViewId="0">
      <selection sqref="A1:O8"/>
    </sheetView>
  </sheetViews>
  <sheetFormatPr defaultRowHeight="15"/>
  <cols>
    <col min="1" max="1" width="23.85546875" customWidth="1"/>
    <col min="2" max="2" width="19.140625" customWidth="1"/>
    <col min="3" max="3" width="11.85546875" customWidth="1"/>
    <col min="4" max="4" width="12.5703125" customWidth="1"/>
    <col min="5" max="5" width="14.140625" customWidth="1"/>
    <col min="6" max="6" width="12.7109375" customWidth="1"/>
    <col min="7" max="8" width="16.7109375" customWidth="1"/>
    <col min="9" max="9" width="16" customWidth="1"/>
    <col min="10" max="10" width="15" customWidth="1"/>
    <col min="11" max="11" width="16.5703125" customWidth="1"/>
    <col min="12" max="12" width="13.42578125" customWidth="1"/>
    <col min="13" max="13" width="13" customWidth="1"/>
    <col min="14" max="14" width="9.140625" customWidth="1"/>
    <col min="15" max="15" width="13.85546875" customWidth="1"/>
  </cols>
  <sheetData>
    <row r="1" spans="13:16" ht="30.75" customHeight="1"/>
    <row r="2" spans="13:16" ht="17.25" customHeight="1"/>
    <row r="3" spans="13:16" ht="20.25" customHeight="1"/>
    <row r="4" spans="13:16" ht="18.75" customHeight="1"/>
    <row r="5" spans="13:16" ht="15" customHeight="1"/>
    <row r="6" spans="13:16" ht="18.75" customHeight="1"/>
    <row r="7" spans="13:16" ht="15" customHeight="1"/>
    <row r="8" spans="13:16" ht="17.25" customHeight="1"/>
    <row r="14" spans="13:16">
      <c r="M14" s="3"/>
      <c r="N14" s="3"/>
      <c r="O14" s="3"/>
      <c r="P14" s="3"/>
    </row>
    <row r="15" spans="13:16" ht="40.5" customHeight="1">
      <c r="M15" s="112"/>
      <c r="N15" s="3"/>
      <c r="O15" s="3"/>
      <c r="P15" s="3"/>
    </row>
    <row r="16" spans="13:16" ht="18" customHeight="1">
      <c r="M16" s="24"/>
      <c r="N16" s="3"/>
      <c r="O16" s="3"/>
      <c r="P16" s="3"/>
    </row>
    <row r="17" spans="1:16" ht="17.25" customHeight="1">
      <c r="M17" s="24"/>
      <c r="N17" s="3"/>
      <c r="O17" s="3"/>
      <c r="P17" s="3"/>
    </row>
    <row r="18" spans="1:16" ht="16.5" customHeight="1">
      <c r="M18" s="24"/>
      <c r="N18" s="3"/>
      <c r="O18" s="3"/>
      <c r="P18" s="3"/>
    </row>
    <row r="19" spans="1:16" ht="18.75" customHeight="1">
      <c r="M19" s="24"/>
      <c r="N19" s="3"/>
      <c r="O19" s="3"/>
      <c r="P19" s="3"/>
    </row>
    <row r="20" spans="1:16" ht="18" customHeight="1">
      <c r="M20" s="24"/>
      <c r="N20" s="3"/>
      <c r="O20" s="3"/>
      <c r="P20" s="3"/>
    </row>
    <row r="21" spans="1:16" ht="19.5" customHeight="1">
      <c r="M21" s="24"/>
      <c r="N21" s="3"/>
      <c r="O21" s="3"/>
      <c r="P21" s="3"/>
    </row>
    <row r="22" spans="1:16" ht="18.75" customHeight="1">
      <c r="M22" s="24"/>
      <c r="N22" s="3"/>
      <c r="O22" s="3"/>
      <c r="P22" s="3"/>
    </row>
    <row r="23" spans="1:16">
      <c r="M23" s="3"/>
      <c r="N23" s="3"/>
      <c r="O23" s="3"/>
      <c r="P23" s="3"/>
    </row>
    <row r="24" spans="1:16">
      <c r="A24" s="4"/>
      <c r="B24" s="4"/>
      <c r="C24" s="4"/>
      <c r="D24" s="4"/>
      <c r="M24" s="3"/>
      <c r="N24" s="3"/>
      <c r="O24" s="3"/>
      <c r="P24" s="3"/>
    </row>
    <row r="25" spans="1:16">
      <c r="M25" s="3"/>
      <c r="N25" s="3"/>
      <c r="O25" s="3"/>
      <c r="P25" s="3"/>
    </row>
    <row r="26" spans="1:16">
      <c r="M26" s="3"/>
      <c r="N26" s="3"/>
      <c r="O26" s="3"/>
      <c r="P26" s="3"/>
    </row>
    <row r="27" spans="1:16">
      <c r="M27" s="3"/>
      <c r="N27" s="3"/>
      <c r="O27" s="3"/>
      <c r="P27" s="3"/>
    </row>
    <row r="28" spans="1:16">
      <c r="M28" s="3"/>
      <c r="N28" s="3"/>
      <c r="O28" s="3"/>
      <c r="P28" s="3"/>
    </row>
    <row r="29" spans="1:16">
      <c r="M29" s="3"/>
      <c r="N29" s="3"/>
      <c r="O29" s="3"/>
      <c r="P29" s="3"/>
    </row>
    <row r="30" spans="1:16">
      <c r="M30" s="3"/>
      <c r="N30" s="3"/>
      <c r="O30" s="3"/>
      <c r="P30" s="3"/>
    </row>
    <row r="31" spans="1:16">
      <c r="M31" s="3"/>
      <c r="N31" s="3"/>
      <c r="O31" s="3"/>
      <c r="P31" s="3"/>
    </row>
    <row r="32" spans="1:16">
      <c r="M32" s="3"/>
      <c r="N32" s="3"/>
      <c r="O32" s="3"/>
      <c r="P32" s="3"/>
    </row>
    <row r="33" spans="2:16">
      <c r="M33" s="3"/>
      <c r="N33" s="3"/>
      <c r="O33" s="3"/>
      <c r="P33" s="3"/>
    </row>
    <row r="34" spans="2:16">
      <c r="M34" s="3"/>
      <c r="N34" s="3"/>
      <c r="O34" s="3"/>
      <c r="P34" s="3"/>
    </row>
    <row r="35" spans="2:16">
      <c r="M35" s="3"/>
      <c r="N35" s="3"/>
      <c r="O35" s="3"/>
      <c r="P35" s="3"/>
    </row>
    <row r="41" spans="2:16">
      <c r="B41" s="12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8"/>
  <sheetViews>
    <sheetView topLeftCell="A40" workbookViewId="0">
      <selection activeCell="C65" sqref="C64:C65"/>
    </sheetView>
  </sheetViews>
  <sheetFormatPr defaultRowHeight="15"/>
  <cols>
    <col min="1" max="1" width="13.5703125" customWidth="1"/>
    <col min="2" max="2" width="25.7109375" customWidth="1"/>
    <col min="3" max="3" width="19.5703125" customWidth="1"/>
    <col min="4" max="4" width="18" customWidth="1"/>
    <col min="5" max="5" width="21.5703125" customWidth="1"/>
    <col min="6" max="6" width="17.85546875" customWidth="1"/>
    <col min="7" max="12" width="8.7109375" customWidth="1"/>
    <col min="13" max="13" width="7.5703125" customWidth="1"/>
    <col min="14" max="14" width="11.5703125" customWidth="1"/>
    <col min="15" max="15" width="21.7109375" customWidth="1"/>
    <col min="16" max="16" width="10.7109375" customWidth="1"/>
    <col min="18" max="18" width="12" bestFit="1" customWidth="1"/>
    <col min="19" max="19" width="12.5703125" bestFit="1" customWidth="1"/>
  </cols>
  <sheetData>
    <row r="1" spans="1:21" ht="15.75" thickBot="1">
      <c r="A1" s="117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1" ht="30" customHeight="1" thickBot="1">
      <c r="A2" s="99" t="s">
        <v>25</v>
      </c>
      <c r="B2" s="115" t="s">
        <v>43</v>
      </c>
      <c r="C2" s="107" t="s">
        <v>44</v>
      </c>
      <c r="D2" s="107" t="s">
        <v>45</v>
      </c>
      <c r="E2" s="107" t="s">
        <v>46</v>
      </c>
      <c r="F2" s="107" t="s">
        <v>47</v>
      </c>
      <c r="M2" s="112"/>
      <c r="N2" s="114" t="s">
        <v>1</v>
      </c>
      <c r="O2" s="118" t="s">
        <v>8</v>
      </c>
      <c r="P2" s="8"/>
      <c r="Q2" s="4"/>
      <c r="R2" s="130"/>
      <c r="S2" s="130"/>
      <c r="T2" s="130"/>
      <c r="U2" s="130"/>
    </row>
    <row r="3" spans="1:21" ht="18.75" customHeight="1">
      <c r="A3" s="119" t="str">
        <f>B2</f>
        <v>Производительность</v>
      </c>
      <c r="B3" s="120">
        <f>O3/$O$3</f>
        <v>1</v>
      </c>
      <c r="C3" s="105">
        <f t="shared" ref="C3:C7" si="0">O3/$O$4</f>
        <v>1.6666666666666667</v>
      </c>
      <c r="D3" s="106">
        <f t="shared" ref="D3:D7" si="1">O3/$O$5</f>
        <v>1.25</v>
      </c>
      <c r="E3" s="106">
        <f t="shared" ref="E3:E7" si="2">O3/$O$6</f>
        <v>1.6666666666666667</v>
      </c>
      <c r="F3" s="106">
        <f t="shared" ref="F3:F7" si="3">O3/$O$7</f>
        <v>2.5</v>
      </c>
      <c r="M3" s="111"/>
      <c r="N3" s="109">
        <f>$R$32</f>
        <v>0.29411764705882354</v>
      </c>
      <c r="O3" s="51">
        <v>5</v>
      </c>
      <c r="P3" s="8"/>
      <c r="Q3" s="7"/>
      <c r="R3" s="130"/>
      <c r="S3" s="130"/>
      <c r="T3" s="130"/>
      <c r="U3" s="130"/>
    </row>
    <row r="4" spans="1:21" ht="29.25" customHeight="1">
      <c r="A4" s="108" t="str">
        <f>C2</f>
        <v>Высокоуровневость</v>
      </c>
      <c r="B4" s="121">
        <f t="shared" ref="B4:B7" si="4">O4/$O$3</f>
        <v>0.6</v>
      </c>
      <c r="C4" s="36">
        <f t="shared" si="0"/>
        <v>1</v>
      </c>
      <c r="D4" s="6">
        <f t="shared" si="1"/>
        <v>0.75</v>
      </c>
      <c r="E4" s="6">
        <f t="shared" si="2"/>
        <v>1</v>
      </c>
      <c r="F4" s="6">
        <f t="shared" si="3"/>
        <v>1.5</v>
      </c>
      <c r="M4" s="111"/>
      <c r="N4" s="116">
        <f>$R$33</f>
        <v>0.17647058823529413</v>
      </c>
      <c r="O4" s="45">
        <v>3</v>
      </c>
      <c r="P4" s="8"/>
      <c r="Q4" s="7"/>
      <c r="R4" s="130"/>
      <c r="S4" s="130"/>
      <c r="T4" s="130"/>
      <c r="U4" s="130"/>
    </row>
    <row r="5" spans="1:21" ht="30" customHeight="1">
      <c r="A5" s="108" t="str">
        <f>D2</f>
        <v>Фреймворки</v>
      </c>
      <c r="B5" s="121">
        <f t="shared" si="4"/>
        <v>0.8</v>
      </c>
      <c r="C5" s="6">
        <f t="shared" si="0"/>
        <v>1.3333333333333333</v>
      </c>
      <c r="D5" s="36">
        <f t="shared" si="1"/>
        <v>1</v>
      </c>
      <c r="E5" s="6">
        <f t="shared" si="2"/>
        <v>1.3333333333333333</v>
      </c>
      <c r="F5" s="6">
        <f t="shared" si="3"/>
        <v>2</v>
      </c>
      <c r="M5" s="111"/>
      <c r="N5" s="116">
        <f>$R$34</f>
        <v>0.23529411764705882</v>
      </c>
      <c r="O5" s="45">
        <v>4</v>
      </c>
      <c r="P5" s="8"/>
      <c r="Q5" s="7"/>
      <c r="R5" s="130"/>
      <c r="S5" s="130"/>
      <c r="T5" s="130"/>
      <c r="U5" s="130"/>
    </row>
    <row r="6" spans="1:21" ht="16.5" customHeight="1">
      <c r="A6" s="108" t="str">
        <f>E2</f>
        <v>Библиотеки</v>
      </c>
      <c r="B6" s="121">
        <f t="shared" si="4"/>
        <v>0.6</v>
      </c>
      <c r="C6" s="6">
        <f t="shared" si="0"/>
        <v>1</v>
      </c>
      <c r="D6" s="6">
        <f t="shared" si="1"/>
        <v>0.75</v>
      </c>
      <c r="E6" s="36">
        <f t="shared" si="2"/>
        <v>1</v>
      </c>
      <c r="F6" s="6">
        <f t="shared" si="3"/>
        <v>1.5</v>
      </c>
      <c r="M6" s="111"/>
      <c r="N6" s="116">
        <f>$R$35</f>
        <v>0.17647058823529413</v>
      </c>
      <c r="O6" s="45">
        <v>3</v>
      </c>
      <c r="P6" s="8"/>
      <c r="Q6" s="7"/>
      <c r="R6" s="130"/>
      <c r="S6" s="130"/>
      <c r="T6" s="130"/>
      <c r="U6" s="130"/>
    </row>
    <row r="7" spans="1:21" ht="18.75" customHeight="1">
      <c r="A7" s="108" t="str">
        <f>F2</f>
        <v>Сообщество</v>
      </c>
      <c r="B7" s="121">
        <f t="shared" si="4"/>
        <v>0.4</v>
      </c>
      <c r="C7" s="6">
        <f t="shared" si="0"/>
        <v>0.66666666666666663</v>
      </c>
      <c r="D7" s="6">
        <f t="shared" si="1"/>
        <v>0.5</v>
      </c>
      <c r="E7" s="6">
        <f t="shared" si="2"/>
        <v>0.66666666666666663</v>
      </c>
      <c r="F7" s="36">
        <f t="shared" si="3"/>
        <v>1</v>
      </c>
      <c r="M7" s="111"/>
      <c r="N7" s="116">
        <f>$R$36</f>
        <v>0.11764705882352941</v>
      </c>
      <c r="O7" s="45">
        <v>2</v>
      </c>
      <c r="P7" s="8"/>
      <c r="Q7" s="7"/>
      <c r="R7" s="130"/>
      <c r="S7" s="130"/>
      <c r="T7" s="130"/>
      <c r="U7" s="130"/>
    </row>
    <row r="8" spans="1:21" ht="18.75" customHeight="1">
      <c r="M8" s="111"/>
      <c r="P8" s="8"/>
      <c r="Q8" s="7"/>
      <c r="R8" s="128"/>
      <c r="S8" s="128"/>
      <c r="T8" s="129"/>
      <c r="U8" s="128"/>
    </row>
    <row r="9" spans="1:21" ht="18" customHeight="1">
      <c r="M9" s="111"/>
      <c r="N9" s="79">
        <f>SUM(N3:N7)</f>
        <v>1</v>
      </c>
      <c r="P9" s="8"/>
      <c r="Q9" s="7"/>
      <c r="R9" s="52"/>
      <c r="S9" s="52"/>
      <c r="T9" s="52"/>
      <c r="U9" s="52"/>
    </row>
    <row r="10" spans="1:21" ht="17.25" customHeight="1">
      <c r="M10" s="111"/>
      <c r="P10" s="8"/>
      <c r="Q10" s="7"/>
      <c r="R10" s="4"/>
      <c r="S10" s="4"/>
      <c r="T10" s="4"/>
      <c r="U10" s="4"/>
    </row>
    <row r="11" spans="1:21" ht="18" customHeight="1">
      <c r="M11" s="111"/>
      <c r="P11" s="8"/>
      <c r="Q11" s="7"/>
      <c r="R11" s="4"/>
      <c r="S11" s="4"/>
      <c r="T11" s="4"/>
      <c r="U11" s="4"/>
    </row>
    <row r="12" spans="1:21" ht="30.75" customHeight="1">
      <c r="M12" s="111"/>
      <c r="P12" s="8"/>
      <c r="Q12" s="7"/>
      <c r="R12" s="4"/>
      <c r="S12" s="4"/>
      <c r="T12" s="4"/>
      <c r="U12" s="4"/>
    </row>
    <row r="13" spans="1:21" ht="18.75" customHeight="1">
      <c r="M13" s="111"/>
      <c r="P13" s="8"/>
      <c r="Q13" s="7"/>
      <c r="R13" s="4"/>
      <c r="S13" s="4"/>
      <c r="T13" s="4"/>
      <c r="U13" s="4"/>
    </row>
    <row r="14" spans="1:21">
      <c r="A14" s="112"/>
      <c r="B14" s="110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71"/>
      <c r="N14" s="113"/>
      <c r="O14" s="8"/>
      <c r="P14" s="8"/>
      <c r="Q14" s="7"/>
      <c r="R14" s="4"/>
      <c r="S14" s="4"/>
      <c r="T14" s="4"/>
      <c r="U14" s="4"/>
    </row>
    <row r="15" spans="1:21" ht="15.75" customHeight="1">
      <c r="C15" s="4"/>
      <c r="D15" s="4"/>
      <c r="E15" s="4"/>
      <c r="F15" s="4"/>
      <c r="G15" s="4"/>
      <c r="H15" s="4"/>
      <c r="I15" s="4"/>
      <c r="J15" s="4"/>
      <c r="K15" s="4"/>
      <c r="L15" s="4"/>
      <c r="M15" s="7"/>
      <c r="N15" s="79"/>
      <c r="O15" s="7"/>
      <c r="P15" s="7"/>
      <c r="Q15" s="14"/>
      <c r="R15" s="14"/>
      <c r="S15" s="14"/>
      <c r="T15" s="4"/>
      <c r="U15" s="4"/>
    </row>
    <row r="16" spans="1:21" ht="30"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  <c r="N16" s="7"/>
      <c r="O16" s="7"/>
      <c r="P16" s="7"/>
      <c r="Q16" s="21" t="s">
        <v>6</v>
      </c>
      <c r="R16" s="21" t="s">
        <v>0</v>
      </c>
      <c r="S16" s="20"/>
      <c r="T16" s="4"/>
      <c r="U16" s="4"/>
    </row>
    <row r="17" spans="1:21">
      <c r="B17" s="5">
        <f t="array" ref="B17:F21">MMULT(B3:F7,B3:F7)</f>
        <v>5</v>
      </c>
      <c r="C17" s="5">
        <v>8.3333333333333339</v>
      </c>
      <c r="D17" s="5">
        <v>6.25</v>
      </c>
      <c r="E17" s="5">
        <v>8.3333333333333339</v>
      </c>
      <c r="F17" s="5">
        <v>12.5</v>
      </c>
      <c r="M17" s="7"/>
      <c r="N17" s="4"/>
      <c r="O17" s="4"/>
      <c r="P17" s="4"/>
      <c r="Q17" s="5">
        <f>SUM(B17:F17)</f>
        <v>40.416666666666671</v>
      </c>
      <c r="R17" s="5">
        <f t="shared" ref="R17:R18" si="5">Q17/$Q$29</f>
        <v>0.29411764705882359</v>
      </c>
      <c r="S17" s="20"/>
      <c r="T17" s="4"/>
      <c r="U17" s="4"/>
    </row>
    <row r="18" spans="1:21">
      <c r="B18" s="5">
        <v>3</v>
      </c>
      <c r="C18" s="5">
        <v>5</v>
      </c>
      <c r="D18" s="5">
        <v>3.75</v>
      </c>
      <c r="E18" s="5">
        <v>5</v>
      </c>
      <c r="F18" s="5">
        <v>7.5</v>
      </c>
      <c r="M18" s="7"/>
      <c r="N18" s="4"/>
      <c r="O18" s="4"/>
      <c r="P18" s="4"/>
      <c r="Q18" s="5">
        <f>SUM(B18:F18)</f>
        <v>24.25</v>
      </c>
      <c r="R18" s="5">
        <f t="shared" si="5"/>
        <v>0.17647058823529413</v>
      </c>
      <c r="S18" s="4"/>
      <c r="T18" s="4"/>
      <c r="U18" s="4"/>
    </row>
    <row r="19" spans="1:21">
      <c r="B19" s="5">
        <v>4</v>
      </c>
      <c r="C19" s="5">
        <v>6.6666666666666661</v>
      </c>
      <c r="D19" s="5">
        <v>5</v>
      </c>
      <c r="E19" s="5">
        <v>6.6666666666666661</v>
      </c>
      <c r="F19" s="5">
        <v>10</v>
      </c>
      <c r="M19" s="7"/>
      <c r="N19" s="4"/>
      <c r="O19" s="4"/>
      <c r="P19" s="4"/>
      <c r="Q19" s="5">
        <f>SUM(B19:F19)</f>
        <v>32.333333333333329</v>
      </c>
      <c r="R19" s="5">
        <f t="shared" ref="R19:R21" si="6">Q19/$Q$29</f>
        <v>0.23529411764705879</v>
      </c>
      <c r="S19" s="4"/>
      <c r="T19" s="4"/>
      <c r="U19" s="4"/>
    </row>
    <row r="20" spans="1:21">
      <c r="A20" s="4"/>
      <c r="B20" s="5">
        <v>3</v>
      </c>
      <c r="C20" s="5">
        <v>5</v>
      </c>
      <c r="D20" s="5">
        <v>3.75</v>
      </c>
      <c r="E20" s="5">
        <v>5</v>
      </c>
      <c r="F20" s="5">
        <v>7.5</v>
      </c>
      <c r="M20" s="7"/>
      <c r="N20" s="4"/>
      <c r="O20" s="4"/>
      <c r="P20" s="4"/>
      <c r="Q20" s="5">
        <f>SUM(B20:F20)</f>
        <v>24.25</v>
      </c>
      <c r="R20" s="5">
        <f t="shared" si="6"/>
        <v>0.17647058823529413</v>
      </c>
      <c r="S20" s="4"/>
      <c r="T20" s="4"/>
      <c r="U20" s="4"/>
    </row>
    <row r="21" spans="1:21">
      <c r="A21" s="4"/>
      <c r="B21" s="5">
        <v>2</v>
      </c>
      <c r="C21" s="5">
        <v>3.333333333333333</v>
      </c>
      <c r="D21" s="5">
        <v>2.5</v>
      </c>
      <c r="E21" s="5">
        <v>3.333333333333333</v>
      </c>
      <c r="F21" s="5">
        <v>5</v>
      </c>
      <c r="M21" s="7"/>
      <c r="N21" s="4"/>
      <c r="O21" s="4"/>
      <c r="P21" s="4"/>
      <c r="Q21" s="5">
        <f>SUM(B21:F21)</f>
        <v>16.166666666666664</v>
      </c>
      <c r="R21" s="5">
        <f t="shared" si="6"/>
        <v>0.1176470588235294</v>
      </c>
      <c r="S21" s="4"/>
      <c r="T21" s="4"/>
      <c r="U21" s="4"/>
    </row>
    <row r="22" spans="1:21">
      <c r="A22" s="4"/>
      <c r="M22" s="7"/>
      <c r="N22" s="4"/>
      <c r="O22" s="4"/>
      <c r="T22" s="4"/>
      <c r="U22" s="4"/>
    </row>
    <row r="23" spans="1:21">
      <c r="A23" s="4"/>
      <c r="M23" s="7"/>
      <c r="N23" s="4"/>
      <c r="O23" s="4"/>
      <c r="T23" s="4"/>
      <c r="U23" s="4"/>
    </row>
    <row r="24" spans="1:21">
      <c r="A24" s="4"/>
      <c r="M24" s="7"/>
      <c r="N24" s="4"/>
      <c r="O24" s="4"/>
      <c r="T24" s="4"/>
      <c r="U24" s="4"/>
    </row>
    <row r="25" spans="1:21">
      <c r="A25" s="4"/>
      <c r="M25" s="7"/>
      <c r="N25" s="4"/>
      <c r="O25" s="4"/>
      <c r="T25" s="4"/>
      <c r="U25" s="4"/>
    </row>
    <row r="26" spans="1:21">
      <c r="A26" s="4"/>
      <c r="M26" s="7"/>
      <c r="N26" s="4"/>
      <c r="O26" s="4"/>
      <c r="T26" s="4"/>
      <c r="U26" s="4"/>
    </row>
    <row r="27" spans="1:21">
      <c r="A27" s="4"/>
      <c r="M27" s="7"/>
      <c r="N27" s="4"/>
      <c r="O27" s="4"/>
      <c r="T27" s="4"/>
      <c r="U27" s="4"/>
    </row>
    <row r="28" spans="1:21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/>
      <c r="U28" s="4"/>
    </row>
    <row r="29" spans="1:21">
      <c r="A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P29" s="18" t="s">
        <v>10</v>
      </c>
      <c r="Q29" s="7">
        <f>SUM(Q17:Q21)</f>
        <v>137.41666666666666</v>
      </c>
      <c r="R29" s="4"/>
      <c r="S29" s="4"/>
      <c r="T29" s="4"/>
      <c r="U29" s="4"/>
    </row>
    <row r="30" spans="1:21" ht="15" customHeight="1">
      <c r="A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4"/>
      <c r="R30" s="14"/>
      <c r="S30" s="14"/>
      <c r="T30" s="4"/>
      <c r="U30" s="4"/>
    </row>
    <row r="31" spans="1:21" ht="3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4"/>
      <c r="O31" s="4"/>
      <c r="P31" s="4"/>
      <c r="Q31" s="21" t="s">
        <v>6</v>
      </c>
      <c r="R31" s="21" t="s">
        <v>0</v>
      </c>
      <c r="S31" s="21" t="s">
        <v>7</v>
      </c>
      <c r="T31" s="4"/>
      <c r="U31" s="4"/>
    </row>
    <row r="32" spans="1:21">
      <c r="A32" s="7"/>
      <c r="B32" s="5">
        <f t="array" ref="B32:F36">MMULT(B17:F21,B17:F21)</f>
        <v>125</v>
      </c>
      <c r="C32" s="5">
        <v>208.33333333333334</v>
      </c>
      <c r="D32" s="5">
        <v>156.25</v>
      </c>
      <c r="E32" s="5">
        <v>208.33333333333334</v>
      </c>
      <c r="F32" s="5">
        <v>312.5</v>
      </c>
      <c r="M32" s="7"/>
      <c r="N32" s="4"/>
      <c r="O32" s="4"/>
      <c r="P32" s="4"/>
      <c r="Q32" s="5">
        <f>SUM(B32:F32)</f>
        <v>1010.4166666666667</v>
      </c>
      <c r="R32" s="87">
        <f>Q32/Q44</f>
        <v>0.29411764705882354</v>
      </c>
      <c r="S32" s="5">
        <f>ABS(R17-R32)</f>
        <v>5.5511151231257827E-17</v>
      </c>
      <c r="T32" s="4"/>
      <c r="U32" s="4"/>
    </row>
    <row r="33" spans="1:21">
      <c r="A33" s="7"/>
      <c r="B33" s="5">
        <v>75</v>
      </c>
      <c r="C33" s="5">
        <v>125</v>
      </c>
      <c r="D33" s="5">
        <v>93.75</v>
      </c>
      <c r="E33" s="5">
        <v>125</v>
      </c>
      <c r="F33" s="5">
        <v>187.5</v>
      </c>
      <c r="M33" s="7"/>
      <c r="N33" s="4"/>
      <c r="O33" s="4"/>
      <c r="P33" s="4"/>
      <c r="Q33" s="5">
        <f>SUM(B33:F33)</f>
        <v>606.25</v>
      </c>
      <c r="R33" s="87">
        <f t="shared" ref="R33:R36" si="7">Q33/$Q$44</f>
        <v>0.17647058823529413</v>
      </c>
      <c r="S33" s="5">
        <f>ABS(R18-R33)</f>
        <v>0</v>
      </c>
      <c r="T33" s="4"/>
      <c r="U33" s="4"/>
    </row>
    <row r="34" spans="1:21">
      <c r="A34" s="7"/>
      <c r="B34" s="5">
        <v>100</v>
      </c>
      <c r="C34" s="5">
        <v>166.66666666666663</v>
      </c>
      <c r="D34" s="5">
        <v>125</v>
      </c>
      <c r="E34" s="5">
        <v>166.66666666666663</v>
      </c>
      <c r="F34" s="5">
        <v>250</v>
      </c>
      <c r="M34" s="7"/>
      <c r="N34" s="4"/>
      <c r="O34" s="4"/>
      <c r="P34" s="4"/>
      <c r="Q34" s="5">
        <f>SUM(B34:F34)</f>
        <v>808.33333333333326</v>
      </c>
      <c r="R34" s="87">
        <f t="shared" si="7"/>
        <v>0.23529411764705882</v>
      </c>
      <c r="S34" s="5">
        <f t="shared" ref="S34:S36" si="8">ABS(R19-R34)</f>
        <v>2.7755575615628914E-17</v>
      </c>
      <c r="T34" s="4"/>
      <c r="U34" s="4"/>
    </row>
    <row r="35" spans="1:21">
      <c r="A35" s="7"/>
      <c r="B35" s="5">
        <v>75</v>
      </c>
      <c r="C35" s="5">
        <v>125</v>
      </c>
      <c r="D35" s="5">
        <v>93.75</v>
      </c>
      <c r="E35" s="5">
        <v>125</v>
      </c>
      <c r="F35" s="5">
        <v>187.5</v>
      </c>
      <c r="M35" s="7"/>
      <c r="N35" s="4"/>
      <c r="O35" s="4"/>
      <c r="P35" s="4"/>
      <c r="Q35" s="5">
        <f>SUM(B35:F35)</f>
        <v>606.25</v>
      </c>
      <c r="R35" s="87">
        <f t="shared" si="7"/>
        <v>0.17647058823529413</v>
      </c>
      <c r="S35" s="5">
        <f t="shared" si="8"/>
        <v>0</v>
      </c>
      <c r="T35" s="4"/>
      <c r="U35" s="4"/>
    </row>
    <row r="36" spans="1:21">
      <c r="A36" s="7"/>
      <c r="B36" s="5">
        <v>50</v>
      </c>
      <c r="C36" s="5">
        <v>83.333333333333314</v>
      </c>
      <c r="D36" s="5">
        <v>62.5</v>
      </c>
      <c r="E36" s="5">
        <v>83.333333333333314</v>
      </c>
      <c r="F36" s="5">
        <v>125</v>
      </c>
      <c r="M36" s="7"/>
      <c r="N36" s="4"/>
      <c r="O36" s="4"/>
      <c r="P36" s="4"/>
      <c r="Q36" s="5">
        <f>SUM(B36:F36)</f>
        <v>404.16666666666663</v>
      </c>
      <c r="R36" s="87">
        <f t="shared" si="7"/>
        <v>0.11764705882352941</v>
      </c>
      <c r="S36" s="5">
        <f t="shared" si="8"/>
        <v>1.3877787807814457E-17</v>
      </c>
      <c r="T36" s="4"/>
      <c r="U36" s="4"/>
    </row>
    <row r="37" spans="1:21">
      <c r="A37" s="7"/>
      <c r="M37" s="7"/>
      <c r="N37" s="4"/>
      <c r="O37" s="4"/>
      <c r="P37" s="4"/>
      <c r="T37" s="4"/>
      <c r="U37" s="4"/>
    </row>
    <row r="38" spans="1:21">
      <c r="A38" s="7"/>
      <c r="M38" s="7"/>
      <c r="N38" s="4"/>
      <c r="O38" s="4"/>
      <c r="P38" s="4"/>
      <c r="T38" s="4"/>
      <c r="U38" s="4"/>
    </row>
    <row r="39" spans="1:21">
      <c r="A39" s="7"/>
      <c r="M39" s="7"/>
      <c r="N39" s="4"/>
      <c r="O39" s="4"/>
      <c r="P39" s="4"/>
      <c r="T39" s="4"/>
      <c r="U39" s="4"/>
    </row>
    <row r="40" spans="1:21">
      <c r="A40" s="7"/>
      <c r="M40" s="7"/>
      <c r="N40" s="4"/>
      <c r="O40" s="4"/>
      <c r="P40" s="4"/>
      <c r="T40" s="4"/>
      <c r="U40" s="4"/>
    </row>
    <row r="41" spans="1:21">
      <c r="A41" s="7"/>
      <c r="M41" s="7"/>
      <c r="N41" s="4"/>
      <c r="O41" s="4"/>
      <c r="P41" s="4"/>
      <c r="T41" s="4"/>
      <c r="U41" s="4"/>
    </row>
    <row r="42" spans="1:21">
      <c r="A42" s="7"/>
      <c r="M42" s="7"/>
      <c r="N42" s="4"/>
      <c r="O42" s="4"/>
      <c r="P42" s="4"/>
      <c r="T42" s="4"/>
      <c r="U42" s="4"/>
    </row>
    <row r="43" spans="1:2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4"/>
      <c r="O43" s="4"/>
      <c r="P43" s="7"/>
      <c r="Q43" s="7"/>
      <c r="R43" s="3"/>
      <c r="S43" s="7"/>
      <c r="T43" s="7"/>
      <c r="U43" s="7"/>
    </row>
    <row r="44" spans="1:2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O44" s="18" t="s">
        <v>10</v>
      </c>
      <c r="P44" s="7"/>
      <c r="Q44" s="7">
        <f>SUM(Q32:Q36)</f>
        <v>3435.4166666666665</v>
      </c>
      <c r="R44" s="15" t="s">
        <v>13</v>
      </c>
      <c r="S44" s="4">
        <f>SUM(S32:S36)</f>
        <v>9.7144514654701197E-17</v>
      </c>
      <c r="U44" s="4"/>
    </row>
    <row r="45" spans="1:21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4"/>
      <c r="C46" s="15" t="s">
        <v>2</v>
      </c>
      <c r="D46" s="4" t="s">
        <v>11</v>
      </c>
      <c r="E46" s="4" t="s">
        <v>3</v>
      </c>
      <c r="F46" s="4" t="s">
        <v>12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4"/>
      <c r="C47" s="4">
        <v>1</v>
      </c>
      <c r="D47" s="5">
        <f>R32</f>
        <v>0.29411764705882354</v>
      </c>
      <c r="E47" s="5">
        <f t="array" ref="E47:E51">MMULT(B3:F7,N3:N7)</f>
        <v>1.4705882352941178</v>
      </c>
      <c r="F47" s="104">
        <f>E47/D47</f>
        <v>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4"/>
      <c r="C48" s="4">
        <v>2</v>
      </c>
      <c r="D48" s="5">
        <f t="shared" ref="D48:D51" si="9">R33</f>
        <v>0.17647058823529413</v>
      </c>
      <c r="E48" s="5">
        <v>0.88235294117647056</v>
      </c>
      <c r="F48" s="104">
        <f>E48/D48</f>
        <v>4.9999999999999991</v>
      </c>
      <c r="G48" s="4"/>
      <c r="H48" s="15"/>
      <c r="I48" s="15"/>
      <c r="J48" s="15"/>
      <c r="K48" s="16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4"/>
      <c r="C49" s="4">
        <v>3</v>
      </c>
      <c r="D49" s="5">
        <f t="shared" si="9"/>
        <v>0.23529411764705882</v>
      </c>
      <c r="E49" s="5">
        <v>1.1764705882352942</v>
      </c>
      <c r="F49" s="5">
        <f t="shared" ref="F49:F51" si="10">E49/D49</f>
        <v>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4"/>
      <c r="C50" s="4">
        <v>4</v>
      </c>
      <c r="D50" s="5">
        <f t="shared" si="9"/>
        <v>0.17647058823529413</v>
      </c>
      <c r="E50" s="5">
        <v>0.88235294117647056</v>
      </c>
      <c r="F50" s="5">
        <f t="shared" si="10"/>
        <v>4.9999999999999991</v>
      </c>
      <c r="G50" s="4"/>
      <c r="H50" s="4"/>
      <c r="I50" s="4"/>
      <c r="J50" s="16">
        <f>MAX(F47:F51)</f>
        <v>5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4"/>
      <c r="C51" s="4">
        <v>5</v>
      </c>
      <c r="D51" s="5">
        <f t="shared" si="9"/>
        <v>0.11764705882352941</v>
      </c>
      <c r="E51" s="5">
        <v>0.58823529411764708</v>
      </c>
      <c r="F51" s="5">
        <f t="shared" si="10"/>
        <v>5</v>
      </c>
      <c r="G51" s="4"/>
      <c r="H51" s="4"/>
      <c r="I51" s="9" t="s">
        <v>4</v>
      </c>
      <c r="J51" s="22">
        <f>(J50 - 5)/4</f>
        <v>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4"/>
      <c r="C52" s="4"/>
      <c r="G52" s="4"/>
      <c r="H52" s="4"/>
      <c r="I52" s="9" t="s">
        <v>5</v>
      </c>
      <c r="J52" s="22">
        <v>1.1200000000000001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4"/>
      <c r="C53" s="4"/>
      <c r="G53" s="4"/>
      <c r="H53" s="4"/>
      <c r="I53" s="9" t="s">
        <v>18</v>
      </c>
      <c r="J53" s="23">
        <f>J51/J52</f>
        <v>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4"/>
      <c r="C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4"/>
      <c r="C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4"/>
      <c r="C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4"/>
      <c r="C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7"/>
      <c r="B58" s="7"/>
      <c r="C58" s="7"/>
      <c r="D58" s="7"/>
      <c r="E58" s="7"/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74"/>
  <sheetViews>
    <sheetView topLeftCell="A28" workbookViewId="0">
      <selection activeCell="C42" sqref="C42"/>
    </sheetView>
  </sheetViews>
  <sheetFormatPr defaultRowHeight="15"/>
  <cols>
    <col min="1" max="1" width="22.7109375" customWidth="1"/>
    <col min="2" max="2" width="9.85546875" customWidth="1"/>
    <col min="3" max="3" width="9.140625" customWidth="1"/>
    <col min="5" max="5" width="9.85546875" customWidth="1"/>
    <col min="9" max="9" width="10.42578125" customWidth="1"/>
    <col min="10" max="10" width="13.140625" customWidth="1"/>
    <col min="11" max="11" width="12.28515625" bestFit="1" customWidth="1"/>
    <col min="16" max="16" width="23.140625" customWidth="1"/>
    <col min="17" max="17" width="10.85546875" customWidth="1"/>
    <col min="20" max="20" width="10.7109375" customWidth="1"/>
    <col min="24" max="25" width="11" customWidth="1"/>
    <col min="27" max="27" width="17.5703125" customWidth="1"/>
  </cols>
  <sheetData>
    <row r="1" spans="1:31">
      <c r="A1" s="172" t="s">
        <v>14</v>
      </c>
      <c r="B1" s="172"/>
      <c r="C1" s="172"/>
      <c r="D1" s="172"/>
      <c r="E1" s="172"/>
      <c r="F1" s="172"/>
      <c r="G1" s="172"/>
    </row>
    <row r="2" spans="1:31">
      <c r="A2" s="4" t="s">
        <v>57</v>
      </c>
      <c r="B2" s="4"/>
      <c r="C2" s="4"/>
      <c r="D2" s="4"/>
      <c r="E2" s="4"/>
      <c r="F2" s="4"/>
      <c r="G2" s="4"/>
      <c r="K2" s="165" t="s">
        <v>26</v>
      </c>
      <c r="L2" s="165"/>
      <c r="M2" s="165"/>
      <c r="N2" s="165"/>
    </row>
    <row r="3" spans="1:31">
      <c r="K3" s="165"/>
      <c r="L3" s="165"/>
      <c r="M3" s="165"/>
      <c r="N3" s="165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</row>
    <row r="4" spans="1:31">
      <c r="K4" s="165"/>
      <c r="L4" s="165"/>
      <c r="M4" s="165"/>
      <c r="N4" s="16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7"/>
      <c r="AE4" s="7"/>
    </row>
    <row r="5" spans="1:31" ht="15.75" thickBot="1"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7"/>
      <c r="AE5" s="7"/>
    </row>
    <row r="6" spans="1:31" ht="46.5" customHeight="1" thickBot="1">
      <c r="A6" s="28" t="s">
        <v>55</v>
      </c>
      <c r="B6" s="34" t="str">
        <f>A7</f>
        <v>C++</v>
      </c>
      <c r="C6" s="34" t="str">
        <f>A8</f>
        <v xml:space="preserve">Java </v>
      </c>
      <c r="D6" s="34" t="str">
        <f>A9</f>
        <v>C#</v>
      </c>
      <c r="E6" s="34" t="str">
        <f>A10</f>
        <v>Python</v>
      </c>
      <c r="F6" s="34" t="str">
        <f>A11</f>
        <v>Ruby</v>
      </c>
      <c r="G6" s="34" t="str">
        <f>A12</f>
        <v>JavaScript</v>
      </c>
      <c r="H6" s="35" t="str">
        <f>A13</f>
        <v>C</v>
      </c>
      <c r="I6" s="27" t="s">
        <v>1</v>
      </c>
      <c r="J6" s="27" t="s">
        <v>21</v>
      </c>
      <c r="L6" s="30" t="s">
        <v>55</v>
      </c>
      <c r="M6" s="26" t="s">
        <v>8</v>
      </c>
      <c r="O6" s="3"/>
      <c r="P6" s="65"/>
      <c r="Q6" s="66"/>
      <c r="R6" s="66"/>
      <c r="S6" s="66"/>
      <c r="T6" s="66"/>
      <c r="U6" s="66"/>
      <c r="V6" s="66"/>
      <c r="W6" s="66"/>
      <c r="X6" s="67"/>
      <c r="Y6" s="67"/>
      <c r="Z6" s="3"/>
      <c r="AA6" s="68"/>
      <c r="AB6" s="69"/>
      <c r="AC6" s="3"/>
      <c r="AD6" s="7"/>
      <c r="AE6" s="7"/>
    </row>
    <row r="7" spans="1:31" ht="15" customHeight="1" thickBot="1">
      <c r="A7" s="31" t="str">
        <f t="shared" ref="A7:A13" si="0">L7</f>
        <v>C++</v>
      </c>
      <c r="B7" s="37">
        <f t="shared" ref="B7:B13" si="1">J7/$J$7</f>
        <v>1</v>
      </c>
      <c r="C7" s="40">
        <f t="shared" ref="C7:C13" si="2">J7/$J$8</f>
        <v>1.5</v>
      </c>
      <c r="D7" s="40">
        <f t="shared" ref="D7:D13" si="3">J7/$J$9</f>
        <v>1.5</v>
      </c>
      <c r="E7" s="40">
        <f t="shared" ref="E7:E13" si="4">J7/$J$10</f>
        <v>6</v>
      </c>
      <c r="F7" s="40">
        <f t="shared" ref="F7:F13" si="5">J7/$J$11</f>
        <v>6</v>
      </c>
      <c r="G7" s="40">
        <f t="shared" ref="G7:G13" si="6">J7/$J$12</f>
        <v>6</v>
      </c>
      <c r="H7" s="47">
        <f t="shared" ref="H7:H13" si="7">J7/$J$13</f>
        <v>0.8571428571428571</v>
      </c>
      <c r="I7" s="84">
        <f t="shared" ref="I7:I13" si="8">J29</f>
        <v>0.25</v>
      </c>
      <c r="J7" s="51">
        <f t="shared" ref="J7:J13" si="9">M7</f>
        <v>6</v>
      </c>
      <c r="L7" s="29" t="s">
        <v>48</v>
      </c>
      <c r="M7" s="136">
        <v>6</v>
      </c>
      <c r="O7" s="3"/>
      <c r="P7" s="70"/>
      <c r="Q7" s="71"/>
      <c r="R7" s="71"/>
      <c r="S7" s="71"/>
      <c r="T7" s="71"/>
      <c r="U7" s="71"/>
      <c r="V7" s="71"/>
      <c r="W7" s="72"/>
      <c r="X7" s="72"/>
      <c r="Y7" s="72"/>
      <c r="Z7" s="3"/>
      <c r="AA7" s="53"/>
      <c r="AB7" s="73"/>
      <c r="AC7" s="3"/>
      <c r="AD7" s="7"/>
      <c r="AE7" s="7"/>
    </row>
    <row r="8" spans="1:31" ht="15.75" thickBot="1">
      <c r="A8" s="32" t="str">
        <f t="shared" si="0"/>
        <v xml:space="preserve">Java </v>
      </c>
      <c r="B8" s="41">
        <f t="shared" si="1"/>
        <v>0.66666666666666663</v>
      </c>
      <c r="C8" s="36">
        <f t="shared" si="2"/>
        <v>1</v>
      </c>
      <c r="D8" s="42">
        <f t="shared" si="3"/>
        <v>1</v>
      </c>
      <c r="E8" s="42">
        <f t="shared" si="4"/>
        <v>4</v>
      </c>
      <c r="F8" s="42">
        <f t="shared" si="5"/>
        <v>4</v>
      </c>
      <c r="G8" s="42">
        <f t="shared" si="6"/>
        <v>4</v>
      </c>
      <c r="H8" s="48">
        <f t="shared" si="7"/>
        <v>0.5714285714285714</v>
      </c>
      <c r="I8" s="85">
        <f t="shared" si="8"/>
        <v>0.16666666666666666</v>
      </c>
      <c r="J8" s="51">
        <f t="shared" si="9"/>
        <v>4</v>
      </c>
      <c r="L8" s="29" t="s">
        <v>56</v>
      </c>
      <c r="M8" s="136">
        <v>4</v>
      </c>
      <c r="O8" s="3"/>
      <c r="P8" s="70"/>
      <c r="Q8" s="71"/>
      <c r="R8" s="71"/>
      <c r="S8" s="71"/>
      <c r="T8" s="71"/>
      <c r="U8" s="71"/>
      <c r="V8" s="71"/>
      <c r="W8" s="72"/>
      <c r="X8" s="72"/>
      <c r="Y8" s="72"/>
      <c r="Z8" s="3"/>
      <c r="AA8" s="53"/>
      <c r="AB8" s="73"/>
      <c r="AC8" s="3"/>
      <c r="AD8" s="7"/>
      <c r="AE8" s="7"/>
    </row>
    <row r="9" spans="1:31" ht="15.75" thickBot="1">
      <c r="A9" s="32" t="str">
        <f t="shared" si="0"/>
        <v>C#</v>
      </c>
      <c r="B9" s="41">
        <f t="shared" si="1"/>
        <v>0.66666666666666663</v>
      </c>
      <c r="C9" s="42">
        <f t="shared" si="2"/>
        <v>1</v>
      </c>
      <c r="D9" s="36">
        <f t="shared" si="3"/>
        <v>1</v>
      </c>
      <c r="E9" s="42">
        <f t="shared" si="4"/>
        <v>4</v>
      </c>
      <c r="F9" s="42">
        <f t="shared" si="5"/>
        <v>4</v>
      </c>
      <c r="G9" s="42">
        <f t="shared" si="6"/>
        <v>4</v>
      </c>
      <c r="H9" s="48">
        <f t="shared" si="7"/>
        <v>0.5714285714285714</v>
      </c>
      <c r="I9" s="85">
        <f t="shared" si="8"/>
        <v>0.16666666666666666</v>
      </c>
      <c r="J9" s="51">
        <f t="shared" si="9"/>
        <v>4</v>
      </c>
      <c r="L9" s="29" t="s">
        <v>50</v>
      </c>
      <c r="M9" s="136">
        <v>4</v>
      </c>
      <c r="O9" s="3"/>
      <c r="P9" s="70"/>
      <c r="Q9" s="71"/>
      <c r="R9" s="71"/>
      <c r="S9" s="71"/>
      <c r="T9" s="71"/>
      <c r="U9" s="71"/>
      <c r="V9" s="71"/>
      <c r="W9" s="72"/>
      <c r="X9" s="72"/>
      <c r="Y9" s="72"/>
      <c r="Z9" s="3"/>
      <c r="AA9" s="53"/>
      <c r="AB9" s="73"/>
      <c r="AC9" s="3"/>
      <c r="AD9" s="7"/>
      <c r="AE9" s="7"/>
    </row>
    <row r="10" spans="1:31" ht="15.75" thickBot="1">
      <c r="A10" s="32" t="str">
        <f t="shared" si="0"/>
        <v>Python</v>
      </c>
      <c r="B10" s="41">
        <f t="shared" si="1"/>
        <v>0.16666666666666666</v>
      </c>
      <c r="C10" s="42">
        <f t="shared" si="2"/>
        <v>0.25</v>
      </c>
      <c r="D10" s="42">
        <f t="shared" si="3"/>
        <v>0.25</v>
      </c>
      <c r="E10" s="36">
        <f t="shared" si="4"/>
        <v>1</v>
      </c>
      <c r="F10" s="42">
        <f t="shared" si="5"/>
        <v>1</v>
      </c>
      <c r="G10" s="42">
        <f t="shared" si="6"/>
        <v>1</v>
      </c>
      <c r="H10" s="48">
        <f t="shared" si="7"/>
        <v>0.14285714285714285</v>
      </c>
      <c r="I10" s="85">
        <f t="shared" si="8"/>
        <v>4.1666666666666664E-2</v>
      </c>
      <c r="J10" s="51">
        <f t="shared" si="9"/>
        <v>1</v>
      </c>
      <c r="L10" s="29" t="s">
        <v>51</v>
      </c>
      <c r="M10" s="136">
        <v>1</v>
      </c>
      <c r="O10" s="3"/>
      <c r="P10" s="70"/>
      <c r="Q10" s="71"/>
      <c r="R10" s="71"/>
      <c r="S10" s="71"/>
      <c r="T10" s="71"/>
      <c r="U10" s="71"/>
      <c r="V10" s="71"/>
      <c r="W10" s="72"/>
      <c r="X10" s="72"/>
      <c r="Y10" s="72"/>
      <c r="Z10" s="3"/>
      <c r="AA10" s="53"/>
      <c r="AB10" s="73"/>
      <c r="AC10" s="3"/>
      <c r="AD10" s="7"/>
      <c r="AE10" s="7"/>
    </row>
    <row r="11" spans="1:31" ht="15.75" thickBot="1">
      <c r="A11" s="32" t="str">
        <f t="shared" si="0"/>
        <v>Ruby</v>
      </c>
      <c r="B11" s="41">
        <f t="shared" si="1"/>
        <v>0.16666666666666666</v>
      </c>
      <c r="C11" s="42">
        <f t="shared" si="2"/>
        <v>0.25</v>
      </c>
      <c r="D11" s="42">
        <f t="shared" si="3"/>
        <v>0.25</v>
      </c>
      <c r="E11" s="42">
        <f t="shared" si="4"/>
        <v>1</v>
      </c>
      <c r="F11" s="36">
        <f t="shared" si="5"/>
        <v>1</v>
      </c>
      <c r="G11" s="42">
        <f t="shared" si="6"/>
        <v>1</v>
      </c>
      <c r="H11" s="48">
        <f t="shared" si="7"/>
        <v>0.14285714285714285</v>
      </c>
      <c r="I11" s="85">
        <f t="shared" si="8"/>
        <v>4.1666666666666664E-2</v>
      </c>
      <c r="J11" s="51">
        <f t="shared" si="9"/>
        <v>1</v>
      </c>
      <c r="L11" s="29" t="s">
        <v>52</v>
      </c>
      <c r="M11" s="136">
        <v>1</v>
      </c>
      <c r="O11" s="3"/>
      <c r="P11" s="70"/>
      <c r="Q11" s="71"/>
      <c r="R11" s="71"/>
      <c r="S11" s="71"/>
      <c r="T11" s="71"/>
      <c r="U11" s="71"/>
      <c r="V11" s="71"/>
      <c r="W11" s="72"/>
      <c r="X11" s="72"/>
      <c r="Y11" s="72"/>
      <c r="Z11" s="3"/>
      <c r="AA11" s="53"/>
      <c r="AB11" s="24"/>
      <c r="AC11" s="3"/>
      <c r="AD11" s="3"/>
      <c r="AE11" s="3"/>
    </row>
    <row r="12" spans="1:31" ht="15.75" thickBot="1">
      <c r="A12" s="32" t="str">
        <f t="shared" si="0"/>
        <v>JavaScript</v>
      </c>
      <c r="B12" s="41">
        <f t="shared" si="1"/>
        <v>0.16666666666666666</v>
      </c>
      <c r="C12" s="42">
        <f t="shared" si="2"/>
        <v>0.25</v>
      </c>
      <c r="D12" s="42">
        <f t="shared" si="3"/>
        <v>0.25</v>
      </c>
      <c r="E12" s="42">
        <f t="shared" si="4"/>
        <v>1</v>
      </c>
      <c r="F12" s="42">
        <f t="shared" si="5"/>
        <v>1</v>
      </c>
      <c r="G12" s="36">
        <f t="shared" si="6"/>
        <v>1</v>
      </c>
      <c r="H12" s="48">
        <f t="shared" si="7"/>
        <v>0.14285714285714285</v>
      </c>
      <c r="I12" s="85">
        <f t="shared" si="8"/>
        <v>4.1666666666666664E-2</v>
      </c>
      <c r="J12" s="51">
        <f t="shared" si="9"/>
        <v>1</v>
      </c>
      <c r="L12" s="29" t="s">
        <v>53</v>
      </c>
      <c r="M12" s="136">
        <v>1</v>
      </c>
      <c r="O12" s="3"/>
      <c r="P12" s="70"/>
      <c r="Q12" s="71"/>
      <c r="R12" s="71"/>
      <c r="S12" s="71"/>
      <c r="T12" s="71"/>
      <c r="U12" s="71"/>
      <c r="V12" s="71"/>
      <c r="W12" s="72"/>
      <c r="X12" s="72"/>
      <c r="Y12" s="72"/>
      <c r="Z12" s="3"/>
      <c r="AA12" s="53"/>
      <c r="AB12" s="24"/>
      <c r="AC12" s="3"/>
      <c r="AD12" s="3"/>
      <c r="AE12" s="3"/>
    </row>
    <row r="13" spans="1:31" ht="15.75" thickBot="1">
      <c r="A13" s="33" t="str">
        <f t="shared" si="0"/>
        <v>C</v>
      </c>
      <c r="B13" s="43">
        <f t="shared" si="1"/>
        <v>1.1666666666666667</v>
      </c>
      <c r="C13" s="44">
        <f t="shared" si="2"/>
        <v>1.75</v>
      </c>
      <c r="D13" s="44">
        <f t="shared" si="3"/>
        <v>1.75</v>
      </c>
      <c r="E13" s="44">
        <f t="shared" si="4"/>
        <v>7</v>
      </c>
      <c r="F13" s="44">
        <f t="shared" si="5"/>
        <v>7</v>
      </c>
      <c r="G13" s="44">
        <f t="shared" si="6"/>
        <v>7</v>
      </c>
      <c r="H13" s="49">
        <f t="shared" si="7"/>
        <v>1</v>
      </c>
      <c r="I13" s="86">
        <f t="shared" si="8"/>
        <v>0.29166666666666663</v>
      </c>
      <c r="J13" s="51">
        <f t="shared" si="9"/>
        <v>7</v>
      </c>
      <c r="L13" s="137" t="s">
        <v>54</v>
      </c>
      <c r="M13" s="136">
        <v>7</v>
      </c>
      <c r="O13" s="3"/>
      <c r="P13" s="70"/>
      <c r="Q13" s="71"/>
      <c r="R13" s="71"/>
      <c r="S13" s="71"/>
      <c r="T13" s="71"/>
      <c r="U13" s="71"/>
      <c r="V13" s="71"/>
      <c r="W13" s="72"/>
      <c r="X13" s="72"/>
      <c r="Y13" s="72"/>
      <c r="Z13" s="3"/>
      <c r="AA13" s="55"/>
      <c r="AB13" s="3"/>
      <c r="AC13" s="3"/>
      <c r="AD13" s="7"/>
      <c r="AE13" s="7"/>
    </row>
    <row r="14" spans="1:31" ht="15" customHeight="1"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74"/>
      <c r="AB14" s="74"/>
      <c r="AC14" s="3"/>
      <c r="AD14" s="7"/>
      <c r="AE14" s="7"/>
    </row>
    <row r="15" spans="1:31" ht="14.25" customHeight="1"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74"/>
      <c r="AB15" s="74"/>
      <c r="AC15" s="3"/>
      <c r="AD15" s="7"/>
      <c r="AE15" s="7"/>
    </row>
    <row r="16" spans="1:31"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75"/>
      <c r="AC16" s="3"/>
      <c r="AD16" s="7"/>
      <c r="AE16" s="7"/>
    </row>
    <row r="17" spans="2:31">
      <c r="B17" s="166" t="s">
        <v>15</v>
      </c>
      <c r="C17" s="167"/>
      <c r="D17" s="167"/>
      <c r="E17" s="167"/>
      <c r="F17" s="167"/>
      <c r="G17" s="167"/>
      <c r="H17" s="168"/>
      <c r="I17" s="30" t="s">
        <v>16</v>
      </c>
      <c r="J17" s="30" t="s">
        <v>22</v>
      </c>
      <c r="O17" s="3"/>
      <c r="P17" s="3"/>
      <c r="Q17" s="171"/>
      <c r="R17" s="171"/>
      <c r="S17" s="171"/>
      <c r="T17" s="171"/>
      <c r="U17" s="171"/>
      <c r="V17" s="171"/>
      <c r="W17" s="171"/>
      <c r="X17" s="68"/>
      <c r="Y17" s="68"/>
      <c r="Z17" s="3"/>
      <c r="AA17" s="3"/>
      <c r="AB17" s="3"/>
      <c r="AC17" s="3"/>
      <c r="AD17" s="7"/>
      <c r="AE17" s="7"/>
    </row>
    <row r="18" spans="2:31">
      <c r="B18" s="2">
        <f t="array" ref="B18:H24">MMULT(B7:H13,B7:H13)</f>
        <v>7</v>
      </c>
      <c r="C18" s="2">
        <v>10.5</v>
      </c>
      <c r="D18" s="2">
        <v>10.5</v>
      </c>
      <c r="E18" s="2">
        <v>42</v>
      </c>
      <c r="F18" s="2">
        <v>42</v>
      </c>
      <c r="G18" s="2">
        <v>42</v>
      </c>
      <c r="H18" s="2">
        <v>5.9999999999999991</v>
      </c>
      <c r="I18" s="2">
        <f t="shared" ref="I18:I24" si="10">SUM(B18:H18)</f>
        <v>160</v>
      </c>
      <c r="J18" s="2">
        <f t="shared" ref="J18:J24" si="11">I18/$I$25</f>
        <v>0.25</v>
      </c>
      <c r="O18" s="3"/>
      <c r="P18" s="3"/>
      <c r="Q18" s="72"/>
      <c r="R18" s="72"/>
      <c r="S18" s="72"/>
      <c r="T18" s="72"/>
      <c r="U18" s="72"/>
      <c r="V18" s="72"/>
      <c r="W18" s="72"/>
      <c r="X18" s="72"/>
      <c r="Y18" s="72"/>
      <c r="Z18" s="3"/>
      <c r="AA18" s="3"/>
      <c r="AB18" s="3"/>
      <c r="AC18" s="3"/>
      <c r="AD18" s="7"/>
      <c r="AE18" s="7"/>
    </row>
    <row r="19" spans="2:31">
      <c r="B19" s="2">
        <v>4.6666666666666661</v>
      </c>
      <c r="C19" s="2">
        <v>7</v>
      </c>
      <c r="D19" s="2">
        <v>7</v>
      </c>
      <c r="E19" s="2">
        <v>28</v>
      </c>
      <c r="F19" s="2">
        <v>28</v>
      </c>
      <c r="G19" s="2">
        <v>28</v>
      </c>
      <c r="H19" s="2">
        <v>3.9999999999999991</v>
      </c>
      <c r="I19" s="2">
        <f t="shared" si="10"/>
        <v>106.66666666666666</v>
      </c>
      <c r="J19" s="2">
        <f t="shared" si="11"/>
        <v>0.16666666666666666</v>
      </c>
      <c r="O19" s="3"/>
      <c r="P19" s="3"/>
      <c r="Q19" s="72"/>
      <c r="R19" s="72"/>
      <c r="S19" s="72"/>
      <c r="T19" s="72"/>
      <c r="U19" s="72"/>
      <c r="V19" s="72"/>
      <c r="W19" s="72"/>
      <c r="X19" s="72"/>
      <c r="Y19" s="72"/>
      <c r="Z19" s="3"/>
      <c r="AA19" s="3"/>
      <c r="AB19" s="3"/>
      <c r="AC19" s="3"/>
      <c r="AD19" s="7"/>
      <c r="AE19" s="7"/>
    </row>
    <row r="20" spans="2:31">
      <c r="B20" s="2">
        <v>4.6666666666666661</v>
      </c>
      <c r="C20" s="2">
        <v>7</v>
      </c>
      <c r="D20" s="2">
        <v>7</v>
      </c>
      <c r="E20" s="2">
        <v>28</v>
      </c>
      <c r="F20" s="2">
        <v>28</v>
      </c>
      <c r="G20" s="2">
        <v>28</v>
      </c>
      <c r="H20" s="2">
        <v>3.9999999999999991</v>
      </c>
      <c r="I20" s="2">
        <f t="shared" si="10"/>
        <v>106.66666666666666</v>
      </c>
      <c r="J20" s="2">
        <f t="shared" si="11"/>
        <v>0.16666666666666666</v>
      </c>
      <c r="O20" s="3"/>
      <c r="P20" s="3"/>
      <c r="Q20" s="72"/>
      <c r="R20" s="72"/>
      <c r="S20" s="72"/>
      <c r="T20" s="72"/>
      <c r="U20" s="72"/>
      <c r="V20" s="72"/>
      <c r="W20" s="72"/>
      <c r="X20" s="72"/>
      <c r="Y20" s="72"/>
      <c r="Z20" s="3"/>
      <c r="AA20" s="3"/>
      <c r="AB20" s="3"/>
      <c r="AC20" s="3"/>
      <c r="AD20" s="7"/>
      <c r="AE20" s="7"/>
    </row>
    <row r="21" spans="2:31">
      <c r="B21" s="2">
        <v>1.1666666666666665</v>
      </c>
      <c r="C21" s="2">
        <v>1.75</v>
      </c>
      <c r="D21" s="2">
        <v>1.75</v>
      </c>
      <c r="E21" s="2">
        <v>7</v>
      </c>
      <c r="F21" s="2">
        <v>7</v>
      </c>
      <c r="G21" s="2">
        <v>7</v>
      </c>
      <c r="H21" s="2">
        <v>0.99999999999999978</v>
      </c>
      <c r="I21" s="2">
        <f t="shared" si="10"/>
        <v>26.666666666666664</v>
      </c>
      <c r="J21" s="2">
        <f t="shared" si="11"/>
        <v>4.1666666666666664E-2</v>
      </c>
      <c r="O21" s="3"/>
      <c r="P21" s="3"/>
      <c r="Q21" s="72"/>
      <c r="R21" s="72"/>
      <c r="S21" s="72"/>
      <c r="T21" s="72"/>
      <c r="U21" s="72"/>
      <c r="V21" s="72"/>
      <c r="W21" s="72"/>
      <c r="X21" s="72"/>
      <c r="Y21" s="72"/>
      <c r="Z21" s="3"/>
      <c r="AA21" s="3"/>
      <c r="AB21" s="3"/>
      <c r="AC21" s="3"/>
      <c r="AD21" s="7"/>
      <c r="AE21" s="7"/>
    </row>
    <row r="22" spans="2:31">
      <c r="B22" s="2">
        <v>1.1666666666666665</v>
      </c>
      <c r="C22" s="2">
        <v>1.75</v>
      </c>
      <c r="D22" s="2">
        <v>1.75</v>
      </c>
      <c r="E22" s="2">
        <v>7</v>
      </c>
      <c r="F22" s="2">
        <v>7</v>
      </c>
      <c r="G22" s="2">
        <v>7</v>
      </c>
      <c r="H22" s="2">
        <v>0.99999999999999978</v>
      </c>
      <c r="I22" s="2">
        <f t="shared" si="10"/>
        <v>26.666666666666664</v>
      </c>
      <c r="J22" s="2">
        <f t="shared" si="11"/>
        <v>4.1666666666666664E-2</v>
      </c>
      <c r="O22" s="3"/>
      <c r="P22" s="3"/>
      <c r="Q22" s="72"/>
      <c r="R22" s="72"/>
      <c r="S22" s="72"/>
      <c r="T22" s="72"/>
      <c r="U22" s="72"/>
      <c r="V22" s="72"/>
      <c r="W22" s="72"/>
      <c r="X22" s="72"/>
      <c r="Y22" s="72"/>
      <c r="Z22" s="3"/>
      <c r="AA22" s="3"/>
      <c r="AB22" s="3"/>
      <c r="AC22" s="3"/>
      <c r="AD22" s="7"/>
      <c r="AE22" s="7"/>
    </row>
    <row r="23" spans="2:31">
      <c r="B23" s="2">
        <v>1.1666666666666665</v>
      </c>
      <c r="C23" s="2">
        <v>1.75</v>
      </c>
      <c r="D23" s="2">
        <v>1.75</v>
      </c>
      <c r="E23" s="2">
        <v>7</v>
      </c>
      <c r="F23" s="2">
        <v>7</v>
      </c>
      <c r="G23" s="2">
        <v>7</v>
      </c>
      <c r="H23" s="2">
        <v>0.99999999999999978</v>
      </c>
      <c r="I23" s="2">
        <f t="shared" si="10"/>
        <v>26.666666666666664</v>
      </c>
      <c r="J23" s="2">
        <f t="shared" si="11"/>
        <v>4.1666666666666664E-2</v>
      </c>
      <c r="O23" s="7"/>
      <c r="P23" s="7"/>
      <c r="Q23" s="8"/>
      <c r="R23" s="8"/>
      <c r="S23" s="8"/>
      <c r="T23" s="8"/>
      <c r="U23" s="8"/>
      <c r="V23" s="8"/>
      <c r="W23" s="8"/>
      <c r="X23" s="8"/>
      <c r="Y23" s="8"/>
      <c r="Z23" s="7"/>
      <c r="AA23" s="7"/>
      <c r="AB23" s="7"/>
      <c r="AC23" s="7"/>
      <c r="AD23" s="7"/>
      <c r="AE23" s="7"/>
    </row>
    <row r="24" spans="2:31">
      <c r="B24" s="2">
        <v>8.1666666666666643</v>
      </c>
      <c r="C24" s="2">
        <v>12.25</v>
      </c>
      <c r="D24" s="2">
        <v>12.25</v>
      </c>
      <c r="E24" s="2">
        <v>49</v>
      </c>
      <c r="F24" s="2">
        <v>49</v>
      </c>
      <c r="G24" s="2">
        <v>49</v>
      </c>
      <c r="H24" s="2">
        <v>7</v>
      </c>
      <c r="I24" s="2">
        <f t="shared" si="10"/>
        <v>186.66666666666666</v>
      </c>
      <c r="J24" s="2">
        <f t="shared" si="11"/>
        <v>0.29166666666666663</v>
      </c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</row>
    <row r="25" spans="2:31">
      <c r="B25" s="7"/>
      <c r="C25" s="7"/>
      <c r="D25" s="7"/>
      <c r="E25" s="7"/>
      <c r="F25" s="7"/>
      <c r="G25" s="7"/>
      <c r="H25" s="13" t="s">
        <v>10</v>
      </c>
      <c r="I25" s="7">
        <f>SUM(I18:I24)</f>
        <v>640</v>
      </c>
      <c r="J25" s="7"/>
      <c r="O25" s="7"/>
      <c r="P25" s="7"/>
      <c r="Q25" s="7"/>
      <c r="R25" s="7"/>
      <c r="S25" s="7"/>
      <c r="T25" s="7"/>
      <c r="U25" s="7"/>
      <c r="V25" s="7"/>
      <c r="W25" s="13"/>
      <c r="X25" s="7"/>
      <c r="Y25" s="7"/>
      <c r="Z25" s="7"/>
      <c r="AA25" s="7"/>
      <c r="AB25" s="7"/>
      <c r="AC25" s="7"/>
      <c r="AD25" s="7"/>
      <c r="AE25" s="7"/>
    </row>
    <row r="26" spans="2:31"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2:31"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2:31">
      <c r="B28" s="166" t="s">
        <v>15</v>
      </c>
      <c r="C28" s="169"/>
      <c r="D28" s="169"/>
      <c r="E28" s="169"/>
      <c r="F28" s="169"/>
      <c r="G28" s="169"/>
      <c r="H28" s="170"/>
      <c r="I28" s="30" t="s">
        <v>16</v>
      </c>
      <c r="J28" s="30" t="s">
        <v>22</v>
      </c>
      <c r="K28" s="30" t="s">
        <v>17</v>
      </c>
      <c r="O28" s="7"/>
      <c r="P28" s="7"/>
      <c r="Q28" s="59"/>
      <c r="R28" s="60"/>
      <c r="S28" s="60"/>
      <c r="T28" s="60"/>
      <c r="U28" s="60"/>
      <c r="V28" s="60"/>
      <c r="W28" s="60"/>
      <c r="X28" s="57"/>
      <c r="Y28" s="57"/>
      <c r="Z28" s="57"/>
      <c r="AA28" s="7"/>
      <c r="AB28" s="7"/>
      <c r="AC28" s="7"/>
      <c r="AD28" s="7"/>
      <c r="AE28" s="7"/>
    </row>
    <row r="29" spans="2:31">
      <c r="B29" s="2">
        <f t="array" ref="B29:H35">MMULT(B18:H24,B18:H24)</f>
        <v>343</v>
      </c>
      <c r="C29" s="2">
        <v>514.5</v>
      </c>
      <c r="D29" s="2">
        <v>514.5</v>
      </c>
      <c r="E29" s="2">
        <v>2058</v>
      </c>
      <c r="F29" s="2">
        <v>2058</v>
      </c>
      <c r="G29" s="2">
        <v>2058</v>
      </c>
      <c r="H29" s="2">
        <v>293.99999999999994</v>
      </c>
      <c r="I29" s="2">
        <f t="shared" ref="I29:I35" si="12">SUM(B29:H29)</f>
        <v>7840</v>
      </c>
      <c r="J29" s="88">
        <f t="shared" ref="J29:J35" si="13">I29/$I$36</f>
        <v>0.25</v>
      </c>
      <c r="K29" s="5">
        <f t="shared" ref="K29:K35" si="14">ABS(J29-J18)</f>
        <v>0</v>
      </c>
      <c r="O29" s="7"/>
      <c r="P29" s="7"/>
      <c r="Q29" s="8"/>
      <c r="R29" s="8"/>
      <c r="S29" s="8"/>
      <c r="T29" s="8"/>
      <c r="U29" s="8"/>
      <c r="V29" s="8"/>
      <c r="W29" s="8"/>
      <c r="X29" s="8"/>
      <c r="Y29" s="8"/>
      <c r="Z29" s="7"/>
      <c r="AA29" s="7"/>
      <c r="AB29" s="7"/>
      <c r="AC29" s="7"/>
      <c r="AD29" s="7"/>
      <c r="AE29" s="7"/>
    </row>
    <row r="30" spans="2:31">
      <c r="B30" s="2">
        <v>228.66666666666663</v>
      </c>
      <c r="C30" s="2">
        <v>343</v>
      </c>
      <c r="D30" s="2">
        <v>343</v>
      </c>
      <c r="E30" s="2">
        <v>1372</v>
      </c>
      <c r="F30" s="2">
        <v>1372</v>
      </c>
      <c r="G30" s="2">
        <v>1372</v>
      </c>
      <c r="H30" s="2">
        <v>195.99999999999997</v>
      </c>
      <c r="I30" s="2">
        <f t="shared" si="12"/>
        <v>5226.6666666666661</v>
      </c>
      <c r="J30" s="88">
        <f t="shared" si="13"/>
        <v>0.16666666666666666</v>
      </c>
      <c r="K30" s="5">
        <f t="shared" si="14"/>
        <v>0</v>
      </c>
      <c r="O30" s="7"/>
      <c r="P30" s="7"/>
      <c r="Q30" s="8"/>
      <c r="R30" s="8"/>
      <c r="S30" s="8"/>
      <c r="T30" s="8"/>
      <c r="U30" s="8"/>
      <c r="V30" s="8"/>
      <c r="W30" s="8"/>
      <c r="X30" s="8"/>
      <c r="Y30" s="8"/>
      <c r="Z30" s="7"/>
      <c r="AA30" s="7"/>
      <c r="AB30" s="7"/>
      <c r="AC30" s="7"/>
      <c r="AD30" s="7"/>
      <c r="AE30" s="7"/>
    </row>
    <row r="31" spans="2:31">
      <c r="B31" s="2">
        <v>228.66666666666663</v>
      </c>
      <c r="C31" s="2">
        <v>343</v>
      </c>
      <c r="D31" s="2">
        <v>343</v>
      </c>
      <c r="E31" s="2">
        <v>1372</v>
      </c>
      <c r="F31" s="2">
        <v>1372</v>
      </c>
      <c r="G31" s="2">
        <v>1372</v>
      </c>
      <c r="H31" s="2">
        <v>195.99999999999997</v>
      </c>
      <c r="I31" s="2">
        <f t="shared" si="12"/>
        <v>5226.6666666666661</v>
      </c>
      <c r="J31" s="88">
        <f t="shared" si="13"/>
        <v>0.16666666666666666</v>
      </c>
      <c r="K31" s="5">
        <f t="shared" si="14"/>
        <v>0</v>
      </c>
      <c r="O31" s="7"/>
      <c r="P31" s="7"/>
      <c r="Q31" s="8"/>
      <c r="R31" s="8"/>
      <c r="S31" s="8"/>
      <c r="T31" s="8"/>
      <c r="U31" s="8"/>
      <c r="V31" s="8"/>
      <c r="W31" s="8"/>
      <c r="X31" s="8"/>
      <c r="Y31" s="8"/>
      <c r="Z31" s="7"/>
      <c r="AA31" s="7"/>
      <c r="AB31" s="7"/>
      <c r="AC31" s="7"/>
      <c r="AD31" s="7"/>
      <c r="AE31" s="7"/>
    </row>
    <row r="32" spans="2:31">
      <c r="B32" s="2">
        <v>57.166666666666657</v>
      </c>
      <c r="C32" s="2">
        <v>85.75</v>
      </c>
      <c r="D32" s="2">
        <v>85.75</v>
      </c>
      <c r="E32" s="2">
        <v>343</v>
      </c>
      <c r="F32" s="2">
        <v>343</v>
      </c>
      <c r="G32" s="2">
        <v>343</v>
      </c>
      <c r="H32" s="2">
        <v>48.999999999999993</v>
      </c>
      <c r="I32" s="2">
        <f t="shared" si="12"/>
        <v>1306.6666666666665</v>
      </c>
      <c r="J32" s="88">
        <f t="shared" si="13"/>
        <v>4.1666666666666664E-2</v>
      </c>
      <c r="K32" s="5">
        <f t="shared" si="14"/>
        <v>0</v>
      </c>
      <c r="O32" s="7"/>
      <c r="P32" s="7"/>
      <c r="Q32" s="8"/>
      <c r="R32" s="8"/>
      <c r="S32" s="8"/>
      <c r="T32" s="8"/>
      <c r="U32" s="8"/>
      <c r="V32" s="8"/>
      <c r="W32" s="8"/>
      <c r="X32" s="8"/>
      <c r="Y32" s="8"/>
      <c r="Z32" s="7"/>
      <c r="AA32" s="7"/>
      <c r="AB32" s="7"/>
      <c r="AC32" s="7"/>
      <c r="AD32" s="7"/>
      <c r="AE32" s="7"/>
    </row>
    <row r="33" spans="1:31">
      <c r="B33" s="2">
        <v>57.166666666666657</v>
      </c>
      <c r="C33" s="2">
        <v>85.75</v>
      </c>
      <c r="D33" s="2">
        <v>85.75</v>
      </c>
      <c r="E33" s="2">
        <v>343</v>
      </c>
      <c r="F33" s="2">
        <v>343</v>
      </c>
      <c r="G33" s="2">
        <v>343</v>
      </c>
      <c r="H33" s="2">
        <v>48.999999999999993</v>
      </c>
      <c r="I33" s="2">
        <f t="shared" si="12"/>
        <v>1306.6666666666665</v>
      </c>
      <c r="J33" s="88">
        <f t="shared" si="13"/>
        <v>4.1666666666666664E-2</v>
      </c>
      <c r="K33" s="5">
        <f t="shared" si="14"/>
        <v>0</v>
      </c>
      <c r="O33" s="7"/>
      <c r="P33" s="7"/>
      <c r="Q33" s="8"/>
      <c r="R33" s="8"/>
      <c r="S33" s="8"/>
      <c r="T33" s="8"/>
      <c r="U33" s="8"/>
      <c r="V33" s="8"/>
      <c r="W33" s="8"/>
      <c r="X33" s="8"/>
      <c r="Y33" s="8"/>
      <c r="Z33" s="7"/>
      <c r="AA33" s="7"/>
      <c r="AB33" s="7"/>
      <c r="AC33" s="7"/>
      <c r="AD33" s="7"/>
      <c r="AE33" s="7"/>
    </row>
    <row r="34" spans="1:31">
      <c r="B34" s="2">
        <v>57.166666666666657</v>
      </c>
      <c r="C34" s="2">
        <v>85.75</v>
      </c>
      <c r="D34" s="2">
        <v>85.75</v>
      </c>
      <c r="E34" s="2">
        <v>343</v>
      </c>
      <c r="F34" s="2">
        <v>343</v>
      </c>
      <c r="G34" s="2">
        <v>343</v>
      </c>
      <c r="H34" s="2">
        <v>48.999999999999993</v>
      </c>
      <c r="I34" s="2">
        <f t="shared" si="12"/>
        <v>1306.6666666666665</v>
      </c>
      <c r="J34" s="88">
        <f t="shared" si="13"/>
        <v>4.1666666666666664E-2</v>
      </c>
      <c r="K34" s="5">
        <f t="shared" si="14"/>
        <v>0</v>
      </c>
      <c r="O34" s="7"/>
      <c r="P34" s="7"/>
      <c r="Q34" s="8"/>
      <c r="R34" s="8"/>
      <c r="S34" s="8"/>
      <c r="T34" s="8"/>
      <c r="U34" s="8"/>
      <c r="V34" s="8"/>
      <c r="W34" s="8"/>
      <c r="X34" s="8"/>
      <c r="Y34" s="8"/>
      <c r="Z34" s="7"/>
      <c r="AA34" s="7"/>
      <c r="AB34" s="7"/>
      <c r="AC34" s="7"/>
      <c r="AD34" s="7"/>
      <c r="AE34" s="7"/>
    </row>
    <row r="35" spans="1:31">
      <c r="B35" s="2">
        <v>400.16666666666652</v>
      </c>
      <c r="C35" s="2">
        <v>600.25</v>
      </c>
      <c r="D35" s="2">
        <v>600.25</v>
      </c>
      <c r="E35" s="2">
        <v>2401</v>
      </c>
      <c r="F35" s="2">
        <v>2401</v>
      </c>
      <c r="G35" s="2">
        <v>2401</v>
      </c>
      <c r="H35" s="2">
        <v>342.99999999999994</v>
      </c>
      <c r="I35" s="2">
        <f t="shared" si="12"/>
        <v>9146.6666666666661</v>
      </c>
      <c r="J35" s="88">
        <f t="shared" si="13"/>
        <v>0.29166666666666663</v>
      </c>
      <c r="K35" s="5">
        <f t="shared" si="14"/>
        <v>0</v>
      </c>
      <c r="O35" s="7"/>
      <c r="P35" s="7"/>
      <c r="Q35" s="8"/>
      <c r="R35" s="8"/>
      <c r="S35" s="8"/>
      <c r="T35" s="8"/>
      <c r="U35" s="8"/>
      <c r="V35" s="8"/>
      <c r="W35" s="8"/>
      <c r="X35" s="8"/>
      <c r="Y35" s="8"/>
      <c r="Z35" s="7"/>
      <c r="AA35" s="7"/>
      <c r="AB35" s="7"/>
      <c r="AC35" s="7"/>
      <c r="AD35" s="7"/>
      <c r="AE35" s="7"/>
    </row>
    <row r="36" spans="1:31">
      <c r="B36" s="7"/>
      <c r="C36" s="7"/>
      <c r="D36" s="7"/>
      <c r="E36" s="7"/>
      <c r="F36" s="7"/>
      <c r="G36" s="7"/>
      <c r="H36" s="13" t="s">
        <v>10</v>
      </c>
      <c r="I36" s="7">
        <f>SUM(I29:I35)</f>
        <v>31360</v>
      </c>
      <c r="J36" s="58" t="s">
        <v>13</v>
      </c>
      <c r="K36" s="50">
        <f>SUM(K29:K35)</f>
        <v>0</v>
      </c>
      <c r="O36" s="7"/>
      <c r="P36" s="7"/>
      <c r="Q36" s="7"/>
      <c r="R36" s="7"/>
      <c r="S36" s="7"/>
      <c r="T36" s="7"/>
      <c r="U36" s="7"/>
      <c r="V36" s="7"/>
      <c r="W36" s="13"/>
      <c r="X36" s="7"/>
      <c r="Y36" s="25"/>
      <c r="Z36" s="58"/>
      <c r="AA36" s="7"/>
      <c r="AB36" s="7"/>
      <c r="AC36" s="7"/>
      <c r="AD36" s="7"/>
      <c r="AE36" s="7"/>
    </row>
    <row r="37" spans="1:31"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>
      <c r="A40" s="4"/>
      <c r="B40" s="4"/>
      <c r="C40" s="22">
        <f>MAX(J41:J47)</f>
        <v>7</v>
      </c>
      <c r="D40" s="4" t="s">
        <v>19</v>
      </c>
      <c r="E40" s="4"/>
      <c r="F40" s="4"/>
      <c r="G40" s="4"/>
      <c r="H40" s="29" t="s">
        <v>11</v>
      </c>
      <c r="I40" s="29" t="s">
        <v>3</v>
      </c>
      <c r="J40" s="29" t="s">
        <v>12</v>
      </c>
      <c r="K40" s="4"/>
      <c r="O40" s="7"/>
      <c r="P40" s="7"/>
      <c r="Q40" s="7"/>
      <c r="R40" s="63"/>
      <c r="S40" s="7"/>
      <c r="T40" s="7"/>
      <c r="U40" s="7"/>
      <c r="V40" s="7"/>
      <c r="W40" s="19"/>
      <c r="X40" s="19"/>
      <c r="Y40" s="19"/>
      <c r="Z40" s="7"/>
      <c r="AA40" s="7"/>
      <c r="AB40" s="7"/>
      <c r="AC40" s="7"/>
      <c r="AD40" s="7"/>
      <c r="AE40" s="7"/>
    </row>
    <row r="41" spans="1:31">
      <c r="A41" s="4"/>
      <c r="B41" s="9" t="s">
        <v>4</v>
      </c>
      <c r="C41" s="22">
        <f>(C40 - 7)/6</f>
        <v>0</v>
      </c>
      <c r="D41" s="4" t="s">
        <v>20</v>
      </c>
      <c r="E41" s="4"/>
      <c r="F41" s="4"/>
      <c r="G41" s="4"/>
      <c r="H41" s="5">
        <f t="shared" ref="H41:H47" si="15">J29</f>
        <v>0.25</v>
      </c>
      <c r="I41" s="5">
        <f t="array" ref="I41:I47">MMULT(B7:H13,H41:H47)</f>
        <v>1.75</v>
      </c>
      <c r="J41" s="2">
        <f t="shared" ref="J41:J47" si="16">I41/H41</f>
        <v>7</v>
      </c>
      <c r="K41" s="4"/>
      <c r="O41" s="7"/>
      <c r="P41" s="7"/>
      <c r="Q41" s="13"/>
      <c r="R41" s="63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>
      <c r="A42" s="4"/>
      <c r="B42" s="9" t="s">
        <v>5</v>
      </c>
      <c r="C42" s="22">
        <v>1.32</v>
      </c>
      <c r="D42" s="4"/>
      <c r="E42" s="4"/>
      <c r="F42" s="4"/>
      <c r="G42" s="4"/>
      <c r="H42" s="5">
        <f t="shared" si="15"/>
        <v>0.16666666666666666</v>
      </c>
      <c r="I42" s="5">
        <v>1.1666666666666665</v>
      </c>
      <c r="J42" s="2">
        <f t="shared" si="16"/>
        <v>6.9999999999999991</v>
      </c>
      <c r="K42" s="4"/>
      <c r="O42" s="7"/>
      <c r="P42" s="7"/>
      <c r="Q42" s="13"/>
      <c r="R42" s="63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>
      <c r="A43" s="4"/>
      <c r="B43" s="9" t="s">
        <v>18</v>
      </c>
      <c r="C43" s="23">
        <f>C41/C42</f>
        <v>0</v>
      </c>
      <c r="D43" s="4"/>
      <c r="E43" s="4"/>
      <c r="F43" s="4"/>
      <c r="G43" s="4"/>
      <c r="H43" s="5">
        <f t="shared" si="15"/>
        <v>0.16666666666666666</v>
      </c>
      <c r="I43" s="5">
        <v>1.1666666666666665</v>
      </c>
      <c r="J43" s="2">
        <f t="shared" si="16"/>
        <v>6.9999999999999991</v>
      </c>
      <c r="K43" s="4"/>
      <c r="O43" s="7"/>
      <c r="P43" s="7"/>
      <c r="Q43" s="13"/>
      <c r="R43" s="64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>
      <c r="A44" s="4"/>
      <c r="B44" s="4"/>
      <c r="C44" s="4"/>
      <c r="D44" s="4"/>
      <c r="E44" s="4"/>
      <c r="F44" s="4"/>
      <c r="G44" s="4"/>
      <c r="H44" s="5">
        <f t="shared" si="15"/>
        <v>4.1666666666666664E-2</v>
      </c>
      <c r="I44" s="5">
        <v>0.29166666666666663</v>
      </c>
      <c r="J44" s="2">
        <f t="shared" si="16"/>
        <v>6.9999999999999991</v>
      </c>
      <c r="K44" s="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>
      <c r="A45" s="4"/>
      <c r="B45" s="4"/>
      <c r="C45" s="4"/>
      <c r="D45" s="4"/>
      <c r="E45" s="4"/>
      <c r="F45" s="4"/>
      <c r="G45" s="4"/>
      <c r="H45" s="5">
        <f t="shared" si="15"/>
        <v>4.1666666666666664E-2</v>
      </c>
      <c r="I45" s="5">
        <v>0.29166666666666663</v>
      </c>
      <c r="J45" s="2">
        <f t="shared" si="16"/>
        <v>6.9999999999999991</v>
      </c>
      <c r="K45" s="4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>
      <c r="A46" s="4"/>
      <c r="B46" s="4"/>
      <c r="C46" s="4"/>
      <c r="D46" s="4"/>
      <c r="E46" s="4"/>
      <c r="F46" s="4"/>
      <c r="G46" s="4"/>
      <c r="H46" s="5">
        <f t="shared" si="15"/>
        <v>4.1666666666666664E-2</v>
      </c>
      <c r="I46" s="5">
        <v>0.29166666666666663</v>
      </c>
      <c r="J46" s="2">
        <f t="shared" si="16"/>
        <v>6.9999999999999991</v>
      </c>
      <c r="K46" s="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>
      <c r="A47" s="4"/>
      <c r="B47" s="4"/>
      <c r="C47" s="4"/>
      <c r="D47" s="4"/>
      <c r="E47" s="4"/>
      <c r="F47" s="4"/>
      <c r="G47" s="4"/>
      <c r="H47" s="5">
        <f t="shared" si="15"/>
        <v>0.29166666666666663</v>
      </c>
      <c r="I47" s="5">
        <v>2.0416666666666661</v>
      </c>
      <c r="J47" s="2">
        <f t="shared" si="16"/>
        <v>6.9999999999999991</v>
      </c>
      <c r="K47" s="4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5:31"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5:31"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5:31"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5:31"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5:31"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5:31"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5:31"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5:31"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5:31"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5:31"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5:31"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5:31"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5:31"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5:31"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5:31"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5:31"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5:31"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5:31"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5:31"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5:31"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5:31"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5:31"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5:31"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5:31"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5:31"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5:31"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</sheetData>
  <mergeCells count="5">
    <mergeCell ref="K2:N4"/>
    <mergeCell ref="B17:H17"/>
    <mergeCell ref="B28:H28"/>
    <mergeCell ref="Q17:W17"/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2"/>
  <sheetViews>
    <sheetView topLeftCell="A34" workbookViewId="0">
      <selection activeCell="C40" sqref="C40"/>
    </sheetView>
  </sheetViews>
  <sheetFormatPr defaultRowHeight="15"/>
  <cols>
    <col min="1" max="1" width="15.5703125" customWidth="1"/>
    <col min="7" max="7" width="15.5703125" customWidth="1"/>
    <col min="10" max="10" width="14.28515625" customWidth="1"/>
  </cols>
  <sheetData>
    <row r="1" spans="1:23">
      <c r="A1" s="172" t="s">
        <v>14</v>
      </c>
      <c r="B1" s="172"/>
      <c r="C1" s="172"/>
      <c r="D1" s="172"/>
      <c r="E1" s="172"/>
      <c r="F1" s="172"/>
      <c r="G1" s="17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4" t="s">
        <v>60</v>
      </c>
      <c r="B2" s="4"/>
      <c r="C2" s="4"/>
      <c r="D2" s="4"/>
      <c r="E2" s="4"/>
      <c r="F2" s="4"/>
      <c r="G2" s="4"/>
      <c r="H2" s="4"/>
      <c r="I2" s="4"/>
      <c r="J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O3" s="52"/>
      <c r="P3" s="52"/>
      <c r="Q3" s="52"/>
      <c r="R3" s="52"/>
      <c r="S3" s="52"/>
      <c r="T3" s="52"/>
      <c r="U3" s="52"/>
      <c r="V3" s="52"/>
      <c r="W3" s="52"/>
    </row>
    <row r="4" spans="1:23">
      <c r="A4" s="4"/>
      <c r="B4" s="4"/>
      <c r="C4" s="4"/>
      <c r="D4" s="4"/>
      <c r="E4" s="4"/>
      <c r="F4" s="4"/>
      <c r="G4" s="4"/>
      <c r="H4" s="4"/>
      <c r="I4" s="4"/>
      <c r="J4" s="4"/>
      <c r="O4" s="3"/>
      <c r="P4" s="3"/>
      <c r="Q4" s="3"/>
      <c r="R4" s="3"/>
      <c r="S4" s="3"/>
      <c r="T4" s="3"/>
      <c r="U4" s="3"/>
      <c r="V4" s="3"/>
      <c r="W4" s="3"/>
    </row>
    <row r="5" spans="1:23" ht="12.75" customHeight="1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  <c r="V5" s="3"/>
      <c r="W5" s="3"/>
    </row>
    <row r="6" spans="1:23" ht="70.5" customHeight="1" thickBot="1">
      <c r="A6" s="28" t="s">
        <v>55</v>
      </c>
      <c r="B6" s="34" t="str">
        <f>A7</f>
        <v>C++</v>
      </c>
      <c r="C6" s="34" t="str">
        <f>A8</f>
        <v xml:space="preserve">Java </v>
      </c>
      <c r="D6" s="34" t="str">
        <f>A9</f>
        <v>C#</v>
      </c>
      <c r="E6" s="34" t="str">
        <f>A10</f>
        <v>Python</v>
      </c>
      <c r="F6" s="34" t="str">
        <f>A11</f>
        <v>Ruby</v>
      </c>
      <c r="G6" s="34" t="str">
        <f>A12</f>
        <v>JavaScript</v>
      </c>
      <c r="H6" s="35" t="str">
        <f>A13</f>
        <v>C</v>
      </c>
      <c r="I6" s="27" t="s">
        <v>1</v>
      </c>
      <c r="J6" s="27" t="s">
        <v>21</v>
      </c>
      <c r="K6" s="4"/>
      <c r="L6" s="30" t="s">
        <v>55</v>
      </c>
      <c r="M6" s="26" t="s">
        <v>8</v>
      </c>
      <c r="N6" s="4"/>
      <c r="O6" s="3"/>
      <c r="P6" s="65"/>
      <c r="Q6" s="66"/>
      <c r="R6" s="66"/>
      <c r="S6" s="66"/>
      <c r="T6" s="66"/>
      <c r="U6" s="66"/>
      <c r="V6" s="66"/>
      <c r="W6" s="66"/>
    </row>
    <row r="7" spans="1:23">
      <c r="A7" s="31" t="str">
        <f t="shared" ref="A7:A13" si="0">L7</f>
        <v>C++</v>
      </c>
      <c r="B7" s="37">
        <f t="shared" ref="B7:B13" si="1">J7/$J$7</f>
        <v>1</v>
      </c>
      <c r="C7" s="40">
        <f t="shared" ref="C7:C13" si="2">J7/$J$8</f>
        <v>1</v>
      </c>
      <c r="D7" s="40">
        <f t="shared" ref="D7:D13" si="3">J7/$J$9</f>
        <v>0.66666666666666663</v>
      </c>
      <c r="E7" s="40">
        <f t="shared" ref="E7:E13" si="4">J7/$J$10</f>
        <v>0.8</v>
      </c>
      <c r="F7" s="40">
        <f t="shared" ref="F7:F13" si="5">J7/$J$11</f>
        <v>0.66666666666666663</v>
      </c>
      <c r="G7" s="40">
        <f t="shared" ref="G7:G13" si="6">J7/$J$12</f>
        <v>1.3333333333333333</v>
      </c>
      <c r="H7" s="47">
        <f t="shared" ref="H7:H13" si="7">J7/$J$13</f>
        <v>1.3333333333333333</v>
      </c>
      <c r="I7" s="84">
        <f t="shared" ref="I7:I13" si="8">J29</f>
        <v>0.12903225806451615</v>
      </c>
      <c r="J7" s="51">
        <f>M7</f>
        <v>4</v>
      </c>
      <c r="K7" s="4"/>
      <c r="L7" s="29" t="s">
        <v>48</v>
      </c>
      <c r="M7" s="136">
        <v>4</v>
      </c>
      <c r="N7" s="4"/>
      <c r="O7" s="3"/>
      <c r="P7" s="70"/>
      <c r="Q7" s="71"/>
      <c r="R7" s="71"/>
      <c r="S7" s="71"/>
      <c r="T7" s="71"/>
      <c r="U7" s="71"/>
      <c r="V7" s="71"/>
      <c r="W7" s="72"/>
    </row>
    <row r="8" spans="1:23">
      <c r="A8" s="32" t="str">
        <f t="shared" si="0"/>
        <v xml:space="preserve">Java </v>
      </c>
      <c r="B8" s="41">
        <f t="shared" si="1"/>
        <v>1</v>
      </c>
      <c r="C8" s="36">
        <f t="shared" si="2"/>
        <v>1</v>
      </c>
      <c r="D8" s="42">
        <f t="shared" si="3"/>
        <v>0.66666666666666663</v>
      </c>
      <c r="E8" s="42">
        <f t="shared" si="4"/>
        <v>0.8</v>
      </c>
      <c r="F8" s="42">
        <f t="shared" si="5"/>
        <v>0.66666666666666663</v>
      </c>
      <c r="G8" s="42">
        <f t="shared" si="6"/>
        <v>1.3333333333333333</v>
      </c>
      <c r="H8" s="48">
        <f t="shared" si="7"/>
        <v>1.3333333333333333</v>
      </c>
      <c r="I8" s="85">
        <f t="shared" si="8"/>
        <v>0.12903225806451615</v>
      </c>
      <c r="J8" s="45">
        <f>M8</f>
        <v>4</v>
      </c>
      <c r="K8" s="4"/>
      <c r="L8" s="29" t="s">
        <v>56</v>
      </c>
      <c r="M8" s="136">
        <v>4</v>
      </c>
      <c r="N8" s="4"/>
      <c r="O8" s="3"/>
      <c r="P8" s="70"/>
      <c r="Q8" s="71"/>
      <c r="R8" s="71"/>
      <c r="S8" s="71"/>
      <c r="T8" s="71"/>
      <c r="U8" s="71"/>
      <c r="V8" s="71"/>
      <c r="W8" s="72"/>
    </row>
    <row r="9" spans="1:23">
      <c r="A9" s="32" t="str">
        <f t="shared" si="0"/>
        <v>C#</v>
      </c>
      <c r="B9" s="41">
        <f t="shared" si="1"/>
        <v>1.5</v>
      </c>
      <c r="C9" s="42">
        <f t="shared" si="2"/>
        <v>1.5</v>
      </c>
      <c r="D9" s="36">
        <f t="shared" si="3"/>
        <v>1</v>
      </c>
      <c r="E9" s="42">
        <f t="shared" si="4"/>
        <v>1.2</v>
      </c>
      <c r="F9" s="42">
        <f t="shared" si="5"/>
        <v>1</v>
      </c>
      <c r="G9" s="42">
        <f t="shared" si="6"/>
        <v>2</v>
      </c>
      <c r="H9" s="48">
        <f t="shared" si="7"/>
        <v>2</v>
      </c>
      <c r="I9" s="85">
        <f t="shared" si="8"/>
        <v>0.19354838709677416</v>
      </c>
      <c r="J9" s="45">
        <f>M9</f>
        <v>6</v>
      </c>
      <c r="K9" s="4"/>
      <c r="L9" s="29" t="s">
        <v>50</v>
      </c>
      <c r="M9" s="136">
        <v>6</v>
      </c>
      <c r="N9" s="4"/>
      <c r="O9" s="3"/>
      <c r="P9" s="70"/>
      <c r="Q9" s="71"/>
      <c r="R9" s="71"/>
      <c r="S9" s="71"/>
      <c r="T9" s="71"/>
      <c r="U9" s="71"/>
      <c r="V9" s="71"/>
      <c r="W9" s="72"/>
    </row>
    <row r="10" spans="1:23">
      <c r="A10" s="32" t="str">
        <f t="shared" si="0"/>
        <v>Python</v>
      </c>
      <c r="B10" s="41">
        <f t="shared" si="1"/>
        <v>1.25</v>
      </c>
      <c r="C10" s="42">
        <f t="shared" si="2"/>
        <v>1.25</v>
      </c>
      <c r="D10" s="42">
        <f t="shared" si="3"/>
        <v>0.83333333333333337</v>
      </c>
      <c r="E10" s="36">
        <f t="shared" si="4"/>
        <v>1</v>
      </c>
      <c r="F10" s="42">
        <f t="shared" si="5"/>
        <v>0.83333333333333337</v>
      </c>
      <c r="G10" s="42">
        <f t="shared" si="6"/>
        <v>1.6666666666666667</v>
      </c>
      <c r="H10" s="48">
        <f t="shared" si="7"/>
        <v>1.6666666666666667</v>
      </c>
      <c r="I10" s="85">
        <f t="shared" si="8"/>
        <v>0.16129032258064513</v>
      </c>
      <c r="J10" s="45">
        <f>M10</f>
        <v>5</v>
      </c>
      <c r="K10" s="4"/>
      <c r="L10" s="29" t="s">
        <v>51</v>
      </c>
      <c r="M10" s="136">
        <v>5</v>
      </c>
      <c r="N10" s="4"/>
      <c r="O10" s="3"/>
      <c r="P10" s="70"/>
      <c r="Q10" s="71"/>
      <c r="R10" s="71"/>
      <c r="S10" s="71"/>
      <c r="T10" s="71"/>
      <c r="U10" s="71"/>
      <c r="V10" s="71"/>
      <c r="W10" s="72"/>
    </row>
    <row r="11" spans="1:23">
      <c r="A11" s="32" t="str">
        <f t="shared" si="0"/>
        <v>Ruby</v>
      </c>
      <c r="B11" s="41">
        <f t="shared" si="1"/>
        <v>1.5</v>
      </c>
      <c r="C11" s="42">
        <f t="shared" si="2"/>
        <v>1.5</v>
      </c>
      <c r="D11" s="42">
        <f t="shared" si="3"/>
        <v>1</v>
      </c>
      <c r="E11" s="42">
        <f t="shared" si="4"/>
        <v>1.2</v>
      </c>
      <c r="F11" s="36">
        <f t="shared" si="5"/>
        <v>1</v>
      </c>
      <c r="G11" s="42">
        <f t="shared" si="6"/>
        <v>2</v>
      </c>
      <c r="H11" s="48">
        <f t="shared" si="7"/>
        <v>2</v>
      </c>
      <c r="I11" s="85">
        <f t="shared" si="8"/>
        <v>0.19354838709677416</v>
      </c>
      <c r="J11" s="45">
        <f>M9</f>
        <v>6</v>
      </c>
      <c r="K11" s="4"/>
      <c r="L11" s="29" t="s">
        <v>52</v>
      </c>
      <c r="M11" s="136">
        <v>3</v>
      </c>
      <c r="N11" s="4"/>
      <c r="O11" s="3"/>
      <c r="P11" s="70"/>
      <c r="Q11" s="71"/>
      <c r="R11" s="71"/>
      <c r="S11" s="71"/>
      <c r="T11" s="71"/>
      <c r="U11" s="71"/>
      <c r="V11" s="71"/>
      <c r="W11" s="72"/>
    </row>
    <row r="12" spans="1:23">
      <c r="A12" s="32" t="str">
        <f t="shared" si="0"/>
        <v>JavaScript</v>
      </c>
      <c r="B12" s="41">
        <f t="shared" si="1"/>
        <v>0.75</v>
      </c>
      <c r="C12" s="42">
        <f t="shared" si="2"/>
        <v>0.75</v>
      </c>
      <c r="D12" s="42">
        <f t="shared" si="3"/>
        <v>0.5</v>
      </c>
      <c r="E12" s="42">
        <f t="shared" si="4"/>
        <v>0.6</v>
      </c>
      <c r="F12" s="42">
        <f t="shared" si="5"/>
        <v>0.5</v>
      </c>
      <c r="G12" s="36">
        <f t="shared" si="6"/>
        <v>1</v>
      </c>
      <c r="H12" s="48">
        <f t="shared" si="7"/>
        <v>1</v>
      </c>
      <c r="I12" s="85">
        <f t="shared" si="8"/>
        <v>9.677419354838708E-2</v>
      </c>
      <c r="J12" s="45">
        <f>M11</f>
        <v>3</v>
      </c>
      <c r="K12" s="4"/>
      <c r="L12" s="29" t="s">
        <v>53</v>
      </c>
      <c r="M12" s="136">
        <v>3</v>
      </c>
      <c r="N12" s="4"/>
      <c r="O12" s="3"/>
      <c r="P12" s="70"/>
      <c r="Q12" s="71"/>
      <c r="R12" s="71"/>
      <c r="S12" s="71"/>
      <c r="T12" s="71"/>
      <c r="U12" s="71"/>
      <c r="V12" s="71"/>
      <c r="W12" s="72"/>
    </row>
    <row r="13" spans="1:23" ht="15.75" thickBot="1">
      <c r="A13" s="33" t="str">
        <f t="shared" si="0"/>
        <v>C</v>
      </c>
      <c r="B13" s="43">
        <f t="shared" si="1"/>
        <v>0.75</v>
      </c>
      <c r="C13" s="44">
        <f t="shared" si="2"/>
        <v>0.75</v>
      </c>
      <c r="D13" s="44">
        <f t="shared" si="3"/>
        <v>0.5</v>
      </c>
      <c r="E13" s="44">
        <f t="shared" si="4"/>
        <v>0.6</v>
      </c>
      <c r="F13" s="44">
        <f t="shared" si="5"/>
        <v>0.5</v>
      </c>
      <c r="G13" s="44">
        <f t="shared" si="6"/>
        <v>1</v>
      </c>
      <c r="H13" s="49">
        <f t="shared" si="7"/>
        <v>1</v>
      </c>
      <c r="I13" s="86">
        <f t="shared" si="8"/>
        <v>9.677419354838708E-2</v>
      </c>
      <c r="J13" s="46">
        <f>M12</f>
        <v>3</v>
      </c>
      <c r="K13" s="4"/>
      <c r="L13" s="137" t="s">
        <v>54</v>
      </c>
      <c r="M13" s="136">
        <v>4</v>
      </c>
      <c r="N13" s="4"/>
      <c r="O13" s="3"/>
      <c r="P13" s="70"/>
      <c r="Q13" s="71"/>
      <c r="R13" s="71"/>
      <c r="S13" s="71"/>
      <c r="T13" s="71"/>
      <c r="U13" s="71"/>
      <c r="V13" s="71"/>
      <c r="W13" s="72"/>
    </row>
    <row r="14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4"/>
      <c r="B17" s="166" t="s">
        <v>15</v>
      </c>
      <c r="C17" s="167"/>
      <c r="D17" s="167"/>
      <c r="E17" s="167"/>
      <c r="F17" s="167"/>
      <c r="G17" s="167"/>
      <c r="H17" s="168"/>
      <c r="I17" s="30" t="s">
        <v>16</v>
      </c>
      <c r="J17" s="30" t="s">
        <v>22</v>
      </c>
      <c r="K17" s="4"/>
      <c r="L17" s="4"/>
      <c r="M17" s="4"/>
      <c r="N17" s="4"/>
      <c r="O17" s="3"/>
      <c r="P17" s="3"/>
      <c r="Q17" s="171"/>
      <c r="R17" s="171"/>
      <c r="S17" s="171"/>
      <c r="T17" s="171"/>
      <c r="U17" s="171"/>
      <c r="V17" s="171"/>
      <c r="W17" s="171"/>
    </row>
    <row r="18" spans="1:23">
      <c r="A18" s="4"/>
      <c r="B18" s="2">
        <f t="array" ref="B18:H24">MMULT(B7:H13,B7:H13)</f>
        <v>7</v>
      </c>
      <c r="C18" s="2">
        <v>7</v>
      </c>
      <c r="D18" s="2">
        <v>4.666666666666667</v>
      </c>
      <c r="E18" s="2">
        <v>5.6</v>
      </c>
      <c r="F18" s="2">
        <v>4.666666666666667</v>
      </c>
      <c r="G18" s="2">
        <v>9.3333333333333339</v>
      </c>
      <c r="H18" s="2">
        <v>9.3333333333333339</v>
      </c>
      <c r="I18" s="2">
        <f t="shared" ref="I18:I24" si="9">SUM(B18:H18)</f>
        <v>47.6</v>
      </c>
      <c r="J18" s="2">
        <f t="shared" ref="J18:J24" si="10">I18/$I$25</f>
        <v>0.12903225806451615</v>
      </c>
      <c r="K18" s="4"/>
      <c r="L18" s="4"/>
      <c r="M18" s="4"/>
      <c r="N18" s="4"/>
      <c r="O18" s="3"/>
      <c r="P18" s="3"/>
      <c r="Q18" s="72"/>
      <c r="R18" s="72"/>
      <c r="S18" s="72"/>
      <c r="T18" s="72"/>
      <c r="U18" s="72"/>
      <c r="V18" s="72"/>
      <c r="W18" s="72"/>
    </row>
    <row r="19" spans="1:23">
      <c r="A19" s="4"/>
      <c r="B19" s="2">
        <v>7</v>
      </c>
      <c r="C19" s="2">
        <v>7</v>
      </c>
      <c r="D19" s="2">
        <v>4.666666666666667</v>
      </c>
      <c r="E19" s="2">
        <v>5.6</v>
      </c>
      <c r="F19" s="2">
        <v>4.666666666666667</v>
      </c>
      <c r="G19" s="2">
        <v>9.3333333333333339</v>
      </c>
      <c r="H19" s="2">
        <v>9.3333333333333339</v>
      </c>
      <c r="I19" s="2">
        <f t="shared" si="9"/>
        <v>47.6</v>
      </c>
      <c r="J19" s="2">
        <f t="shared" si="10"/>
        <v>0.12903225806451615</v>
      </c>
      <c r="K19" s="4"/>
      <c r="L19" s="4"/>
      <c r="M19" s="4"/>
      <c r="N19" s="4"/>
      <c r="O19" s="3"/>
      <c r="P19" s="3"/>
      <c r="Q19" s="72"/>
      <c r="R19" s="72"/>
      <c r="S19" s="72"/>
      <c r="T19" s="72"/>
      <c r="U19" s="72"/>
      <c r="V19" s="72"/>
      <c r="W19" s="72"/>
    </row>
    <row r="20" spans="1:23">
      <c r="A20" s="4"/>
      <c r="B20" s="2">
        <v>10.5</v>
      </c>
      <c r="C20" s="2">
        <v>10.5</v>
      </c>
      <c r="D20" s="2">
        <v>7</v>
      </c>
      <c r="E20" s="2">
        <v>8.4</v>
      </c>
      <c r="F20" s="2">
        <v>7</v>
      </c>
      <c r="G20" s="2">
        <v>14</v>
      </c>
      <c r="H20" s="2">
        <v>14</v>
      </c>
      <c r="I20" s="2">
        <f t="shared" si="9"/>
        <v>71.400000000000006</v>
      </c>
      <c r="J20" s="2">
        <f t="shared" si="10"/>
        <v>0.19354838709677422</v>
      </c>
      <c r="K20" s="4"/>
      <c r="L20" s="4"/>
      <c r="M20" s="4"/>
      <c r="N20" s="4"/>
      <c r="O20" s="3"/>
      <c r="P20" s="3"/>
      <c r="Q20" s="72"/>
      <c r="R20" s="72"/>
      <c r="S20" s="72"/>
      <c r="T20" s="72"/>
      <c r="U20" s="72"/>
      <c r="V20" s="72"/>
      <c r="W20" s="72"/>
    </row>
    <row r="21" spans="1:23">
      <c r="A21" s="4"/>
      <c r="B21" s="2">
        <v>8.75</v>
      </c>
      <c r="C21" s="2">
        <v>8.75</v>
      </c>
      <c r="D21" s="2">
        <v>5.833333333333333</v>
      </c>
      <c r="E21" s="2">
        <v>7</v>
      </c>
      <c r="F21" s="2">
        <v>5.833333333333333</v>
      </c>
      <c r="G21" s="2">
        <v>11.666666666666666</v>
      </c>
      <c r="H21" s="2">
        <v>11.666666666666666</v>
      </c>
      <c r="I21" s="2">
        <f t="shared" si="9"/>
        <v>59.499999999999993</v>
      </c>
      <c r="J21" s="2">
        <f t="shared" si="10"/>
        <v>0.16129032258064516</v>
      </c>
      <c r="K21" s="4"/>
      <c r="L21" s="4"/>
      <c r="M21" s="4"/>
      <c r="N21" s="4"/>
      <c r="O21" s="3"/>
      <c r="P21" s="3"/>
      <c r="Q21" s="72"/>
      <c r="R21" s="72"/>
      <c r="S21" s="72"/>
      <c r="T21" s="72"/>
      <c r="U21" s="72"/>
      <c r="V21" s="72"/>
      <c r="W21" s="72"/>
    </row>
    <row r="22" spans="1:23">
      <c r="A22" s="4"/>
      <c r="B22" s="2">
        <v>10.5</v>
      </c>
      <c r="C22" s="2">
        <v>10.5</v>
      </c>
      <c r="D22" s="2">
        <v>7</v>
      </c>
      <c r="E22" s="2">
        <v>8.4</v>
      </c>
      <c r="F22" s="2">
        <v>7</v>
      </c>
      <c r="G22" s="2">
        <v>14</v>
      </c>
      <c r="H22" s="2">
        <v>14</v>
      </c>
      <c r="I22" s="2">
        <f t="shared" si="9"/>
        <v>71.400000000000006</v>
      </c>
      <c r="J22" s="2">
        <f t="shared" si="10"/>
        <v>0.19354838709677422</v>
      </c>
      <c r="K22" s="4"/>
      <c r="L22" s="4"/>
      <c r="M22" s="4"/>
      <c r="N22" s="4"/>
      <c r="O22" s="3"/>
      <c r="P22" s="3"/>
      <c r="Q22" s="72"/>
      <c r="R22" s="72"/>
      <c r="S22" s="72"/>
      <c r="T22" s="72"/>
      <c r="U22" s="72"/>
      <c r="V22" s="72"/>
      <c r="W22" s="72"/>
    </row>
    <row r="23" spans="1:23">
      <c r="A23" s="4"/>
      <c r="B23" s="2">
        <v>5.25</v>
      </c>
      <c r="C23" s="2">
        <v>5.25</v>
      </c>
      <c r="D23" s="2">
        <v>3.5</v>
      </c>
      <c r="E23" s="2">
        <v>4.2</v>
      </c>
      <c r="F23" s="2">
        <v>3.5</v>
      </c>
      <c r="G23" s="2">
        <v>7</v>
      </c>
      <c r="H23" s="2">
        <v>7</v>
      </c>
      <c r="I23" s="2">
        <f t="shared" si="9"/>
        <v>35.700000000000003</v>
      </c>
      <c r="J23" s="2">
        <f t="shared" si="10"/>
        <v>9.6774193548387108E-2</v>
      </c>
      <c r="K23" s="4"/>
      <c r="L23" s="4"/>
      <c r="M23" s="4"/>
      <c r="N23" s="4"/>
      <c r="O23" s="7"/>
      <c r="P23" s="7"/>
      <c r="Q23" s="8"/>
      <c r="R23" s="8"/>
      <c r="S23" s="8"/>
      <c r="T23" s="8"/>
      <c r="U23" s="8"/>
      <c r="V23" s="8"/>
      <c r="W23" s="8"/>
    </row>
    <row r="24" spans="1:23">
      <c r="A24" s="4"/>
      <c r="B24" s="2">
        <v>5.25</v>
      </c>
      <c r="C24" s="2">
        <v>5.25</v>
      </c>
      <c r="D24" s="2">
        <v>3.5</v>
      </c>
      <c r="E24" s="2">
        <v>4.2</v>
      </c>
      <c r="F24" s="2">
        <v>3.5</v>
      </c>
      <c r="G24" s="2">
        <v>7</v>
      </c>
      <c r="H24" s="2">
        <v>7</v>
      </c>
      <c r="I24" s="2">
        <f t="shared" si="9"/>
        <v>35.700000000000003</v>
      </c>
      <c r="J24" s="2">
        <f t="shared" si="10"/>
        <v>9.6774193548387108E-2</v>
      </c>
      <c r="K24" s="4"/>
      <c r="L24" s="4"/>
      <c r="M24" s="4"/>
      <c r="N24" s="4"/>
      <c r="O24" s="7"/>
      <c r="P24" s="7"/>
      <c r="Q24" s="8"/>
      <c r="R24" s="8"/>
      <c r="S24" s="8"/>
      <c r="T24" s="8"/>
      <c r="U24" s="8"/>
      <c r="V24" s="8"/>
      <c r="W24" s="8"/>
    </row>
    <row r="25" spans="1:23">
      <c r="A25" s="4"/>
      <c r="B25" s="7"/>
      <c r="C25" s="7"/>
      <c r="D25" s="7"/>
      <c r="E25" s="7"/>
      <c r="F25" s="7"/>
      <c r="G25" s="7"/>
      <c r="H25" s="13" t="s">
        <v>10</v>
      </c>
      <c r="I25" s="7">
        <f>SUM(I18:I24)</f>
        <v>368.9</v>
      </c>
      <c r="J25" s="7"/>
      <c r="K25" s="4"/>
      <c r="L25" s="4"/>
      <c r="M25" s="4"/>
      <c r="N25" s="4"/>
      <c r="O25" s="7"/>
      <c r="P25" s="7"/>
      <c r="Q25" s="7"/>
      <c r="R25" s="7"/>
      <c r="S25" s="7"/>
      <c r="T25" s="7"/>
      <c r="U25" s="7"/>
      <c r="V25" s="7"/>
      <c r="W25" s="13"/>
    </row>
    <row r="26" spans="1:2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7"/>
      <c r="R26" s="7"/>
      <c r="S26" s="7"/>
      <c r="T26" s="7"/>
      <c r="U26" s="7"/>
      <c r="V26" s="7"/>
      <c r="W26" s="7"/>
    </row>
    <row r="27" spans="1:2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"/>
      <c r="P27" s="7"/>
      <c r="Q27" s="7"/>
      <c r="R27" s="7"/>
      <c r="S27" s="7"/>
      <c r="T27" s="7"/>
      <c r="U27" s="7"/>
      <c r="V27" s="7"/>
      <c r="W27" s="7"/>
    </row>
    <row r="28" spans="1:23">
      <c r="A28" s="4"/>
      <c r="B28" s="166" t="s">
        <v>15</v>
      </c>
      <c r="C28" s="169"/>
      <c r="D28" s="169"/>
      <c r="E28" s="169"/>
      <c r="F28" s="169"/>
      <c r="G28" s="169"/>
      <c r="H28" s="170"/>
      <c r="I28" s="30" t="s">
        <v>16</v>
      </c>
      <c r="J28" s="30" t="s">
        <v>22</v>
      </c>
      <c r="K28" s="30" t="s">
        <v>17</v>
      </c>
      <c r="L28" s="4"/>
      <c r="M28" s="4"/>
      <c r="N28" s="4"/>
      <c r="O28" s="7"/>
      <c r="P28" s="7"/>
      <c r="Q28" s="59"/>
      <c r="R28" s="60"/>
      <c r="S28" s="60"/>
      <c r="T28" s="60"/>
      <c r="U28" s="60"/>
      <c r="V28" s="60"/>
      <c r="W28" s="60"/>
    </row>
    <row r="29" spans="1:23">
      <c r="A29" s="4"/>
      <c r="B29" s="2">
        <f t="array" ref="B29:H35">MMULT(B18:H24,B18:H24)</f>
        <v>343</v>
      </c>
      <c r="C29" s="2">
        <v>343</v>
      </c>
      <c r="D29" s="2">
        <v>228.66666666666674</v>
      </c>
      <c r="E29" s="2">
        <v>274.39999999999998</v>
      </c>
      <c r="F29" s="2">
        <v>228.66666666666674</v>
      </c>
      <c r="G29" s="2">
        <v>457.33333333333348</v>
      </c>
      <c r="H29" s="2">
        <v>457.33333333333348</v>
      </c>
      <c r="I29" s="2">
        <f t="shared" ref="I29:I35" si="11">SUM(B29:H29)</f>
        <v>2332.4000000000005</v>
      </c>
      <c r="J29" s="88">
        <f t="shared" ref="J29:J35" si="12">I29/$I$36</f>
        <v>0.12903225806451615</v>
      </c>
      <c r="K29" s="5">
        <f t="shared" ref="K29:K35" si="13">ABS(J29-J18)</f>
        <v>0</v>
      </c>
      <c r="L29" s="4"/>
      <c r="M29" s="4"/>
      <c r="N29" s="4"/>
      <c r="O29" s="7"/>
      <c r="P29" s="7"/>
      <c r="Q29" s="8"/>
      <c r="R29" s="8"/>
      <c r="S29" s="8"/>
      <c r="T29" s="8"/>
      <c r="U29" s="8"/>
      <c r="V29" s="8"/>
      <c r="W29" s="8"/>
    </row>
    <row r="30" spans="1:23">
      <c r="A30" s="4"/>
      <c r="B30" s="2">
        <v>343</v>
      </c>
      <c r="C30" s="2">
        <v>343</v>
      </c>
      <c r="D30" s="2">
        <v>228.66666666666674</v>
      </c>
      <c r="E30" s="2">
        <v>274.39999999999998</v>
      </c>
      <c r="F30" s="2">
        <v>228.66666666666674</v>
      </c>
      <c r="G30" s="2">
        <v>457.33333333333348</v>
      </c>
      <c r="H30" s="2">
        <v>457.33333333333348</v>
      </c>
      <c r="I30" s="2">
        <f t="shared" si="11"/>
        <v>2332.4000000000005</v>
      </c>
      <c r="J30" s="88">
        <f t="shared" si="12"/>
        <v>0.12903225806451615</v>
      </c>
      <c r="K30" s="5">
        <f t="shared" si="13"/>
        <v>0</v>
      </c>
      <c r="L30" s="4"/>
      <c r="M30" s="4"/>
      <c r="N30" s="4"/>
      <c r="O30" s="7"/>
      <c r="P30" s="7"/>
      <c r="Q30" s="8"/>
      <c r="R30" s="8"/>
      <c r="S30" s="8"/>
      <c r="T30" s="8"/>
      <c r="U30" s="8"/>
      <c r="V30" s="8"/>
      <c r="W30" s="8"/>
    </row>
    <row r="31" spans="1:23">
      <c r="A31" s="4"/>
      <c r="B31" s="2">
        <v>514.5</v>
      </c>
      <c r="C31" s="2">
        <v>514.5</v>
      </c>
      <c r="D31" s="2">
        <v>343</v>
      </c>
      <c r="E31" s="2">
        <v>411.6</v>
      </c>
      <c r="F31" s="2">
        <v>343</v>
      </c>
      <c r="G31" s="2">
        <v>686</v>
      </c>
      <c r="H31" s="2">
        <v>686</v>
      </c>
      <c r="I31" s="2">
        <f t="shared" si="11"/>
        <v>3498.6</v>
      </c>
      <c r="J31" s="88">
        <f t="shared" si="12"/>
        <v>0.19354838709677416</v>
      </c>
      <c r="K31" s="5">
        <f t="shared" si="13"/>
        <v>5.5511151231257827E-17</v>
      </c>
      <c r="L31" s="4"/>
      <c r="M31" s="4"/>
      <c r="N31" s="4"/>
      <c r="O31" s="7"/>
      <c r="P31" s="7"/>
      <c r="Q31" s="8"/>
      <c r="R31" s="8"/>
      <c r="S31" s="8"/>
      <c r="T31" s="8"/>
      <c r="U31" s="8"/>
      <c r="V31" s="8"/>
      <c r="W31" s="8"/>
    </row>
    <row r="32" spans="1:23">
      <c r="A32" s="4"/>
      <c r="B32" s="2">
        <v>428.75</v>
      </c>
      <c r="C32" s="2">
        <v>428.75</v>
      </c>
      <c r="D32" s="2">
        <v>285.83333333333326</v>
      </c>
      <c r="E32" s="2">
        <v>343</v>
      </c>
      <c r="F32" s="2">
        <v>285.83333333333326</v>
      </c>
      <c r="G32" s="2">
        <v>571.66666666666652</v>
      </c>
      <c r="H32" s="2">
        <v>571.66666666666652</v>
      </c>
      <c r="I32" s="2">
        <f t="shared" si="11"/>
        <v>2915.4999999999995</v>
      </c>
      <c r="J32" s="88">
        <f t="shared" si="12"/>
        <v>0.16129032258064513</v>
      </c>
      <c r="K32" s="5">
        <f t="shared" si="13"/>
        <v>2.7755575615628914E-17</v>
      </c>
      <c r="L32" s="4"/>
      <c r="M32" s="4"/>
      <c r="N32" s="4"/>
      <c r="O32" s="7"/>
      <c r="P32" s="7"/>
      <c r="Q32" s="8"/>
      <c r="R32" s="8"/>
      <c r="S32" s="8"/>
      <c r="T32" s="8"/>
      <c r="U32" s="8"/>
      <c r="V32" s="8"/>
      <c r="W32" s="8"/>
    </row>
    <row r="33" spans="1:23">
      <c r="A33" s="4"/>
      <c r="B33" s="2">
        <v>514.5</v>
      </c>
      <c r="C33" s="2">
        <v>514.5</v>
      </c>
      <c r="D33" s="2">
        <v>343</v>
      </c>
      <c r="E33" s="2">
        <v>411.6</v>
      </c>
      <c r="F33" s="2">
        <v>343</v>
      </c>
      <c r="G33" s="2">
        <v>686</v>
      </c>
      <c r="H33" s="2">
        <v>686</v>
      </c>
      <c r="I33" s="2">
        <f t="shared" si="11"/>
        <v>3498.6</v>
      </c>
      <c r="J33" s="88">
        <f t="shared" si="12"/>
        <v>0.19354838709677416</v>
      </c>
      <c r="K33" s="5">
        <f t="shared" si="13"/>
        <v>5.5511151231257827E-17</v>
      </c>
      <c r="L33" s="4"/>
      <c r="M33" s="4"/>
      <c r="N33" s="4"/>
      <c r="O33" s="7"/>
      <c r="P33" s="7"/>
      <c r="Q33" s="8"/>
      <c r="R33" s="8"/>
      <c r="S33" s="8"/>
      <c r="T33" s="8"/>
      <c r="U33" s="8"/>
      <c r="V33" s="8"/>
      <c r="W33" s="8"/>
    </row>
    <row r="34" spans="1:23">
      <c r="A34" s="4"/>
      <c r="B34" s="2">
        <v>257.25</v>
      </c>
      <c r="C34" s="2">
        <v>257.25</v>
      </c>
      <c r="D34" s="2">
        <v>171.5</v>
      </c>
      <c r="E34" s="2">
        <v>205.8</v>
      </c>
      <c r="F34" s="2">
        <v>171.5</v>
      </c>
      <c r="G34" s="2">
        <v>343</v>
      </c>
      <c r="H34" s="2">
        <v>343</v>
      </c>
      <c r="I34" s="2">
        <f t="shared" si="11"/>
        <v>1749.3</v>
      </c>
      <c r="J34" s="88">
        <f t="shared" si="12"/>
        <v>9.677419354838708E-2</v>
      </c>
      <c r="K34" s="5">
        <f t="shared" si="13"/>
        <v>2.7755575615628914E-17</v>
      </c>
      <c r="L34" s="4"/>
      <c r="M34" s="4"/>
      <c r="N34" s="4"/>
      <c r="O34" s="7"/>
      <c r="P34" s="7"/>
      <c r="Q34" s="8"/>
      <c r="R34" s="8"/>
      <c r="S34" s="8"/>
      <c r="T34" s="8"/>
      <c r="U34" s="8"/>
      <c r="V34" s="8"/>
      <c r="W34" s="8"/>
    </row>
    <row r="35" spans="1:23">
      <c r="A35" s="4"/>
      <c r="B35" s="2">
        <v>257.25</v>
      </c>
      <c r="C35" s="2">
        <v>257.25</v>
      </c>
      <c r="D35" s="2">
        <v>171.5</v>
      </c>
      <c r="E35" s="2">
        <v>205.8</v>
      </c>
      <c r="F35" s="2">
        <v>171.5</v>
      </c>
      <c r="G35" s="2">
        <v>343</v>
      </c>
      <c r="H35" s="2">
        <v>343</v>
      </c>
      <c r="I35" s="2">
        <f t="shared" si="11"/>
        <v>1749.3</v>
      </c>
      <c r="J35" s="88">
        <f t="shared" si="12"/>
        <v>9.677419354838708E-2</v>
      </c>
      <c r="K35" s="5">
        <f t="shared" si="13"/>
        <v>2.7755575615628914E-17</v>
      </c>
      <c r="L35" s="4"/>
      <c r="M35" s="4"/>
      <c r="N35" s="4"/>
      <c r="O35" s="7"/>
      <c r="P35" s="7"/>
      <c r="Q35" s="8"/>
      <c r="R35" s="8"/>
      <c r="S35" s="8"/>
      <c r="T35" s="8"/>
      <c r="U35" s="8"/>
      <c r="V35" s="8"/>
      <c r="W35" s="8"/>
    </row>
    <row r="36" spans="1:23">
      <c r="A36" s="4"/>
      <c r="B36" s="7"/>
      <c r="C36" s="7"/>
      <c r="D36" s="7"/>
      <c r="E36" s="7"/>
      <c r="F36" s="7"/>
      <c r="G36" s="7"/>
      <c r="H36" s="13" t="s">
        <v>10</v>
      </c>
      <c r="I36" s="7">
        <f>SUM(I29:I35)</f>
        <v>18076.100000000002</v>
      </c>
      <c r="J36" s="58" t="s">
        <v>13</v>
      </c>
      <c r="K36" s="50">
        <f>SUM(K29:K35)</f>
        <v>1.9428902930940239E-16</v>
      </c>
      <c r="L36" s="4"/>
      <c r="M36" s="4"/>
      <c r="N36" s="4"/>
      <c r="O36" s="7"/>
      <c r="P36" s="7"/>
      <c r="Q36" s="7"/>
      <c r="R36" s="7"/>
      <c r="S36" s="7"/>
      <c r="T36" s="7"/>
      <c r="U36" s="7"/>
      <c r="V36" s="7"/>
      <c r="W36" s="13"/>
    </row>
    <row r="37" spans="1:2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4"/>
      <c r="B40" s="4"/>
      <c r="C40" s="22">
        <f>MAX(J41:J47)</f>
        <v>7.0000000000000009</v>
      </c>
      <c r="D40" s="4" t="s">
        <v>19</v>
      </c>
      <c r="E40" s="4"/>
      <c r="F40" s="4"/>
      <c r="G40" s="4"/>
      <c r="H40" s="29" t="s">
        <v>11</v>
      </c>
      <c r="I40" s="29" t="s">
        <v>3</v>
      </c>
      <c r="J40" s="29" t="s">
        <v>12</v>
      </c>
      <c r="K40" s="4"/>
      <c r="L40" s="4"/>
      <c r="M40" s="4"/>
      <c r="N40" s="4"/>
      <c r="O40" s="7"/>
      <c r="P40" s="7"/>
      <c r="Q40" s="7"/>
      <c r="R40" s="63"/>
      <c r="S40" s="7"/>
      <c r="T40" s="7"/>
      <c r="U40" s="7"/>
      <c r="V40" s="7"/>
      <c r="W40" s="19"/>
    </row>
    <row r="41" spans="1:23">
      <c r="A41" s="4"/>
      <c r="B41" s="9" t="s">
        <v>4</v>
      </c>
      <c r="C41" s="22">
        <f>(C40 - 7)/6</f>
        <v>1.4802973661668753E-16</v>
      </c>
      <c r="D41" s="4" t="s">
        <v>20</v>
      </c>
      <c r="E41" s="4"/>
      <c r="F41" s="4"/>
      <c r="G41" s="4"/>
      <c r="H41" s="5">
        <f t="shared" ref="H41:H47" si="14">J29</f>
        <v>0.12903225806451615</v>
      </c>
      <c r="I41" s="5">
        <f t="array" ref="I41:I47">MMULT(B7:H13,H41:H47)</f>
        <v>0.90322580645161288</v>
      </c>
      <c r="J41" s="2">
        <f t="shared" ref="J41:J47" si="15">I41/H41</f>
        <v>6.9999999999999982</v>
      </c>
      <c r="K41" s="4"/>
      <c r="L41" s="4"/>
      <c r="M41" s="4"/>
      <c r="N41" s="4"/>
      <c r="O41" s="7"/>
      <c r="P41" s="7"/>
      <c r="Q41" s="13"/>
      <c r="R41" s="63"/>
      <c r="S41" s="7"/>
      <c r="T41" s="7"/>
      <c r="U41" s="7"/>
      <c r="V41" s="7"/>
      <c r="W41" s="7"/>
    </row>
    <row r="42" spans="1:23">
      <c r="A42" s="4"/>
      <c r="B42" s="9" t="s">
        <v>5</v>
      </c>
      <c r="C42" s="22">
        <v>1.32</v>
      </c>
      <c r="D42" s="4"/>
      <c r="E42" s="4"/>
      <c r="F42" s="4"/>
      <c r="G42" s="4"/>
      <c r="H42" s="5">
        <f t="shared" si="14"/>
        <v>0.12903225806451615</v>
      </c>
      <c r="I42" s="5">
        <v>0.90322580645161288</v>
      </c>
      <c r="J42" s="2">
        <f t="shared" si="15"/>
        <v>6.9999999999999982</v>
      </c>
      <c r="K42" s="4"/>
      <c r="L42" s="4"/>
      <c r="M42" s="4"/>
      <c r="N42" s="4"/>
      <c r="O42" s="7"/>
      <c r="P42" s="7"/>
      <c r="Q42" s="13"/>
      <c r="R42" s="63"/>
      <c r="S42" s="7"/>
      <c r="T42" s="7"/>
      <c r="U42" s="7"/>
      <c r="V42" s="7"/>
      <c r="W42" s="7"/>
    </row>
    <row r="43" spans="1:23">
      <c r="A43" s="4"/>
      <c r="B43" s="9" t="s">
        <v>18</v>
      </c>
      <c r="C43" s="23">
        <f>C41/C42</f>
        <v>1.1214373986112691E-16</v>
      </c>
      <c r="D43" s="4"/>
      <c r="E43" s="4"/>
      <c r="F43" s="4"/>
      <c r="G43" s="4"/>
      <c r="H43" s="5">
        <f t="shared" si="14"/>
        <v>0.19354838709677416</v>
      </c>
      <c r="I43" s="5">
        <v>1.3548387096774193</v>
      </c>
      <c r="J43" s="2">
        <f t="shared" si="15"/>
        <v>7.0000000000000009</v>
      </c>
      <c r="K43" s="4"/>
      <c r="L43" s="4"/>
      <c r="M43" s="4"/>
      <c r="N43" s="4"/>
      <c r="O43" s="7"/>
      <c r="P43" s="7"/>
      <c r="Q43" s="13"/>
      <c r="R43" s="64"/>
      <c r="S43" s="7"/>
      <c r="T43" s="7"/>
      <c r="U43" s="7"/>
      <c r="V43" s="7"/>
      <c r="W43" s="7"/>
    </row>
    <row r="44" spans="1:23">
      <c r="A44" s="4"/>
      <c r="B44" s="4"/>
      <c r="C44" s="4"/>
      <c r="D44" s="4"/>
      <c r="E44" s="4"/>
      <c r="F44" s="4"/>
      <c r="G44" s="4"/>
      <c r="H44" s="5">
        <f t="shared" si="14"/>
        <v>0.16129032258064513</v>
      </c>
      <c r="I44" s="5">
        <v>1.129032258064516</v>
      </c>
      <c r="J44" s="2">
        <f t="shared" si="15"/>
        <v>7.0000000000000009</v>
      </c>
      <c r="K44" s="4"/>
      <c r="L44" s="4"/>
      <c r="M44" s="4"/>
      <c r="N44" s="4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4"/>
      <c r="B45" s="4"/>
      <c r="C45" s="4"/>
      <c r="D45" s="4"/>
      <c r="E45" s="4"/>
      <c r="F45" s="4"/>
      <c r="G45" s="4"/>
      <c r="H45" s="5">
        <f t="shared" si="14"/>
        <v>0.19354838709677416</v>
      </c>
      <c r="I45" s="5">
        <v>1.3548387096774193</v>
      </c>
      <c r="J45" s="2">
        <f t="shared" si="15"/>
        <v>7.0000000000000009</v>
      </c>
      <c r="K45" s="4"/>
      <c r="L45" s="4"/>
      <c r="M45" s="4"/>
      <c r="N45" s="4"/>
      <c r="O45" s="7"/>
      <c r="P45" s="7"/>
      <c r="Q45" s="7"/>
      <c r="R45" s="7"/>
      <c r="S45" s="7"/>
      <c r="T45" s="7"/>
      <c r="U45" s="7"/>
      <c r="V45" s="7"/>
      <c r="W45" s="7"/>
    </row>
    <row r="46" spans="1:23">
      <c r="A46" s="4"/>
      <c r="B46" s="4"/>
      <c r="C46" s="4"/>
      <c r="D46" s="4"/>
      <c r="E46" s="4"/>
      <c r="F46" s="4"/>
      <c r="G46" s="4"/>
      <c r="H46" s="5">
        <f t="shared" si="14"/>
        <v>9.677419354838708E-2</v>
      </c>
      <c r="I46" s="5">
        <v>0.67741935483870963</v>
      </c>
      <c r="J46" s="2">
        <f t="shared" si="15"/>
        <v>7.0000000000000009</v>
      </c>
      <c r="K46" s="4"/>
      <c r="L46" s="4"/>
      <c r="M46" s="4"/>
      <c r="N46" s="4"/>
      <c r="O46" s="7"/>
      <c r="P46" s="7"/>
      <c r="Q46" s="7"/>
      <c r="R46" s="7"/>
      <c r="S46" s="7"/>
      <c r="T46" s="7"/>
      <c r="U46" s="7"/>
      <c r="V46" s="7"/>
      <c r="W46" s="7"/>
    </row>
    <row r="47" spans="1:23">
      <c r="A47" s="4"/>
      <c r="B47" s="4"/>
      <c r="C47" s="4"/>
      <c r="D47" s="4"/>
      <c r="E47" s="4"/>
      <c r="F47" s="4"/>
      <c r="G47" s="4"/>
      <c r="H47" s="5">
        <f t="shared" si="14"/>
        <v>9.677419354838708E-2</v>
      </c>
      <c r="I47" s="5">
        <v>0.67741935483870963</v>
      </c>
      <c r="J47" s="2">
        <f t="shared" si="15"/>
        <v>7.0000000000000009</v>
      </c>
      <c r="K47" s="4"/>
      <c r="L47" s="4"/>
      <c r="M47" s="4"/>
      <c r="N47" s="4"/>
      <c r="O47" s="7"/>
      <c r="P47" s="7"/>
      <c r="Q47" s="7"/>
      <c r="R47" s="7"/>
      <c r="S47" s="7"/>
      <c r="T47" s="7"/>
      <c r="U47" s="7"/>
      <c r="V47" s="7"/>
      <c r="W47" s="7"/>
    </row>
    <row r="48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7"/>
      <c r="P48" s="7"/>
      <c r="Q48" s="7"/>
      <c r="R48" s="7"/>
      <c r="S48" s="7"/>
      <c r="T48" s="7"/>
      <c r="U48" s="7"/>
      <c r="V48" s="7"/>
      <c r="W48" s="7"/>
    </row>
    <row r="49" spans="1:2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7"/>
      <c r="P49" s="7"/>
      <c r="Q49" s="7"/>
      <c r="R49" s="7"/>
      <c r="S49" s="7"/>
      <c r="T49" s="7"/>
      <c r="U49" s="7"/>
      <c r="V49" s="7"/>
      <c r="W49" s="7"/>
    </row>
    <row r="50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7"/>
      <c r="P50" s="7"/>
      <c r="Q50" s="7"/>
      <c r="R50" s="7"/>
      <c r="S50" s="7"/>
      <c r="T50" s="7"/>
      <c r="U50" s="7"/>
      <c r="V50" s="7"/>
      <c r="W50" s="7"/>
    </row>
    <row r="51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"/>
      <c r="P51" s="7"/>
      <c r="Q51" s="7"/>
      <c r="R51" s="7"/>
      <c r="S51" s="7"/>
      <c r="T51" s="7"/>
      <c r="U51" s="7"/>
      <c r="V51" s="7"/>
      <c r="W51" s="7"/>
    </row>
    <row r="52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"/>
      <c r="P52" s="7"/>
      <c r="Q52" s="7"/>
      <c r="R52" s="7"/>
      <c r="S52" s="7"/>
      <c r="T52" s="7"/>
      <c r="U52" s="7"/>
      <c r="V52" s="7"/>
      <c r="W52" s="7"/>
    </row>
  </sheetData>
  <mergeCells count="4">
    <mergeCell ref="B28:H28"/>
    <mergeCell ref="A1:G1"/>
    <mergeCell ref="B17:H17"/>
    <mergeCell ref="Q17:W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topLeftCell="A34" workbookViewId="0">
      <selection activeCell="M8" sqref="M8"/>
    </sheetView>
  </sheetViews>
  <sheetFormatPr defaultRowHeight="15"/>
  <cols>
    <col min="1" max="1" width="23.7109375" customWidth="1"/>
    <col min="2" max="2" width="13" customWidth="1"/>
    <col min="5" max="5" width="15.42578125" customWidth="1"/>
    <col min="8" max="8" width="10.42578125" customWidth="1"/>
    <col min="9" max="9" width="10.7109375" customWidth="1"/>
    <col min="10" max="10" width="12.5703125" customWidth="1"/>
    <col min="12" max="12" width="19.5703125" customWidth="1"/>
    <col min="13" max="13" width="16.5703125" customWidth="1"/>
  </cols>
  <sheetData>
    <row r="1" spans="1:17">
      <c r="A1" s="4" t="s">
        <v>58</v>
      </c>
    </row>
    <row r="2" spans="1:17">
      <c r="A2" t="s">
        <v>24</v>
      </c>
    </row>
    <row r="4" spans="1:17" ht="15.75" thickBot="1"/>
    <row r="5" spans="1:17" ht="30" customHeight="1" thickBot="1">
      <c r="A5" s="28" t="s">
        <v>55</v>
      </c>
      <c r="B5" s="34" t="str">
        <f>A6</f>
        <v>С++</v>
      </c>
      <c r="C5" s="34" t="str">
        <f>A7</f>
        <v>Java</v>
      </c>
      <c r="D5" s="34" t="str">
        <f>A8</f>
        <v>C#</v>
      </c>
      <c r="E5" s="34" t="str">
        <f>A9</f>
        <v>Python</v>
      </c>
      <c r="F5" s="34" t="str">
        <f>A10</f>
        <v>Ruby</v>
      </c>
      <c r="G5" s="34" t="str">
        <f>A11</f>
        <v>JavaScript</v>
      </c>
      <c r="H5" s="35" t="str">
        <f>A12</f>
        <v>C</v>
      </c>
      <c r="I5" s="27" t="s">
        <v>1</v>
      </c>
      <c r="J5" s="27" t="s">
        <v>21</v>
      </c>
      <c r="K5" s="4"/>
      <c r="L5" s="30" t="s">
        <v>55</v>
      </c>
      <c r="M5" s="26" t="s">
        <v>8</v>
      </c>
      <c r="N5" s="4"/>
      <c r="O5" s="4"/>
      <c r="P5" s="4"/>
      <c r="Q5" s="4"/>
    </row>
    <row r="6" spans="1:17" ht="15.75" thickBot="1">
      <c r="A6" s="31" t="str">
        <f t="shared" ref="A6:A12" si="0">L6</f>
        <v>С++</v>
      </c>
      <c r="B6" s="37">
        <f>J6/$J$6</f>
        <v>1</v>
      </c>
      <c r="C6" s="40">
        <f>J6/$J$7</f>
        <v>0.5714285714285714</v>
      </c>
      <c r="D6" s="40">
        <f>J6/$J$8</f>
        <v>0.66666666666666663</v>
      </c>
      <c r="E6" s="40">
        <f>J6/$J$9</f>
        <v>0.8</v>
      </c>
      <c r="F6" s="40">
        <f>J6/$J$10</f>
        <v>0.8</v>
      </c>
      <c r="G6" s="40">
        <f>J6/$J$11</f>
        <v>0.8</v>
      </c>
      <c r="H6" s="47">
        <f>J6/$J$12</f>
        <v>2</v>
      </c>
      <c r="I6" s="84">
        <f t="shared" ref="I6:I12" si="1">J28</f>
        <v>0.11764705882352941</v>
      </c>
      <c r="J6" s="51">
        <f t="shared" ref="J6:J12" si="2">M6</f>
        <v>4</v>
      </c>
      <c r="K6" s="4"/>
      <c r="L6" s="29" t="s">
        <v>59</v>
      </c>
      <c r="M6" s="138">
        <v>4</v>
      </c>
      <c r="N6" s="4"/>
      <c r="O6" s="4"/>
      <c r="P6" s="4"/>
      <c r="Q6" s="4"/>
    </row>
    <row r="7" spans="1:17" ht="15.75" thickBot="1">
      <c r="A7" s="32" t="str">
        <f t="shared" si="0"/>
        <v>Java</v>
      </c>
      <c r="B7" s="38">
        <f t="shared" ref="B7:B12" si="3">J7/$J$6</f>
        <v>1.75</v>
      </c>
      <c r="C7" s="42">
        <f t="shared" ref="C7:C12" si="4">J7/$J$7</f>
        <v>1</v>
      </c>
      <c r="D7" s="42">
        <f t="shared" ref="D7:D12" si="5">J7/$J$8</f>
        <v>1.1666666666666667</v>
      </c>
      <c r="E7" s="42">
        <f t="shared" ref="E7:E12" si="6">J7/$J$9</f>
        <v>1.4</v>
      </c>
      <c r="F7" s="42">
        <f t="shared" ref="F7:F12" si="7">J7/$J$10</f>
        <v>1.4</v>
      </c>
      <c r="G7" s="42">
        <f t="shared" ref="G7:G12" si="8">J7/$J$11</f>
        <v>1.4</v>
      </c>
      <c r="H7" s="48">
        <f t="shared" ref="H7:H12" si="9">J7/$J$12</f>
        <v>3.5</v>
      </c>
      <c r="I7" s="85">
        <f t="shared" si="1"/>
        <v>0.20588235294117643</v>
      </c>
      <c r="J7" s="51">
        <f t="shared" si="2"/>
        <v>7</v>
      </c>
      <c r="K7" s="4"/>
      <c r="L7" s="29" t="s">
        <v>49</v>
      </c>
      <c r="M7" s="139">
        <v>7</v>
      </c>
      <c r="N7" s="4"/>
      <c r="O7" s="4"/>
      <c r="P7" s="4"/>
      <c r="Q7" s="4"/>
    </row>
    <row r="8" spans="1:17" ht="15.75" thickBot="1">
      <c r="A8" s="32" t="str">
        <f t="shared" si="0"/>
        <v>C#</v>
      </c>
      <c r="B8" s="38">
        <f t="shared" si="3"/>
        <v>1.5</v>
      </c>
      <c r="C8" s="42">
        <f t="shared" si="4"/>
        <v>0.8571428571428571</v>
      </c>
      <c r="D8" s="42">
        <f t="shared" si="5"/>
        <v>1</v>
      </c>
      <c r="E8" s="42">
        <f t="shared" si="6"/>
        <v>1.2</v>
      </c>
      <c r="F8" s="42">
        <f t="shared" si="7"/>
        <v>1.2</v>
      </c>
      <c r="G8" s="42">
        <f t="shared" si="8"/>
        <v>1.2</v>
      </c>
      <c r="H8" s="48">
        <f t="shared" si="9"/>
        <v>3</v>
      </c>
      <c r="I8" s="85">
        <f t="shared" si="1"/>
        <v>0.17647058823529407</v>
      </c>
      <c r="J8" s="51">
        <f t="shared" si="2"/>
        <v>6</v>
      </c>
      <c r="K8" s="4"/>
      <c r="L8" s="29" t="s">
        <v>50</v>
      </c>
      <c r="M8" s="139">
        <v>6</v>
      </c>
      <c r="N8" s="4"/>
      <c r="O8" s="4"/>
      <c r="P8" s="4"/>
      <c r="Q8" s="4"/>
    </row>
    <row r="9" spans="1:17" ht="15.75" thickBot="1">
      <c r="A9" s="32" t="str">
        <f t="shared" si="0"/>
        <v>Python</v>
      </c>
      <c r="B9" s="38">
        <f t="shared" si="3"/>
        <v>1.25</v>
      </c>
      <c r="C9" s="42">
        <f t="shared" si="4"/>
        <v>0.7142857142857143</v>
      </c>
      <c r="D9" s="42">
        <f t="shared" si="5"/>
        <v>0.83333333333333337</v>
      </c>
      <c r="E9" s="42">
        <f t="shared" si="6"/>
        <v>1</v>
      </c>
      <c r="F9" s="42">
        <f t="shared" si="7"/>
        <v>1</v>
      </c>
      <c r="G9" s="42">
        <f t="shared" si="8"/>
        <v>1</v>
      </c>
      <c r="H9" s="48">
        <f t="shared" si="9"/>
        <v>2.5</v>
      </c>
      <c r="I9" s="85">
        <f t="shared" si="1"/>
        <v>0.14705882352941177</v>
      </c>
      <c r="J9" s="51">
        <f t="shared" si="2"/>
        <v>5</v>
      </c>
      <c r="K9" s="4"/>
      <c r="L9" s="29" t="s">
        <v>51</v>
      </c>
      <c r="M9" s="140">
        <v>5</v>
      </c>
      <c r="N9" s="4"/>
      <c r="O9" s="4"/>
      <c r="P9" s="4"/>
      <c r="Q9" s="4"/>
    </row>
    <row r="10" spans="1:17" ht="15.75" thickBot="1">
      <c r="A10" s="32" t="str">
        <f t="shared" si="0"/>
        <v>Ruby</v>
      </c>
      <c r="B10" s="38">
        <f t="shared" si="3"/>
        <v>1.25</v>
      </c>
      <c r="C10" s="42">
        <f t="shared" si="4"/>
        <v>0.7142857142857143</v>
      </c>
      <c r="D10" s="42">
        <f t="shared" si="5"/>
        <v>0.83333333333333337</v>
      </c>
      <c r="E10" s="42">
        <f t="shared" si="6"/>
        <v>1</v>
      </c>
      <c r="F10" s="42">
        <f t="shared" si="7"/>
        <v>1</v>
      </c>
      <c r="G10" s="42">
        <f t="shared" si="8"/>
        <v>1</v>
      </c>
      <c r="H10" s="48">
        <f t="shared" si="9"/>
        <v>2.5</v>
      </c>
      <c r="I10" s="85">
        <f t="shared" si="1"/>
        <v>0.14705882352941177</v>
      </c>
      <c r="J10" s="51">
        <f t="shared" si="2"/>
        <v>5</v>
      </c>
      <c r="K10" s="4"/>
      <c r="L10" s="142" t="s">
        <v>52</v>
      </c>
      <c r="M10" s="144">
        <v>5</v>
      </c>
      <c r="N10" s="3"/>
      <c r="O10" s="52"/>
      <c r="P10" s="52"/>
      <c r="Q10" s="4"/>
    </row>
    <row r="11" spans="1:17" ht="15.75" thickBot="1">
      <c r="A11" s="32" t="str">
        <f t="shared" si="0"/>
        <v>JavaScript</v>
      </c>
      <c r="B11" s="38">
        <f t="shared" si="3"/>
        <v>1.25</v>
      </c>
      <c r="C11" s="42">
        <f t="shared" si="4"/>
        <v>0.7142857142857143</v>
      </c>
      <c r="D11" s="42">
        <f t="shared" si="5"/>
        <v>0.83333333333333337</v>
      </c>
      <c r="E11" s="42">
        <f t="shared" si="6"/>
        <v>1</v>
      </c>
      <c r="F11" s="42">
        <f t="shared" si="7"/>
        <v>1</v>
      </c>
      <c r="G11" s="42">
        <f t="shared" si="8"/>
        <v>1</v>
      </c>
      <c r="H11" s="48">
        <f t="shared" si="9"/>
        <v>2.5</v>
      </c>
      <c r="I11" s="85">
        <f t="shared" si="1"/>
        <v>0.14705882352941177</v>
      </c>
      <c r="J11" s="51">
        <f t="shared" si="2"/>
        <v>5</v>
      </c>
      <c r="K11" s="4"/>
      <c r="L11" s="142" t="s">
        <v>53</v>
      </c>
      <c r="M11" s="141">
        <v>5</v>
      </c>
      <c r="N11" s="3"/>
      <c r="O11" s="52"/>
      <c r="P11" s="52"/>
      <c r="Q11" s="4"/>
    </row>
    <row r="12" spans="1:17" ht="15.75" thickBot="1">
      <c r="A12" s="33" t="str">
        <f t="shared" si="0"/>
        <v>C</v>
      </c>
      <c r="B12" s="39">
        <f t="shared" si="3"/>
        <v>0.5</v>
      </c>
      <c r="C12" s="44">
        <f t="shared" si="4"/>
        <v>0.2857142857142857</v>
      </c>
      <c r="D12" s="44">
        <f t="shared" si="5"/>
        <v>0.33333333333333331</v>
      </c>
      <c r="E12" s="44">
        <f t="shared" si="6"/>
        <v>0.4</v>
      </c>
      <c r="F12" s="44">
        <f t="shared" si="7"/>
        <v>0.4</v>
      </c>
      <c r="G12" s="44">
        <f t="shared" si="8"/>
        <v>0.4</v>
      </c>
      <c r="H12" s="61">
        <f t="shared" si="9"/>
        <v>1</v>
      </c>
      <c r="I12" s="86">
        <f t="shared" si="1"/>
        <v>5.8823529411764705E-2</v>
      </c>
      <c r="J12" s="51">
        <f t="shared" si="2"/>
        <v>2</v>
      </c>
      <c r="K12" s="4"/>
      <c r="L12" s="143" t="s">
        <v>54</v>
      </c>
      <c r="M12" s="145">
        <v>2</v>
      </c>
      <c r="N12" s="4"/>
      <c r="O12" s="4"/>
      <c r="P12" s="4"/>
      <c r="Q12" s="4"/>
    </row>
    <row r="13" spans="1:17" ht="18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4"/>
      <c r="O13" s="4"/>
      <c r="P13" s="4"/>
      <c r="Q13" s="4"/>
    </row>
    <row r="14" spans="1:17" ht="19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4"/>
      <c r="O14" s="4"/>
      <c r="P14" s="4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1"/>
      <c r="N15" s="4"/>
      <c r="O15" s="4"/>
      <c r="P15" s="4"/>
      <c r="Q15" s="4"/>
    </row>
    <row r="16" spans="1:17">
      <c r="A16" s="4"/>
      <c r="B16" s="166" t="s">
        <v>15</v>
      </c>
      <c r="C16" s="167"/>
      <c r="D16" s="167"/>
      <c r="E16" s="167"/>
      <c r="F16" s="167"/>
      <c r="G16" s="167"/>
      <c r="H16" s="168"/>
      <c r="I16" s="30" t="s">
        <v>16</v>
      </c>
      <c r="J16" s="30" t="s">
        <v>22</v>
      </c>
      <c r="K16" s="4"/>
      <c r="L16" s="4"/>
      <c r="M16" s="4"/>
      <c r="N16" s="4"/>
      <c r="O16" s="4"/>
      <c r="P16" s="4"/>
      <c r="Q16" s="4"/>
    </row>
    <row r="17" spans="1:17">
      <c r="A17" s="4"/>
      <c r="B17" s="2">
        <f t="array" ref="B17:H23">MMULT(B6:H12,B6:H12)</f>
        <v>7</v>
      </c>
      <c r="C17" s="2">
        <v>4</v>
      </c>
      <c r="D17" s="2">
        <v>4.6666666666666679</v>
      </c>
      <c r="E17" s="2">
        <v>5.6</v>
      </c>
      <c r="F17" s="2">
        <v>5.6</v>
      </c>
      <c r="G17" s="2">
        <v>5.6</v>
      </c>
      <c r="H17" s="2">
        <v>14</v>
      </c>
      <c r="I17" s="2">
        <f t="shared" ref="I17:I23" si="10">SUM(B17:H17)</f>
        <v>46.466666666666669</v>
      </c>
      <c r="J17" s="2">
        <f>I17/$I$24</f>
        <v>0.11764705882352942</v>
      </c>
      <c r="K17" s="4"/>
      <c r="L17" s="4"/>
      <c r="M17" s="4"/>
      <c r="N17" s="4"/>
      <c r="O17" s="4"/>
      <c r="P17" s="4"/>
      <c r="Q17" s="4"/>
    </row>
    <row r="18" spans="1:17">
      <c r="A18" s="4"/>
      <c r="B18" s="2">
        <v>12.25</v>
      </c>
      <c r="C18" s="2">
        <v>7</v>
      </c>
      <c r="D18" s="2">
        <v>8.1666666666666679</v>
      </c>
      <c r="E18" s="2">
        <v>9.8000000000000007</v>
      </c>
      <c r="F18" s="2">
        <v>9.8000000000000007</v>
      </c>
      <c r="G18" s="2">
        <v>9.8000000000000007</v>
      </c>
      <c r="H18" s="2">
        <v>24.5</v>
      </c>
      <c r="I18" s="2">
        <f t="shared" si="10"/>
        <v>81.316666666666663</v>
      </c>
      <c r="J18" s="2">
        <f t="shared" ref="J18:J23" si="11">I18/$I$24</f>
        <v>0.20588235294117649</v>
      </c>
      <c r="K18" s="4"/>
      <c r="L18" s="4"/>
      <c r="M18" s="4"/>
      <c r="N18" s="4"/>
      <c r="O18" s="4"/>
      <c r="P18" s="4"/>
      <c r="Q18" s="4"/>
    </row>
    <row r="19" spans="1:17">
      <c r="A19" s="4"/>
      <c r="B19" s="2">
        <v>10.5</v>
      </c>
      <c r="C19" s="2">
        <v>5.9999999999999991</v>
      </c>
      <c r="D19" s="2">
        <v>7</v>
      </c>
      <c r="E19" s="2">
        <v>8.4000000000000021</v>
      </c>
      <c r="F19" s="2">
        <v>8.4000000000000021</v>
      </c>
      <c r="G19" s="2">
        <v>8.4000000000000021</v>
      </c>
      <c r="H19" s="2">
        <v>21</v>
      </c>
      <c r="I19" s="2">
        <f t="shared" si="10"/>
        <v>69.7</v>
      </c>
      <c r="J19" s="2">
        <f t="shared" si="11"/>
        <v>0.17647058823529413</v>
      </c>
      <c r="K19" s="4"/>
      <c r="L19" s="4"/>
      <c r="M19" s="4"/>
      <c r="N19" s="4"/>
      <c r="O19" s="4"/>
      <c r="P19" s="4"/>
      <c r="Q19" s="4"/>
    </row>
    <row r="20" spans="1:17">
      <c r="A20" s="4"/>
      <c r="B20" s="2">
        <v>8.75</v>
      </c>
      <c r="C20" s="2">
        <v>5</v>
      </c>
      <c r="D20" s="2">
        <v>5.833333333333333</v>
      </c>
      <c r="E20" s="2">
        <v>7</v>
      </c>
      <c r="F20" s="2">
        <v>7</v>
      </c>
      <c r="G20" s="2">
        <v>7</v>
      </c>
      <c r="H20" s="2">
        <v>17.5</v>
      </c>
      <c r="I20" s="2">
        <f t="shared" si="10"/>
        <v>58.083333333333329</v>
      </c>
      <c r="J20" s="2">
        <f t="shared" si="11"/>
        <v>0.14705882352941177</v>
      </c>
      <c r="K20" s="4"/>
      <c r="L20" s="4"/>
      <c r="M20" s="4"/>
      <c r="N20" s="4"/>
      <c r="O20" s="4"/>
      <c r="P20" s="4"/>
      <c r="Q20" s="4"/>
    </row>
    <row r="21" spans="1:17">
      <c r="A21" s="4"/>
      <c r="B21" s="2">
        <v>8.75</v>
      </c>
      <c r="C21" s="2">
        <v>5</v>
      </c>
      <c r="D21" s="2">
        <v>5.833333333333333</v>
      </c>
      <c r="E21" s="2">
        <v>7</v>
      </c>
      <c r="F21" s="2">
        <v>7</v>
      </c>
      <c r="G21" s="2">
        <v>7</v>
      </c>
      <c r="H21" s="2">
        <v>17.5</v>
      </c>
      <c r="I21" s="2">
        <f t="shared" si="10"/>
        <v>58.083333333333329</v>
      </c>
      <c r="J21" s="2">
        <f t="shared" si="11"/>
        <v>0.14705882352941177</v>
      </c>
      <c r="K21" s="4"/>
      <c r="L21" s="4"/>
      <c r="M21" s="4"/>
      <c r="N21" s="4"/>
      <c r="O21" s="4"/>
      <c r="P21" s="4"/>
      <c r="Q21" s="4"/>
    </row>
    <row r="22" spans="1:17">
      <c r="A22" s="4"/>
      <c r="B22" s="2">
        <v>8.75</v>
      </c>
      <c r="C22" s="2">
        <v>5</v>
      </c>
      <c r="D22" s="2">
        <v>5.833333333333333</v>
      </c>
      <c r="E22" s="2">
        <v>7</v>
      </c>
      <c r="F22" s="2">
        <v>7</v>
      </c>
      <c r="G22" s="2">
        <v>7</v>
      </c>
      <c r="H22" s="2">
        <v>17.5</v>
      </c>
      <c r="I22" s="2">
        <f t="shared" si="10"/>
        <v>58.083333333333329</v>
      </c>
      <c r="J22" s="2">
        <f t="shared" si="11"/>
        <v>0.14705882352941177</v>
      </c>
      <c r="K22" s="4"/>
      <c r="L22" s="4"/>
      <c r="M22" s="4"/>
      <c r="N22" s="4"/>
      <c r="O22" s="4"/>
      <c r="P22" s="4"/>
      <c r="Q22" s="4"/>
    </row>
    <row r="23" spans="1:17">
      <c r="A23" s="4"/>
      <c r="B23" s="2">
        <v>3.5</v>
      </c>
      <c r="C23" s="2">
        <v>2</v>
      </c>
      <c r="D23" s="2">
        <v>2.3333333333333339</v>
      </c>
      <c r="E23" s="2">
        <v>2.8</v>
      </c>
      <c r="F23" s="2">
        <v>2.8</v>
      </c>
      <c r="G23" s="2">
        <v>2.8</v>
      </c>
      <c r="H23" s="2">
        <v>7</v>
      </c>
      <c r="I23" s="2">
        <f t="shared" si="10"/>
        <v>23.233333333333334</v>
      </c>
      <c r="J23" s="2">
        <f t="shared" si="11"/>
        <v>5.8823529411764712E-2</v>
      </c>
      <c r="K23" s="4"/>
      <c r="L23" s="4"/>
      <c r="M23" s="4"/>
      <c r="N23" s="4"/>
      <c r="O23" s="4"/>
      <c r="P23" s="4"/>
      <c r="Q23" s="4"/>
    </row>
    <row r="24" spans="1:17">
      <c r="A24" s="4"/>
      <c r="B24" s="7"/>
      <c r="C24" s="7"/>
      <c r="D24" s="7"/>
      <c r="E24" s="7"/>
      <c r="F24" s="7"/>
      <c r="G24" s="7"/>
      <c r="H24" s="13" t="s">
        <v>10</v>
      </c>
      <c r="I24" s="17">
        <f>SUM(I17:I23)</f>
        <v>394.96666666666664</v>
      </c>
      <c r="J24" s="7"/>
      <c r="K24" s="4"/>
      <c r="L24" s="4"/>
      <c r="M24" s="4"/>
      <c r="N24" s="4"/>
      <c r="O24" s="4"/>
      <c r="P24" s="4"/>
      <c r="Q24" s="4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166" t="s">
        <v>15</v>
      </c>
      <c r="C27" s="169"/>
      <c r="D27" s="169"/>
      <c r="E27" s="169"/>
      <c r="F27" s="169"/>
      <c r="G27" s="169"/>
      <c r="H27" s="170"/>
      <c r="I27" s="30" t="s">
        <v>16</v>
      </c>
      <c r="J27" s="30" t="s">
        <v>22</v>
      </c>
      <c r="K27" s="30" t="s">
        <v>17</v>
      </c>
      <c r="L27" s="4"/>
      <c r="M27" s="4"/>
      <c r="N27" s="4"/>
      <c r="O27" s="4"/>
      <c r="P27" s="4"/>
      <c r="Q27" s="4"/>
    </row>
    <row r="28" spans="1:17">
      <c r="A28" s="4"/>
      <c r="B28" s="2">
        <f t="array" ref="B28:H34">MMULT(B17:H23,B17:H23)</f>
        <v>343</v>
      </c>
      <c r="C28" s="2">
        <v>196</v>
      </c>
      <c r="D28" s="2">
        <v>228.66666666666669</v>
      </c>
      <c r="E28" s="2">
        <v>274.39999999999998</v>
      </c>
      <c r="F28" s="2">
        <v>274.39999999999998</v>
      </c>
      <c r="G28" s="2">
        <v>274.39999999999998</v>
      </c>
      <c r="H28" s="2">
        <v>686</v>
      </c>
      <c r="I28" s="2">
        <f t="shared" ref="I28:I34" si="12">SUM(B28:H28)</f>
        <v>2276.8666666666668</v>
      </c>
      <c r="J28" s="89">
        <f>I28/$I$35</f>
        <v>0.11764705882352941</v>
      </c>
      <c r="K28" s="2">
        <f t="shared" ref="K28:K34" si="13">ABS(J28-J17)</f>
        <v>1.3877787807814457E-17</v>
      </c>
      <c r="L28" s="4"/>
      <c r="M28" s="4"/>
      <c r="N28" s="4"/>
      <c r="O28" s="4"/>
      <c r="P28" s="4"/>
      <c r="Q28" s="4"/>
    </row>
    <row r="29" spans="1:17">
      <c r="A29" s="4"/>
      <c r="B29" s="2">
        <v>600.25</v>
      </c>
      <c r="C29" s="2">
        <v>343</v>
      </c>
      <c r="D29" s="2">
        <v>400.16666666666674</v>
      </c>
      <c r="E29" s="2">
        <v>480.20000000000005</v>
      </c>
      <c r="F29" s="2">
        <v>480.20000000000005</v>
      </c>
      <c r="G29" s="2">
        <v>480.20000000000005</v>
      </c>
      <c r="H29" s="2">
        <v>1200.5</v>
      </c>
      <c r="I29" s="2">
        <f t="shared" si="12"/>
        <v>3984.5166666666664</v>
      </c>
      <c r="J29" s="89">
        <f t="shared" ref="J29:J34" si="14">I29/$I$35</f>
        <v>0.20588235294117643</v>
      </c>
      <c r="K29" s="2">
        <f t="shared" si="13"/>
        <v>5.5511151231257827E-17</v>
      </c>
      <c r="L29" s="4"/>
      <c r="M29" s="4"/>
      <c r="N29" s="4"/>
      <c r="O29" s="4"/>
      <c r="P29" s="4"/>
      <c r="Q29" s="4"/>
    </row>
    <row r="30" spans="1:17">
      <c r="A30" s="4"/>
      <c r="B30" s="2">
        <v>514.5</v>
      </c>
      <c r="C30" s="2">
        <v>294</v>
      </c>
      <c r="D30" s="2">
        <v>343</v>
      </c>
      <c r="E30" s="2">
        <v>411.6</v>
      </c>
      <c r="F30" s="2">
        <v>411.6</v>
      </c>
      <c r="G30" s="2">
        <v>411.6</v>
      </c>
      <c r="H30" s="2">
        <v>1029</v>
      </c>
      <c r="I30" s="2">
        <f t="shared" si="12"/>
        <v>3415.2999999999997</v>
      </c>
      <c r="J30" s="89">
        <f t="shared" si="14"/>
        <v>0.17647058823529407</v>
      </c>
      <c r="K30" s="2">
        <f t="shared" si="13"/>
        <v>5.5511151231257827E-17</v>
      </c>
      <c r="L30" s="4"/>
      <c r="M30" s="4"/>
      <c r="N30" s="4"/>
      <c r="O30" s="4"/>
      <c r="P30" s="4"/>
      <c r="Q30" s="4"/>
    </row>
    <row r="31" spans="1:17">
      <c r="A31" s="4"/>
      <c r="B31" s="2">
        <v>428.75</v>
      </c>
      <c r="C31" s="2">
        <v>245</v>
      </c>
      <c r="D31" s="2">
        <v>285.83333333333337</v>
      </c>
      <c r="E31" s="2">
        <v>343</v>
      </c>
      <c r="F31" s="2">
        <v>343</v>
      </c>
      <c r="G31" s="2">
        <v>343</v>
      </c>
      <c r="H31" s="2">
        <v>857.5</v>
      </c>
      <c r="I31" s="2">
        <f t="shared" si="12"/>
        <v>2846.0833333333335</v>
      </c>
      <c r="J31" s="89">
        <f t="shared" si="14"/>
        <v>0.14705882352941177</v>
      </c>
      <c r="K31" s="2">
        <f t="shared" si="13"/>
        <v>0</v>
      </c>
      <c r="L31" s="4"/>
      <c r="M31" s="4"/>
      <c r="N31" s="4"/>
      <c r="O31" s="4"/>
      <c r="P31" s="4"/>
      <c r="Q31" s="4"/>
    </row>
    <row r="32" spans="1:17">
      <c r="A32" s="4"/>
      <c r="B32" s="2">
        <v>428.75</v>
      </c>
      <c r="C32" s="2">
        <v>245</v>
      </c>
      <c r="D32" s="2">
        <v>285.83333333333337</v>
      </c>
      <c r="E32" s="2">
        <v>343</v>
      </c>
      <c r="F32" s="2">
        <v>343</v>
      </c>
      <c r="G32" s="2">
        <v>343</v>
      </c>
      <c r="H32" s="2">
        <v>857.5</v>
      </c>
      <c r="I32" s="2">
        <f t="shared" si="12"/>
        <v>2846.0833333333335</v>
      </c>
      <c r="J32" s="89">
        <f t="shared" si="14"/>
        <v>0.14705882352941177</v>
      </c>
      <c r="K32" s="2">
        <f t="shared" si="13"/>
        <v>0</v>
      </c>
      <c r="L32" s="4"/>
      <c r="M32" s="4"/>
      <c r="N32" s="4"/>
      <c r="O32" s="4"/>
      <c r="P32" s="4"/>
      <c r="Q32" s="4"/>
    </row>
    <row r="33" spans="1:17">
      <c r="A33" s="4"/>
      <c r="B33" s="2">
        <v>428.75</v>
      </c>
      <c r="C33" s="2">
        <v>245</v>
      </c>
      <c r="D33" s="2">
        <v>285.83333333333337</v>
      </c>
      <c r="E33" s="2">
        <v>343</v>
      </c>
      <c r="F33" s="2">
        <v>343</v>
      </c>
      <c r="G33" s="2">
        <v>343</v>
      </c>
      <c r="H33" s="2">
        <v>857.5</v>
      </c>
      <c r="I33" s="2">
        <f t="shared" si="12"/>
        <v>2846.0833333333335</v>
      </c>
      <c r="J33" s="89">
        <f t="shared" si="14"/>
        <v>0.14705882352941177</v>
      </c>
      <c r="K33" s="2">
        <f t="shared" si="13"/>
        <v>0</v>
      </c>
      <c r="L33" s="4"/>
      <c r="M33" s="4"/>
      <c r="N33" s="4"/>
      <c r="O33" s="4"/>
      <c r="P33" s="4"/>
      <c r="Q33" s="4"/>
    </row>
    <row r="34" spans="1:17">
      <c r="A34" s="4"/>
      <c r="B34" s="2">
        <v>171.5</v>
      </c>
      <c r="C34" s="2">
        <v>98</v>
      </c>
      <c r="D34" s="2">
        <v>114.33333333333334</v>
      </c>
      <c r="E34" s="2">
        <v>137.19999999999999</v>
      </c>
      <c r="F34" s="2">
        <v>137.19999999999999</v>
      </c>
      <c r="G34" s="2">
        <v>137.19999999999999</v>
      </c>
      <c r="H34" s="2">
        <v>343</v>
      </c>
      <c r="I34" s="2">
        <f t="shared" si="12"/>
        <v>1138.4333333333334</v>
      </c>
      <c r="J34" s="89">
        <f t="shared" si="14"/>
        <v>5.8823529411764705E-2</v>
      </c>
      <c r="K34" s="54">
        <f t="shared" si="13"/>
        <v>6.9388939039072284E-18</v>
      </c>
      <c r="L34" s="4"/>
      <c r="M34" s="4"/>
      <c r="N34" s="4"/>
      <c r="O34" s="4"/>
      <c r="P34" s="4"/>
      <c r="Q34" s="4"/>
    </row>
    <row r="35" spans="1:17">
      <c r="A35" s="4"/>
      <c r="B35" s="7"/>
      <c r="C35" s="7"/>
      <c r="D35" s="7"/>
      <c r="E35" s="7"/>
      <c r="F35" s="7"/>
      <c r="G35" s="7"/>
      <c r="H35" s="13" t="s">
        <v>10</v>
      </c>
      <c r="I35" s="17">
        <f>SUM(I28:I34)</f>
        <v>19353.366666666669</v>
      </c>
      <c r="J35" s="25" t="s">
        <v>13</v>
      </c>
      <c r="K35" s="62">
        <f>SUM(K28:K34)</f>
        <v>1.3183898417423734E-16</v>
      </c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22">
        <f>MAX(J40:J46)</f>
        <v>7.0000000000000018</v>
      </c>
      <c r="D39" s="4"/>
      <c r="E39" s="4"/>
      <c r="F39" s="4"/>
      <c r="G39" s="4"/>
      <c r="H39" s="29" t="s">
        <v>11</v>
      </c>
      <c r="I39" s="29" t="s">
        <v>3</v>
      </c>
      <c r="J39" s="29" t="s">
        <v>12</v>
      </c>
      <c r="K39" s="4"/>
      <c r="L39" s="4"/>
      <c r="M39" s="4"/>
      <c r="N39" s="4"/>
      <c r="O39" s="4"/>
      <c r="P39" s="4"/>
      <c r="Q39" s="4"/>
    </row>
    <row r="40" spans="1:17">
      <c r="A40" s="4"/>
      <c r="B40" s="9" t="s">
        <v>4</v>
      </c>
      <c r="C40" s="22">
        <f>(ABS(C39 - 7))/6</f>
        <v>2.9605947323337506E-16</v>
      </c>
      <c r="D40" s="4"/>
      <c r="E40" s="4"/>
      <c r="F40" s="4"/>
      <c r="G40" s="4"/>
      <c r="H40" s="5">
        <f t="shared" ref="H40:H46" si="15">J28</f>
        <v>0.11764705882352941</v>
      </c>
      <c r="I40" s="5">
        <f t="array" ref="I40:I46">MMULT(B6:H12,H40:H46)</f>
        <v>0.82352941176470595</v>
      </c>
      <c r="J40" s="12">
        <f t="shared" ref="J40:J46" si="16">I40/H40</f>
        <v>7.0000000000000009</v>
      </c>
      <c r="K40" s="4"/>
      <c r="L40" s="4"/>
      <c r="M40" s="4"/>
      <c r="N40" s="4"/>
      <c r="O40" s="4"/>
      <c r="P40" s="4"/>
      <c r="Q40" s="4"/>
    </row>
    <row r="41" spans="1:17">
      <c r="A41" s="4"/>
      <c r="B41" s="9" t="s">
        <v>5</v>
      </c>
      <c r="C41" s="22">
        <v>1.32</v>
      </c>
      <c r="D41" s="4"/>
      <c r="E41" s="4"/>
      <c r="F41" s="4"/>
      <c r="G41" s="4"/>
      <c r="H41" s="5">
        <f t="shared" si="15"/>
        <v>0.20588235294117643</v>
      </c>
      <c r="I41" s="5">
        <v>1.4411764705882351</v>
      </c>
      <c r="J41" s="12">
        <f t="shared" si="16"/>
        <v>7</v>
      </c>
      <c r="K41" s="4"/>
      <c r="L41" s="4"/>
      <c r="M41" s="4"/>
      <c r="N41" s="4"/>
      <c r="O41" s="4"/>
      <c r="P41" s="4"/>
      <c r="Q41" s="4"/>
    </row>
    <row r="42" spans="1:17">
      <c r="A42" s="4"/>
      <c r="B42" s="9" t="s">
        <v>18</v>
      </c>
      <c r="C42" s="23">
        <f>C40/C41</f>
        <v>2.2428747972225381E-16</v>
      </c>
      <c r="D42" s="4"/>
      <c r="E42" s="4"/>
      <c r="F42" s="4"/>
      <c r="G42" s="4"/>
      <c r="H42" s="5">
        <f t="shared" si="15"/>
        <v>0.17647058823529407</v>
      </c>
      <c r="I42" s="5">
        <v>1.2352941176470589</v>
      </c>
      <c r="J42" s="12">
        <f t="shared" si="16"/>
        <v>7.0000000000000018</v>
      </c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5">
        <f t="shared" si="15"/>
        <v>0.14705882352941177</v>
      </c>
      <c r="I43" s="5">
        <v>1.0294117647058822</v>
      </c>
      <c r="J43" s="12">
        <f t="shared" si="16"/>
        <v>6.9999999999999991</v>
      </c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5">
        <f t="shared" si="15"/>
        <v>0.14705882352941177</v>
      </c>
      <c r="I44" s="5">
        <v>1.0294117647058822</v>
      </c>
      <c r="J44" s="12">
        <f t="shared" si="16"/>
        <v>6.9999999999999991</v>
      </c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5">
        <f t="shared" si="15"/>
        <v>0.14705882352941177</v>
      </c>
      <c r="I45" s="5">
        <v>1.0294117647058822</v>
      </c>
      <c r="J45" s="12">
        <f t="shared" si="16"/>
        <v>6.9999999999999991</v>
      </c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5">
        <f t="shared" si="15"/>
        <v>5.8823529411764705E-2</v>
      </c>
      <c r="I46" s="5">
        <v>0.41176470588235298</v>
      </c>
      <c r="J46" s="12">
        <f t="shared" si="16"/>
        <v>7.0000000000000009</v>
      </c>
      <c r="K46" s="4"/>
      <c r="L46" s="4"/>
      <c r="M46" s="4"/>
      <c r="N46" s="4"/>
      <c r="O46" s="4"/>
      <c r="P46" s="4"/>
      <c r="Q46" s="4"/>
    </row>
  </sheetData>
  <mergeCells count="2">
    <mergeCell ref="B16:H16"/>
    <mergeCell ref="B27:H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9"/>
  <sheetViews>
    <sheetView topLeftCell="C31" workbookViewId="0">
      <selection activeCell="L12" sqref="L12"/>
    </sheetView>
  </sheetViews>
  <sheetFormatPr defaultRowHeight="15"/>
  <cols>
    <col min="1" max="1" width="22.85546875" customWidth="1"/>
  </cols>
  <sheetData>
    <row r="1" spans="1:16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 thickBo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60.75" thickBot="1">
      <c r="A5" s="28" t="s">
        <v>55</v>
      </c>
      <c r="B5" s="34" t="str">
        <f>A6</f>
        <v>C++</v>
      </c>
      <c r="C5" s="34" t="str">
        <f>A7</f>
        <v>Java</v>
      </c>
      <c r="D5" s="34" t="str">
        <f>A8</f>
        <v>C#</v>
      </c>
      <c r="E5" s="34" t="str">
        <f>A9</f>
        <v>Python</v>
      </c>
      <c r="F5" s="34" t="str">
        <f>A10</f>
        <v>Ruby</v>
      </c>
      <c r="G5" s="34" t="str">
        <f>A11</f>
        <v>JavaScript</v>
      </c>
      <c r="H5" s="35" t="str">
        <f>A12</f>
        <v>C</v>
      </c>
      <c r="I5" s="27" t="s">
        <v>1</v>
      </c>
      <c r="J5" s="27" t="s">
        <v>21</v>
      </c>
      <c r="K5" s="4"/>
      <c r="L5" s="4"/>
      <c r="M5" s="30" t="s">
        <v>55</v>
      </c>
      <c r="N5" s="56" t="s">
        <v>8</v>
      </c>
      <c r="O5" s="4"/>
      <c r="P5" s="4"/>
    </row>
    <row r="6" spans="1:16" ht="15.75" thickBot="1">
      <c r="A6" s="31" t="str">
        <f t="shared" ref="A6:A12" si="0">M6</f>
        <v>C++</v>
      </c>
      <c r="B6" s="37">
        <f>J6/$J$6</f>
        <v>1</v>
      </c>
      <c r="C6" s="40">
        <f>J6/$J$7</f>
        <v>1</v>
      </c>
      <c r="D6" s="40">
        <f>J6/$J$8</f>
        <v>1</v>
      </c>
      <c r="E6" s="40">
        <f>J6/$J$9</f>
        <v>0.7142857142857143</v>
      </c>
      <c r="F6" s="40">
        <f>J6/$J$10</f>
        <v>1.25</v>
      </c>
      <c r="G6" s="40">
        <f>J6/$J$11</f>
        <v>1</v>
      </c>
      <c r="H6" s="76">
        <f>J6/$J$12</f>
        <v>1.6666666666666667</v>
      </c>
      <c r="I6" s="81">
        <f t="shared" ref="I6:I12" si="1">J28</f>
        <v>0.14705882352941177</v>
      </c>
      <c r="J6" s="51">
        <f t="shared" ref="J6:J12" si="2">N6</f>
        <v>5</v>
      </c>
      <c r="K6" s="4"/>
      <c r="L6" s="4"/>
      <c r="M6" s="29" t="s">
        <v>48</v>
      </c>
      <c r="N6" s="136">
        <v>5</v>
      </c>
      <c r="O6" s="4"/>
      <c r="P6" s="4"/>
    </row>
    <row r="7" spans="1:16" ht="15.75" thickBot="1">
      <c r="A7" s="32" t="str">
        <f t="shared" si="0"/>
        <v>Java</v>
      </c>
      <c r="B7" s="41">
        <f>J7/$J$6</f>
        <v>1</v>
      </c>
      <c r="C7" s="42">
        <f t="shared" ref="C7:C12" si="3">J7/$J$7</f>
        <v>1</v>
      </c>
      <c r="D7" s="42">
        <f t="shared" ref="D7:D12" si="4">J7/$J$8</f>
        <v>1</v>
      </c>
      <c r="E7" s="42">
        <f t="shared" ref="E7:E12" si="5">J7/$J$9</f>
        <v>0.7142857142857143</v>
      </c>
      <c r="F7" s="42">
        <f t="shared" ref="F7:F12" si="6">J7/$J$10</f>
        <v>1.25</v>
      </c>
      <c r="G7" s="42">
        <f t="shared" ref="G7:G12" si="7">J7/$J$11</f>
        <v>1</v>
      </c>
      <c r="H7" s="77">
        <f t="shared" ref="H7:H12" si="8">J7/$J$12</f>
        <v>1.6666666666666667</v>
      </c>
      <c r="I7" s="82">
        <f t="shared" si="1"/>
        <v>0.14705882352941177</v>
      </c>
      <c r="J7" s="51">
        <f t="shared" si="2"/>
        <v>5</v>
      </c>
      <c r="K7" s="4"/>
      <c r="L7" s="4"/>
      <c r="M7" s="29" t="s">
        <v>49</v>
      </c>
      <c r="N7" s="136">
        <v>5</v>
      </c>
      <c r="O7" s="4"/>
      <c r="P7" s="4"/>
    </row>
    <row r="8" spans="1:16" ht="15.75" thickBot="1">
      <c r="A8" s="32" t="str">
        <f t="shared" si="0"/>
        <v>C#</v>
      </c>
      <c r="B8" s="41">
        <f t="shared" ref="B8:B12" si="9">J8/$J$6</f>
        <v>1</v>
      </c>
      <c r="C8" s="42">
        <f t="shared" si="3"/>
        <v>1</v>
      </c>
      <c r="D8" s="42">
        <f t="shared" si="4"/>
        <v>1</v>
      </c>
      <c r="E8" s="42">
        <f t="shared" si="5"/>
        <v>0.7142857142857143</v>
      </c>
      <c r="F8" s="42">
        <f t="shared" si="6"/>
        <v>1.25</v>
      </c>
      <c r="G8" s="42">
        <f t="shared" si="7"/>
        <v>1</v>
      </c>
      <c r="H8" s="77">
        <f t="shared" si="8"/>
        <v>1.6666666666666667</v>
      </c>
      <c r="I8" s="82">
        <f t="shared" si="1"/>
        <v>0.14705882352941177</v>
      </c>
      <c r="J8" s="51">
        <f t="shared" si="2"/>
        <v>5</v>
      </c>
      <c r="K8" s="4"/>
      <c r="L8" s="4"/>
      <c r="M8" s="146" t="s">
        <v>50</v>
      </c>
      <c r="N8" s="141">
        <v>5</v>
      </c>
      <c r="O8" s="4"/>
      <c r="P8" s="4"/>
    </row>
    <row r="9" spans="1:16" ht="15.75" thickBot="1">
      <c r="A9" s="32" t="str">
        <f t="shared" si="0"/>
        <v>Python</v>
      </c>
      <c r="B9" s="41">
        <f t="shared" si="9"/>
        <v>1.4</v>
      </c>
      <c r="C9" s="42">
        <f t="shared" si="3"/>
        <v>1.4</v>
      </c>
      <c r="D9" s="42">
        <f t="shared" si="4"/>
        <v>1.4</v>
      </c>
      <c r="E9" s="42">
        <f t="shared" si="5"/>
        <v>1</v>
      </c>
      <c r="F9" s="42">
        <f t="shared" si="6"/>
        <v>1.75</v>
      </c>
      <c r="G9" s="42">
        <f t="shared" si="7"/>
        <v>1.4</v>
      </c>
      <c r="H9" s="77">
        <f t="shared" si="8"/>
        <v>2.3333333333333335</v>
      </c>
      <c r="I9" s="82">
        <f t="shared" si="1"/>
        <v>0.20588235294117652</v>
      </c>
      <c r="J9" s="51">
        <f t="shared" si="2"/>
        <v>7</v>
      </c>
      <c r="K9" s="4"/>
      <c r="L9" s="4"/>
      <c r="M9" s="146" t="s">
        <v>51</v>
      </c>
      <c r="N9" s="141">
        <v>7</v>
      </c>
      <c r="O9" s="4"/>
      <c r="P9" s="4"/>
    </row>
    <row r="10" spans="1:16" ht="15.75" thickBot="1">
      <c r="A10" s="32" t="str">
        <f t="shared" si="0"/>
        <v>Ruby</v>
      </c>
      <c r="B10" s="41">
        <f t="shared" si="9"/>
        <v>0.8</v>
      </c>
      <c r="C10" s="42">
        <f t="shared" si="3"/>
        <v>0.8</v>
      </c>
      <c r="D10" s="42">
        <f t="shared" si="4"/>
        <v>0.8</v>
      </c>
      <c r="E10" s="42">
        <f t="shared" si="5"/>
        <v>0.5714285714285714</v>
      </c>
      <c r="F10" s="42">
        <f t="shared" si="6"/>
        <v>1</v>
      </c>
      <c r="G10" s="42">
        <f t="shared" si="7"/>
        <v>0.8</v>
      </c>
      <c r="H10" s="77">
        <f t="shared" si="8"/>
        <v>1.3333333333333333</v>
      </c>
      <c r="I10" s="82">
        <f t="shared" si="1"/>
        <v>0.11764705882352944</v>
      </c>
      <c r="J10" s="51">
        <f t="shared" si="2"/>
        <v>4</v>
      </c>
      <c r="K10" s="4"/>
      <c r="L10" s="4"/>
      <c r="M10" s="146" t="s">
        <v>52</v>
      </c>
      <c r="N10" s="141">
        <v>4</v>
      </c>
      <c r="O10" s="4"/>
      <c r="P10" s="4"/>
    </row>
    <row r="11" spans="1:16" ht="15.75" thickBot="1">
      <c r="A11" s="32" t="str">
        <f t="shared" si="0"/>
        <v>JavaScript</v>
      </c>
      <c r="B11" s="41">
        <f t="shared" si="9"/>
        <v>1</v>
      </c>
      <c r="C11" s="42">
        <f t="shared" si="3"/>
        <v>1</v>
      </c>
      <c r="D11" s="42">
        <f t="shared" si="4"/>
        <v>1</v>
      </c>
      <c r="E11" s="42">
        <f t="shared" si="5"/>
        <v>0.7142857142857143</v>
      </c>
      <c r="F11" s="42">
        <f t="shared" si="6"/>
        <v>1.25</v>
      </c>
      <c r="G11" s="42">
        <f t="shared" si="7"/>
        <v>1</v>
      </c>
      <c r="H11" s="77">
        <f t="shared" si="8"/>
        <v>1.6666666666666667</v>
      </c>
      <c r="I11" s="82">
        <f t="shared" si="1"/>
        <v>0.14705882352941177</v>
      </c>
      <c r="J11" s="51">
        <f t="shared" si="2"/>
        <v>5</v>
      </c>
      <c r="K11" s="4"/>
      <c r="L11" s="4"/>
      <c r="M11" s="146" t="s">
        <v>53</v>
      </c>
      <c r="N11" s="141">
        <v>5</v>
      </c>
      <c r="O11" s="4"/>
      <c r="P11" s="4"/>
    </row>
    <row r="12" spans="1:16" ht="15.75" thickBot="1">
      <c r="A12" s="33" t="str">
        <f t="shared" si="0"/>
        <v>C</v>
      </c>
      <c r="B12" s="43">
        <f t="shared" si="9"/>
        <v>0.6</v>
      </c>
      <c r="C12" s="44">
        <f t="shared" si="3"/>
        <v>0.6</v>
      </c>
      <c r="D12" s="44">
        <f t="shared" si="4"/>
        <v>0.6</v>
      </c>
      <c r="E12" s="44">
        <f t="shared" si="5"/>
        <v>0.42857142857142855</v>
      </c>
      <c r="F12" s="44">
        <f t="shared" si="6"/>
        <v>0.75</v>
      </c>
      <c r="G12" s="44">
        <f t="shared" si="7"/>
        <v>0.6</v>
      </c>
      <c r="H12" s="78">
        <f t="shared" si="8"/>
        <v>1</v>
      </c>
      <c r="I12" s="83">
        <f t="shared" si="1"/>
        <v>8.8235294117647078E-2</v>
      </c>
      <c r="J12" s="51">
        <f t="shared" si="2"/>
        <v>3</v>
      </c>
      <c r="K12" s="4"/>
      <c r="L12" s="4"/>
      <c r="M12" s="147" t="s">
        <v>54</v>
      </c>
      <c r="N12" s="145">
        <v>3</v>
      </c>
      <c r="O12" s="4"/>
      <c r="P12" s="4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166" t="s">
        <v>15</v>
      </c>
      <c r="C16" s="167"/>
      <c r="D16" s="167"/>
      <c r="E16" s="167"/>
      <c r="F16" s="167"/>
      <c r="G16" s="167"/>
      <c r="H16" s="168"/>
      <c r="I16" s="30" t="s">
        <v>16</v>
      </c>
      <c r="J16" s="30" t="s">
        <v>22</v>
      </c>
      <c r="K16" s="4"/>
      <c r="L16" s="4"/>
      <c r="M16" s="4"/>
      <c r="N16" s="4"/>
      <c r="O16" s="4"/>
      <c r="P16" s="4"/>
    </row>
    <row r="17" spans="1:16">
      <c r="A17" s="4"/>
      <c r="B17" s="2">
        <f t="array" ref="B17:H23">MMULT(B6:H12,B6:H12)</f>
        <v>7</v>
      </c>
      <c r="C17" s="2">
        <v>7</v>
      </c>
      <c r="D17" s="2">
        <v>7</v>
      </c>
      <c r="E17" s="2">
        <v>5</v>
      </c>
      <c r="F17" s="2">
        <v>8.75</v>
      </c>
      <c r="G17" s="2">
        <v>7</v>
      </c>
      <c r="H17" s="2">
        <v>11.666666666666666</v>
      </c>
      <c r="I17" s="2">
        <f t="shared" ref="I17:I23" si="10">SUM(B17:H17)</f>
        <v>53.416666666666664</v>
      </c>
      <c r="J17" s="2">
        <f>I17/$I$24</f>
        <v>0.14705882352941174</v>
      </c>
      <c r="K17" s="4"/>
      <c r="L17" s="4"/>
      <c r="M17" s="4"/>
      <c r="N17" s="4"/>
      <c r="O17" s="4"/>
      <c r="P17" s="4"/>
    </row>
    <row r="18" spans="1:16">
      <c r="A18" s="4"/>
      <c r="B18" s="2">
        <v>7</v>
      </c>
      <c r="C18" s="2">
        <v>7</v>
      </c>
      <c r="D18" s="2">
        <v>7</v>
      </c>
      <c r="E18" s="2">
        <v>5</v>
      </c>
      <c r="F18" s="2">
        <v>8.75</v>
      </c>
      <c r="G18" s="2">
        <v>7</v>
      </c>
      <c r="H18" s="2">
        <v>11.666666666666666</v>
      </c>
      <c r="I18" s="2">
        <f t="shared" si="10"/>
        <v>53.416666666666664</v>
      </c>
      <c r="J18" s="2">
        <f t="shared" ref="J18:J23" si="11">I18/$I$24</f>
        <v>0.14705882352941174</v>
      </c>
      <c r="K18" s="4"/>
      <c r="L18" s="4"/>
      <c r="M18" s="4"/>
      <c r="N18" s="4"/>
      <c r="O18" s="4"/>
      <c r="P18" s="4"/>
    </row>
    <row r="19" spans="1:16">
      <c r="A19" s="4"/>
      <c r="B19" s="2">
        <v>7</v>
      </c>
      <c r="C19" s="2">
        <v>7</v>
      </c>
      <c r="D19" s="2">
        <v>7</v>
      </c>
      <c r="E19" s="2">
        <v>5</v>
      </c>
      <c r="F19" s="2">
        <v>8.75</v>
      </c>
      <c r="G19" s="2">
        <v>7</v>
      </c>
      <c r="H19" s="2">
        <v>11.666666666666666</v>
      </c>
      <c r="I19" s="2">
        <f t="shared" si="10"/>
        <v>53.416666666666664</v>
      </c>
      <c r="J19" s="2">
        <f t="shared" si="11"/>
        <v>0.14705882352941174</v>
      </c>
      <c r="K19" s="4"/>
      <c r="L19" s="4"/>
      <c r="M19" s="4"/>
      <c r="N19" s="4"/>
      <c r="O19" s="4"/>
      <c r="P19" s="4"/>
    </row>
    <row r="20" spans="1:16">
      <c r="A20" s="4"/>
      <c r="B20" s="2">
        <v>9.8000000000000007</v>
      </c>
      <c r="C20" s="2">
        <v>9.8000000000000007</v>
      </c>
      <c r="D20" s="2">
        <v>9.8000000000000007</v>
      </c>
      <c r="E20" s="2">
        <v>7</v>
      </c>
      <c r="F20" s="2">
        <v>12.25</v>
      </c>
      <c r="G20" s="2">
        <v>9.8000000000000007</v>
      </c>
      <c r="H20" s="2">
        <v>16.333333333333336</v>
      </c>
      <c r="I20" s="2">
        <f t="shared" si="10"/>
        <v>74.783333333333331</v>
      </c>
      <c r="J20" s="2">
        <f t="shared" si="11"/>
        <v>0.20588235294117646</v>
      </c>
      <c r="K20" s="4"/>
      <c r="L20" s="4"/>
      <c r="M20" s="4"/>
      <c r="N20" s="4"/>
      <c r="O20" s="4"/>
      <c r="P20" s="4"/>
    </row>
    <row r="21" spans="1:16">
      <c r="A21" s="4"/>
      <c r="B21" s="2">
        <v>5.6</v>
      </c>
      <c r="C21" s="2">
        <v>5.6</v>
      </c>
      <c r="D21" s="2">
        <v>5.6</v>
      </c>
      <c r="E21" s="2">
        <v>4</v>
      </c>
      <c r="F21" s="2">
        <v>7</v>
      </c>
      <c r="G21" s="2">
        <v>5.6</v>
      </c>
      <c r="H21" s="2">
        <v>9.3333333333333339</v>
      </c>
      <c r="I21" s="2">
        <f t="shared" si="10"/>
        <v>42.733333333333334</v>
      </c>
      <c r="J21" s="2">
        <f t="shared" si="11"/>
        <v>0.11764705882352941</v>
      </c>
      <c r="K21" s="4"/>
      <c r="L21" s="4"/>
      <c r="M21" s="4"/>
      <c r="N21" s="4"/>
      <c r="O21" s="4"/>
      <c r="P21" s="4"/>
    </row>
    <row r="22" spans="1:16">
      <c r="A22" s="4"/>
      <c r="B22" s="2">
        <v>7</v>
      </c>
      <c r="C22" s="2">
        <v>7</v>
      </c>
      <c r="D22" s="2">
        <v>7</v>
      </c>
      <c r="E22" s="2">
        <v>5</v>
      </c>
      <c r="F22" s="2">
        <v>8.75</v>
      </c>
      <c r="G22" s="2">
        <v>7</v>
      </c>
      <c r="H22" s="2">
        <v>11.666666666666666</v>
      </c>
      <c r="I22" s="2">
        <f t="shared" si="10"/>
        <v>53.416666666666664</v>
      </c>
      <c r="J22" s="2">
        <f t="shared" si="11"/>
        <v>0.14705882352941174</v>
      </c>
      <c r="K22" s="4"/>
      <c r="L22" s="4"/>
      <c r="M22" s="4"/>
      <c r="N22" s="4"/>
      <c r="O22" s="4"/>
      <c r="P22" s="4"/>
    </row>
    <row r="23" spans="1:16">
      <c r="A23" s="4"/>
      <c r="B23" s="2">
        <v>4.2</v>
      </c>
      <c r="C23" s="2">
        <v>4.2</v>
      </c>
      <c r="D23" s="2">
        <v>4.2</v>
      </c>
      <c r="E23" s="2">
        <v>2.9999999999999996</v>
      </c>
      <c r="F23" s="2">
        <v>5.25</v>
      </c>
      <c r="G23" s="2">
        <v>4.2</v>
      </c>
      <c r="H23" s="2">
        <v>7</v>
      </c>
      <c r="I23" s="2">
        <f t="shared" si="10"/>
        <v>32.049999999999997</v>
      </c>
      <c r="J23" s="2">
        <f t="shared" si="11"/>
        <v>8.8235294117647051E-2</v>
      </c>
      <c r="K23" s="4"/>
      <c r="L23" s="4"/>
      <c r="M23" s="4"/>
      <c r="N23" s="4"/>
      <c r="O23" s="4"/>
      <c r="P23" s="4"/>
    </row>
    <row r="24" spans="1:16">
      <c r="A24" s="4"/>
      <c r="B24" s="7"/>
      <c r="C24" s="7"/>
      <c r="D24" s="7"/>
      <c r="E24" s="7"/>
      <c r="F24" s="7"/>
      <c r="G24" s="7"/>
      <c r="H24" s="13" t="s">
        <v>10</v>
      </c>
      <c r="I24" s="7">
        <f>SUM(I17:I23)</f>
        <v>363.23333333333335</v>
      </c>
      <c r="J24" s="7"/>
      <c r="K24" s="4"/>
      <c r="L24" s="4"/>
      <c r="M24" s="4"/>
      <c r="N24" s="4"/>
      <c r="O24" s="4"/>
      <c r="P24" s="4"/>
    </row>
    <row r="25" spans="1:1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/>
      <c r="B27" s="166" t="s">
        <v>15</v>
      </c>
      <c r="C27" s="169"/>
      <c r="D27" s="169"/>
      <c r="E27" s="169"/>
      <c r="F27" s="169"/>
      <c r="G27" s="169"/>
      <c r="H27" s="170"/>
      <c r="I27" s="30" t="s">
        <v>16</v>
      </c>
      <c r="J27" s="30" t="s">
        <v>22</v>
      </c>
      <c r="K27" s="30" t="s">
        <v>17</v>
      </c>
      <c r="L27" s="4"/>
      <c r="M27" s="4"/>
      <c r="N27" s="4"/>
      <c r="O27" s="4"/>
      <c r="P27" s="4"/>
    </row>
    <row r="28" spans="1:16">
      <c r="A28" s="4"/>
      <c r="B28" s="2">
        <f t="array" ref="B28:H34">MMULT(B17:H23,B17:H23)</f>
        <v>343</v>
      </c>
      <c r="C28" s="2">
        <v>343</v>
      </c>
      <c r="D28" s="2">
        <v>343</v>
      </c>
      <c r="E28" s="2">
        <v>245</v>
      </c>
      <c r="F28" s="2">
        <v>428.75</v>
      </c>
      <c r="G28" s="2">
        <v>343</v>
      </c>
      <c r="H28" s="2">
        <v>571.66666666666663</v>
      </c>
      <c r="I28" s="2">
        <f t="shared" ref="I28:I34" si="12">SUM(B28:H28)</f>
        <v>2617.4166666666665</v>
      </c>
      <c r="J28" s="89">
        <f>I28/$I$35</f>
        <v>0.14705882352941177</v>
      </c>
      <c r="K28" s="5">
        <f t="shared" ref="K28:K34" si="13">ABS(J28-J17)</f>
        <v>2.7755575615628914E-17</v>
      </c>
      <c r="L28" s="4"/>
      <c r="M28" s="4"/>
      <c r="N28" s="4"/>
      <c r="O28" s="4"/>
      <c r="P28" s="4"/>
    </row>
    <row r="29" spans="1:16">
      <c r="A29" s="4"/>
      <c r="B29" s="2">
        <v>343</v>
      </c>
      <c r="C29" s="2">
        <v>343</v>
      </c>
      <c r="D29" s="2">
        <v>343</v>
      </c>
      <c r="E29" s="2">
        <v>245</v>
      </c>
      <c r="F29" s="2">
        <v>428.75</v>
      </c>
      <c r="G29" s="2">
        <v>343</v>
      </c>
      <c r="H29" s="2">
        <v>571.66666666666663</v>
      </c>
      <c r="I29" s="2">
        <f t="shared" si="12"/>
        <v>2617.4166666666665</v>
      </c>
      <c r="J29" s="89">
        <f t="shared" ref="J29:J34" si="14">I29/$I$35</f>
        <v>0.14705882352941177</v>
      </c>
      <c r="K29" s="5">
        <f t="shared" si="13"/>
        <v>2.7755575615628914E-17</v>
      </c>
      <c r="L29" s="4"/>
      <c r="M29" s="4"/>
      <c r="N29" s="4"/>
      <c r="O29" s="4"/>
      <c r="P29" s="4"/>
    </row>
    <row r="30" spans="1:16">
      <c r="A30" s="4"/>
      <c r="B30" s="2">
        <v>343</v>
      </c>
      <c r="C30" s="2">
        <v>343</v>
      </c>
      <c r="D30" s="2">
        <v>343</v>
      </c>
      <c r="E30" s="2">
        <v>245</v>
      </c>
      <c r="F30" s="2">
        <v>428.75</v>
      </c>
      <c r="G30" s="2">
        <v>343</v>
      </c>
      <c r="H30" s="2">
        <v>571.66666666666663</v>
      </c>
      <c r="I30" s="2">
        <f t="shared" si="12"/>
        <v>2617.4166666666665</v>
      </c>
      <c r="J30" s="89">
        <f t="shared" si="14"/>
        <v>0.14705882352941177</v>
      </c>
      <c r="K30" s="5">
        <f t="shared" si="13"/>
        <v>2.7755575615628914E-17</v>
      </c>
      <c r="L30" s="4"/>
      <c r="M30" s="4"/>
      <c r="N30" s="4"/>
      <c r="O30" s="4"/>
      <c r="P30" s="4"/>
    </row>
    <row r="31" spans="1:16">
      <c r="A31" s="4"/>
      <c r="B31" s="2">
        <v>480.20000000000005</v>
      </c>
      <c r="C31" s="2">
        <v>480.20000000000005</v>
      </c>
      <c r="D31" s="2">
        <v>480.20000000000005</v>
      </c>
      <c r="E31" s="2">
        <v>343</v>
      </c>
      <c r="F31" s="2">
        <v>600.25</v>
      </c>
      <c r="G31" s="2">
        <v>480.20000000000005</v>
      </c>
      <c r="H31" s="2">
        <v>800.33333333333348</v>
      </c>
      <c r="I31" s="2">
        <f t="shared" si="12"/>
        <v>3664.3833333333337</v>
      </c>
      <c r="J31" s="89">
        <f t="shared" si="14"/>
        <v>0.20588235294117652</v>
      </c>
      <c r="K31" s="5">
        <f t="shared" si="13"/>
        <v>5.5511151231257827E-17</v>
      </c>
      <c r="L31" s="4"/>
      <c r="M31" s="4"/>
      <c r="N31" s="4"/>
      <c r="O31" s="4"/>
      <c r="P31" s="4"/>
    </row>
    <row r="32" spans="1:16">
      <c r="A32" s="4"/>
      <c r="B32" s="2">
        <v>274.39999999999998</v>
      </c>
      <c r="C32" s="2">
        <v>274.39999999999998</v>
      </c>
      <c r="D32" s="2">
        <v>274.39999999999998</v>
      </c>
      <c r="E32" s="2">
        <v>196</v>
      </c>
      <c r="F32" s="2">
        <v>343</v>
      </c>
      <c r="G32" s="2">
        <v>274.39999999999998</v>
      </c>
      <c r="H32" s="2">
        <v>457.33333333333337</v>
      </c>
      <c r="I32" s="2">
        <f t="shared" si="12"/>
        <v>2093.9333333333334</v>
      </c>
      <c r="J32" s="89">
        <f t="shared" si="14"/>
        <v>0.11764705882352944</v>
      </c>
      <c r="K32" s="5">
        <f t="shared" si="13"/>
        <v>2.7755575615628914E-17</v>
      </c>
      <c r="L32" s="4"/>
      <c r="M32" s="4"/>
      <c r="N32" s="4"/>
      <c r="O32" s="4"/>
      <c r="P32" s="4"/>
    </row>
    <row r="33" spans="1:16">
      <c r="A33" s="4"/>
      <c r="B33" s="2">
        <v>343</v>
      </c>
      <c r="C33" s="2">
        <v>343</v>
      </c>
      <c r="D33" s="2">
        <v>343</v>
      </c>
      <c r="E33" s="2">
        <v>245</v>
      </c>
      <c r="F33" s="2">
        <v>428.75</v>
      </c>
      <c r="G33" s="2">
        <v>343</v>
      </c>
      <c r="H33" s="2">
        <v>571.66666666666663</v>
      </c>
      <c r="I33" s="2">
        <f t="shared" si="12"/>
        <v>2617.4166666666665</v>
      </c>
      <c r="J33" s="89">
        <f t="shared" si="14"/>
        <v>0.14705882352941177</v>
      </c>
      <c r="K33" s="5">
        <f t="shared" si="13"/>
        <v>2.7755575615628914E-17</v>
      </c>
      <c r="L33" s="4"/>
      <c r="M33" s="4"/>
      <c r="N33" s="4"/>
      <c r="O33" s="4"/>
      <c r="P33" s="4"/>
    </row>
    <row r="34" spans="1:16">
      <c r="A34" s="4"/>
      <c r="B34" s="2">
        <v>205.8</v>
      </c>
      <c r="C34" s="2">
        <v>205.8</v>
      </c>
      <c r="D34" s="2">
        <v>205.8</v>
      </c>
      <c r="E34" s="2">
        <v>147</v>
      </c>
      <c r="F34" s="2">
        <v>257.25</v>
      </c>
      <c r="G34" s="2">
        <v>205.8</v>
      </c>
      <c r="H34" s="2">
        <v>343</v>
      </c>
      <c r="I34" s="2">
        <f t="shared" si="12"/>
        <v>1570.45</v>
      </c>
      <c r="J34" s="89">
        <f t="shared" si="14"/>
        <v>8.8235294117647078E-2</v>
      </c>
      <c r="K34" s="5">
        <f t="shared" si="13"/>
        <v>2.7755575615628914E-17</v>
      </c>
      <c r="L34" s="4"/>
      <c r="M34" s="4"/>
      <c r="N34" s="4"/>
      <c r="O34" s="4"/>
      <c r="P34" s="4"/>
    </row>
    <row r="35" spans="1:16">
      <c r="A35" s="4"/>
      <c r="B35" s="7"/>
      <c r="C35" s="7"/>
      <c r="D35" s="7"/>
      <c r="E35" s="7"/>
      <c r="F35" s="7"/>
      <c r="G35" s="7"/>
      <c r="H35" s="13" t="s">
        <v>10</v>
      </c>
      <c r="I35" s="7">
        <f>SUM(I28:I34)</f>
        <v>17798.433333333331</v>
      </c>
      <c r="J35" s="25" t="s">
        <v>13</v>
      </c>
      <c r="K35" s="50">
        <f>SUM(K28:K34)</f>
        <v>2.2204460492503131E-16</v>
      </c>
      <c r="L35" s="4"/>
      <c r="M35" s="4"/>
      <c r="N35" s="4"/>
      <c r="O35" s="4"/>
      <c r="P35" s="4"/>
    </row>
    <row r="36" spans="1:1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4"/>
      <c r="N37" s="4"/>
      <c r="O37" s="4"/>
      <c r="P37" s="4"/>
    </row>
    <row r="38" spans="1:16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7"/>
      <c r="M38" s="4"/>
      <c r="N38" s="4"/>
      <c r="O38" s="4"/>
      <c r="P38" s="4"/>
    </row>
    <row r="39" spans="1:16">
      <c r="A39" s="7"/>
      <c r="B39" s="4"/>
      <c r="C39" s="22"/>
      <c r="D39" s="4">
        <f>MAX(J40:J46)</f>
        <v>7.0000000000000009</v>
      </c>
      <c r="E39" s="4"/>
      <c r="F39" s="4"/>
      <c r="G39" s="4"/>
      <c r="H39" s="29" t="s">
        <v>11</v>
      </c>
      <c r="I39" s="29" t="s">
        <v>3</v>
      </c>
      <c r="J39" s="29" t="s">
        <v>12</v>
      </c>
      <c r="K39" s="4"/>
      <c r="L39" s="7"/>
      <c r="M39" s="4"/>
      <c r="N39" s="4"/>
      <c r="O39" s="4"/>
      <c r="P39" s="4"/>
    </row>
    <row r="40" spans="1:16">
      <c r="A40" s="7"/>
      <c r="B40" s="9" t="s">
        <v>4</v>
      </c>
      <c r="C40" s="22">
        <f>(ABS(C39 - 7))/6</f>
        <v>1.1666666666666667</v>
      </c>
      <c r="D40" s="4"/>
      <c r="E40" s="4"/>
      <c r="F40" s="4"/>
      <c r="G40" s="4"/>
      <c r="H40" s="5">
        <f>J28</f>
        <v>0.14705882352941177</v>
      </c>
      <c r="I40" s="5">
        <f t="array" ref="I40:I46">MMULT(B6:H12,H40:H46)</f>
        <v>1.0294117647058825</v>
      </c>
      <c r="J40" s="2">
        <f t="shared" ref="J40:J46" si="15">I40/H40</f>
        <v>7.0000000000000009</v>
      </c>
      <c r="K40" s="4"/>
      <c r="L40" s="7"/>
      <c r="M40" s="4"/>
      <c r="N40" s="4"/>
      <c r="O40" s="4"/>
      <c r="P40" s="4"/>
    </row>
    <row r="41" spans="1:16">
      <c r="A41" s="7"/>
      <c r="B41" s="9" t="s">
        <v>5</v>
      </c>
      <c r="C41" s="22">
        <v>1.32</v>
      </c>
      <c r="D41" s="4"/>
      <c r="E41" s="4"/>
      <c r="F41" s="4"/>
      <c r="G41" s="4"/>
      <c r="H41" s="5">
        <f t="shared" ref="H41:H46" si="16">J29</f>
        <v>0.14705882352941177</v>
      </c>
      <c r="I41" s="5">
        <v>1.0294117647058825</v>
      </c>
      <c r="J41" s="2">
        <f t="shared" si="15"/>
        <v>7.0000000000000009</v>
      </c>
      <c r="K41" s="4"/>
      <c r="L41" s="7"/>
      <c r="M41" s="4"/>
      <c r="N41" s="4"/>
      <c r="O41" s="4"/>
      <c r="P41" s="4"/>
    </row>
    <row r="42" spans="1:16">
      <c r="A42" s="7"/>
      <c r="B42" s="9" t="s">
        <v>18</v>
      </c>
      <c r="C42" s="23">
        <f>C40/C41</f>
        <v>0.88383838383838387</v>
      </c>
      <c r="D42" s="4"/>
      <c r="E42" s="4"/>
      <c r="F42" s="4"/>
      <c r="G42" s="4"/>
      <c r="H42" s="5">
        <f t="shared" si="16"/>
        <v>0.14705882352941177</v>
      </c>
      <c r="I42" s="5">
        <v>1.0294117647058825</v>
      </c>
      <c r="J42" s="2">
        <f t="shared" si="15"/>
        <v>7.0000000000000009</v>
      </c>
      <c r="K42" s="4"/>
      <c r="L42" s="7"/>
      <c r="M42" s="4"/>
      <c r="N42" s="4"/>
      <c r="O42" s="4"/>
      <c r="P42" s="4"/>
    </row>
    <row r="43" spans="1:16">
      <c r="A43" s="7"/>
      <c r="B43" s="4"/>
      <c r="C43" s="4"/>
      <c r="D43" s="4"/>
      <c r="E43" s="4"/>
      <c r="F43" s="4"/>
      <c r="G43" s="4"/>
      <c r="H43" s="5">
        <f t="shared" si="16"/>
        <v>0.20588235294117652</v>
      </c>
      <c r="I43" s="5">
        <v>1.4411764705882355</v>
      </c>
      <c r="J43" s="2">
        <f t="shared" si="15"/>
        <v>6.9999999999999991</v>
      </c>
      <c r="K43" s="4"/>
      <c r="L43" s="7"/>
      <c r="M43" s="4"/>
      <c r="N43" s="4"/>
      <c r="O43" s="4"/>
      <c r="P43" s="4"/>
    </row>
    <row r="44" spans="1:16">
      <c r="A44" s="7"/>
      <c r="B44" s="4"/>
      <c r="C44" s="4"/>
      <c r="D44" s="4"/>
      <c r="E44" s="4"/>
      <c r="F44" s="4"/>
      <c r="G44" s="4"/>
      <c r="H44" s="5">
        <f t="shared" si="16"/>
        <v>0.11764705882352944</v>
      </c>
      <c r="I44" s="5">
        <v>0.82352941176470607</v>
      </c>
      <c r="J44" s="2">
        <f t="shared" si="15"/>
        <v>7</v>
      </c>
      <c r="K44" s="4"/>
      <c r="L44" s="7"/>
      <c r="M44" s="4"/>
      <c r="N44" s="4"/>
      <c r="O44" s="4"/>
      <c r="P44" s="4"/>
    </row>
    <row r="45" spans="1:16">
      <c r="A45" s="7"/>
      <c r="B45" s="4"/>
      <c r="C45" s="4"/>
      <c r="D45" s="4"/>
      <c r="E45" s="4"/>
      <c r="F45" s="4"/>
      <c r="G45" s="4"/>
      <c r="H45" s="5">
        <f t="shared" si="16"/>
        <v>0.14705882352941177</v>
      </c>
      <c r="I45" s="5">
        <v>1.0294117647058825</v>
      </c>
      <c r="J45" s="2">
        <f t="shared" si="15"/>
        <v>7.0000000000000009</v>
      </c>
      <c r="K45" s="4"/>
      <c r="L45" s="7"/>
      <c r="M45" s="4"/>
      <c r="N45" s="4"/>
      <c r="O45" s="4"/>
      <c r="P45" s="4"/>
    </row>
    <row r="46" spans="1:16">
      <c r="A46" s="7"/>
      <c r="B46" s="4"/>
      <c r="C46" s="4"/>
      <c r="D46" s="4"/>
      <c r="E46" s="4"/>
      <c r="F46" s="4"/>
      <c r="G46" s="4"/>
      <c r="H46" s="5">
        <f t="shared" si="16"/>
        <v>8.8235294117647078E-2</v>
      </c>
      <c r="I46" s="5">
        <v>0.61764705882352944</v>
      </c>
      <c r="J46" s="2">
        <f t="shared" si="15"/>
        <v>6.9999999999999991</v>
      </c>
      <c r="K46" s="4"/>
      <c r="L46" s="7"/>
      <c r="M46" s="4"/>
      <c r="N46" s="4"/>
      <c r="O46" s="4"/>
      <c r="P46" s="4"/>
    </row>
    <row r="47" spans="1:1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</sheetData>
  <mergeCells count="2">
    <mergeCell ref="B16:H16"/>
    <mergeCell ref="B27:H27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8"/>
  <sheetViews>
    <sheetView topLeftCell="A25" workbookViewId="0">
      <selection activeCell="C39" sqref="C39"/>
    </sheetView>
  </sheetViews>
  <sheetFormatPr defaultRowHeight="15"/>
  <cols>
    <col min="1" max="1" width="23.28515625" customWidth="1"/>
    <col min="2" max="2" width="13.28515625" customWidth="1"/>
    <col min="3" max="3" width="9.5703125" customWidth="1"/>
    <col min="5" max="5" width="17.28515625" customWidth="1"/>
    <col min="9" max="9" width="13.28515625" customWidth="1"/>
    <col min="10" max="10" width="13" customWidth="1"/>
    <col min="12" max="12" width="8.42578125" customWidth="1"/>
    <col min="13" max="13" width="12.28515625" customWidth="1"/>
    <col min="14" max="14" width="12.7109375" customWidth="1"/>
  </cols>
  <sheetData>
    <row r="1" spans="1:14">
      <c r="A1" s="4" t="s">
        <v>62</v>
      </c>
    </row>
    <row r="2" spans="1:14">
      <c r="A2" t="s">
        <v>23</v>
      </c>
    </row>
    <row r="4" spans="1:14" ht="15.75" thickBot="1"/>
    <row r="5" spans="1:14" ht="30.75" customHeight="1" thickBot="1">
      <c r="A5" s="28" t="s">
        <v>55</v>
      </c>
      <c r="B5" s="34" t="str">
        <f>A6</f>
        <v>C++</v>
      </c>
      <c r="C5" s="34" t="str">
        <f>A7</f>
        <v>Java</v>
      </c>
      <c r="D5" s="34" t="str">
        <f>A8</f>
        <v>C#</v>
      </c>
      <c r="E5" s="34" t="str">
        <f>A9</f>
        <v>Python</v>
      </c>
      <c r="F5" s="34" t="str">
        <f>A10</f>
        <v>Ruby</v>
      </c>
      <c r="G5" s="34" t="str">
        <f>A11</f>
        <v>JavaScript</v>
      </c>
      <c r="H5" s="35" t="str">
        <f>A12</f>
        <v>C</v>
      </c>
      <c r="I5" s="27" t="s">
        <v>1</v>
      </c>
      <c r="J5" s="27" t="s">
        <v>21</v>
      </c>
      <c r="K5" s="4"/>
      <c r="M5" s="30" t="s">
        <v>55</v>
      </c>
      <c r="N5" s="56" t="s">
        <v>8</v>
      </c>
    </row>
    <row r="6" spans="1:14" ht="15.75" thickBot="1">
      <c r="A6" s="31" t="str">
        <f t="shared" ref="A6:A12" si="0">M6</f>
        <v>C++</v>
      </c>
      <c r="B6" s="37">
        <f>J6/$J$6</f>
        <v>1</v>
      </c>
      <c r="C6" s="40">
        <f>J6/$J$7</f>
        <v>1.75</v>
      </c>
      <c r="D6" s="40">
        <f>J6/$J$8</f>
        <v>1</v>
      </c>
      <c r="E6" s="40">
        <f>J6/$J$9</f>
        <v>1.75</v>
      </c>
      <c r="F6" s="40">
        <f>J6/$J$10</f>
        <v>2.3333333333333335</v>
      </c>
      <c r="G6" s="40">
        <f>J6/$J$11</f>
        <v>1.75</v>
      </c>
      <c r="H6" s="76">
        <f>J6/$J$12</f>
        <v>7</v>
      </c>
      <c r="I6" s="81">
        <f t="shared" ref="I6:I12" si="1">J28</f>
        <v>0.23333333333333336</v>
      </c>
      <c r="J6" s="51">
        <f t="shared" ref="J6:J12" si="2">N6</f>
        <v>7</v>
      </c>
      <c r="K6" s="4"/>
      <c r="M6" s="29" t="s">
        <v>48</v>
      </c>
      <c r="N6" s="136">
        <v>7</v>
      </c>
    </row>
    <row r="7" spans="1:14" ht="15.75" thickBot="1">
      <c r="A7" s="32" t="str">
        <f t="shared" si="0"/>
        <v>Java</v>
      </c>
      <c r="B7" s="41">
        <f>J7/$J$6</f>
        <v>0.5714285714285714</v>
      </c>
      <c r="C7" s="42">
        <f t="shared" ref="C7:C12" si="3">J7/$J$7</f>
        <v>1</v>
      </c>
      <c r="D7" s="42">
        <f t="shared" ref="D7:D12" si="4">J7/$J$8</f>
        <v>0.5714285714285714</v>
      </c>
      <c r="E7" s="42">
        <f t="shared" ref="E7:E12" si="5">J7/$J$9</f>
        <v>1</v>
      </c>
      <c r="F7" s="42">
        <f t="shared" ref="F7:F12" si="6">J7/$J$10</f>
        <v>1.3333333333333333</v>
      </c>
      <c r="G7" s="42">
        <f t="shared" ref="G7:G12" si="7">J7/$J$11</f>
        <v>1</v>
      </c>
      <c r="H7" s="77">
        <f t="shared" ref="H7:H12" si="8">J7/$J$12</f>
        <v>4</v>
      </c>
      <c r="I7" s="82">
        <f t="shared" si="1"/>
        <v>0.13333333333333333</v>
      </c>
      <c r="J7" s="51">
        <f t="shared" si="2"/>
        <v>4</v>
      </c>
      <c r="K7" s="4"/>
      <c r="M7" s="29" t="s">
        <v>49</v>
      </c>
      <c r="N7" s="136">
        <v>4</v>
      </c>
    </row>
    <row r="8" spans="1:14" ht="15.75" thickBot="1">
      <c r="A8" s="32" t="str">
        <f t="shared" si="0"/>
        <v>C#</v>
      </c>
      <c r="B8" s="41">
        <f t="shared" ref="B8:B12" si="9">J8/$J$6</f>
        <v>1</v>
      </c>
      <c r="C8" s="42">
        <f t="shared" si="3"/>
        <v>1.75</v>
      </c>
      <c r="D8" s="42">
        <f t="shared" si="4"/>
        <v>1</v>
      </c>
      <c r="E8" s="42">
        <f t="shared" si="5"/>
        <v>1.75</v>
      </c>
      <c r="F8" s="42">
        <f t="shared" si="6"/>
        <v>2.3333333333333335</v>
      </c>
      <c r="G8" s="42">
        <f t="shared" si="7"/>
        <v>1.75</v>
      </c>
      <c r="H8" s="77">
        <f t="shared" si="8"/>
        <v>7</v>
      </c>
      <c r="I8" s="82">
        <f t="shared" si="1"/>
        <v>0.23333333333333336</v>
      </c>
      <c r="J8" s="51">
        <f t="shared" si="2"/>
        <v>7</v>
      </c>
      <c r="K8" s="4"/>
      <c r="M8" s="146" t="s">
        <v>50</v>
      </c>
      <c r="N8" s="141">
        <v>7</v>
      </c>
    </row>
    <row r="9" spans="1:14" ht="15.75" thickBot="1">
      <c r="A9" s="32" t="str">
        <f t="shared" si="0"/>
        <v>Python</v>
      </c>
      <c r="B9" s="41">
        <f t="shared" si="9"/>
        <v>0.5714285714285714</v>
      </c>
      <c r="C9" s="42">
        <f t="shared" si="3"/>
        <v>1</v>
      </c>
      <c r="D9" s="42">
        <f t="shared" si="4"/>
        <v>0.5714285714285714</v>
      </c>
      <c r="E9" s="42">
        <f t="shared" si="5"/>
        <v>1</v>
      </c>
      <c r="F9" s="42">
        <f t="shared" si="6"/>
        <v>1.3333333333333333</v>
      </c>
      <c r="G9" s="42">
        <f t="shared" si="7"/>
        <v>1</v>
      </c>
      <c r="H9" s="77">
        <f t="shared" si="8"/>
        <v>4</v>
      </c>
      <c r="I9" s="82">
        <f t="shared" si="1"/>
        <v>0.13333333333333333</v>
      </c>
      <c r="J9" s="51">
        <f t="shared" si="2"/>
        <v>4</v>
      </c>
      <c r="K9" s="4"/>
      <c r="M9" s="146" t="s">
        <v>51</v>
      </c>
      <c r="N9" s="141">
        <v>4</v>
      </c>
    </row>
    <row r="10" spans="1:14" ht="15.75" thickBot="1">
      <c r="A10" s="32" t="str">
        <f t="shared" si="0"/>
        <v>Ruby</v>
      </c>
      <c r="B10" s="41">
        <f t="shared" si="9"/>
        <v>0.42857142857142855</v>
      </c>
      <c r="C10" s="42">
        <f t="shared" si="3"/>
        <v>0.75</v>
      </c>
      <c r="D10" s="42">
        <f t="shared" si="4"/>
        <v>0.42857142857142855</v>
      </c>
      <c r="E10" s="42">
        <f t="shared" si="5"/>
        <v>0.75</v>
      </c>
      <c r="F10" s="42">
        <f t="shared" si="6"/>
        <v>1</v>
      </c>
      <c r="G10" s="42">
        <f t="shared" si="7"/>
        <v>0.75</v>
      </c>
      <c r="H10" s="77">
        <f t="shared" si="8"/>
        <v>3</v>
      </c>
      <c r="I10" s="82">
        <f t="shared" si="1"/>
        <v>0.10000000000000002</v>
      </c>
      <c r="J10" s="51">
        <f t="shared" si="2"/>
        <v>3</v>
      </c>
      <c r="K10" s="4"/>
      <c r="M10" s="146" t="s">
        <v>52</v>
      </c>
      <c r="N10" s="141">
        <v>3</v>
      </c>
    </row>
    <row r="11" spans="1:14" ht="15.75" thickBot="1">
      <c r="A11" s="32" t="str">
        <f t="shared" si="0"/>
        <v>JavaScript</v>
      </c>
      <c r="B11" s="41">
        <f t="shared" si="9"/>
        <v>0.5714285714285714</v>
      </c>
      <c r="C11" s="42">
        <f t="shared" si="3"/>
        <v>1</v>
      </c>
      <c r="D11" s="42">
        <f t="shared" si="4"/>
        <v>0.5714285714285714</v>
      </c>
      <c r="E11" s="42">
        <f t="shared" si="5"/>
        <v>1</v>
      </c>
      <c r="F11" s="42">
        <f t="shared" si="6"/>
        <v>1.3333333333333333</v>
      </c>
      <c r="G11" s="42">
        <f t="shared" si="7"/>
        <v>1</v>
      </c>
      <c r="H11" s="77">
        <f t="shared" si="8"/>
        <v>4</v>
      </c>
      <c r="I11" s="82">
        <f t="shared" si="1"/>
        <v>0.13333333333333333</v>
      </c>
      <c r="J11" s="51">
        <f t="shared" si="2"/>
        <v>4</v>
      </c>
      <c r="K11" s="4"/>
      <c r="M11" s="146" t="s">
        <v>53</v>
      </c>
      <c r="N11" s="141">
        <v>4</v>
      </c>
    </row>
    <row r="12" spans="1:14" ht="15.75" thickBot="1">
      <c r="A12" s="33" t="str">
        <f t="shared" si="0"/>
        <v>C</v>
      </c>
      <c r="B12" s="43">
        <f t="shared" si="9"/>
        <v>0.14285714285714285</v>
      </c>
      <c r="C12" s="44">
        <f t="shared" si="3"/>
        <v>0.25</v>
      </c>
      <c r="D12" s="44">
        <f t="shared" si="4"/>
        <v>0.14285714285714285</v>
      </c>
      <c r="E12" s="44">
        <f t="shared" si="5"/>
        <v>0.25</v>
      </c>
      <c r="F12" s="44">
        <f t="shared" si="6"/>
        <v>0.33333333333333331</v>
      </c>
      <c r="G12" s="44">
        <f t="shared" si="7"/>
        <v>0.25</v>
      </c>
      <c r="H12" s="78">
        <f t="shared" si="8"/>
        <v>1</v>
      </c>
      <c r="I12" s="83">
        <f t="shared" si="1"/>
        <v>3.3333333333333333E-2</v>
      </c>
      <c r="J12" s="51">
        <f t="shared" si="2"/>
        <v>1</v>
      </c>
      <c r="K12" s="4"/>
      <c r="M12" s="147" t="s">
        <v>54</v>
      </c>
      <c r="N12" s="145">
        <v>1</v>
      </c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4">
      <c r="A16" s="4"/>
      <c r="B16" s="166" t="s">
        <v>15</v>
      </c>
      <c r="C16" s="167"/>
      <c r="D16" s="167"/>
      <c r="E16" s="167"/>
      <c r="F16" s="167"/>
      <c r="G16" s="167"/>
      <c r="H16" s="168"/>
      <c r="I16" s="30" t="s">
        <v>16</v>
      </c>
      <c r="J16" s="30" t="s">
        <v>22</v>
      </c>
      <c r="K16" s="4"/>
    </row>
    <row r="17" spans="1:11">
      <c r="A17" s="4"/>
      <c r="B17" s="2">
        <f t="array" ref="B17:H23">MMULT(B6:H12,B6:H12)</f>
        <v>7</v>
      </c>
      <c r="C17" s="2">
        <v>12.25</v>
      </c>
      <c r="D17" s="2">
        <v>7</v>
      </c>
      <c r="E17" s="2">
        <v>12.25</v>
      </c>
      <c r="F17" s="2">
        <v>16.333333333333332</v>
      </c>
      <c r="G17" s="2">
        <v>12.25</v>
      </c>
      <c r="H17" s="2">
        <v>49</v>
      </c>
      <c r="I17" s="2">
        <f t="shared" ref="I17:I23" si="10">SUM(B17:H17)</f>
        <v>116.08333333333333</v>
      </c>
      <c r="J17" s="2">
        <f>I17/$I$24</f>
        <v>0.23333333333333334</v>
      </c>
      <c r="K17" s="4"/>
    </row>
    <row r="18" spans="1:11">
      <c r="A18" s="4"/>
      <c r="B18" s="2">
        <v>3.9999999999999991</v>
      </c>
      <c r="C18" s="2">
        <v>7</v>
      </c>
      <c r="D18" s="2">
        <v>3.9999999999999991</v>
      </c>
      <c r="E18" s="2">
        <v>7</v>
      </c>
      <c r="F18" s="2">
        <v>9.3333333333333321</v>
      </c>
      <c r="G18" s="2">
        <v>7</v>
      </c>
      <c r="H18" s="2">
        <v>28</v>
      </c>
      <c r="I18" s="2">
        <f t="shared" si="10"/>
        <v>66.333333333333329</v>
      </c>
      <c r="J18" s="2">
        <f t="shared" ref="J18:J23" si="11">I18/$I$24</f>
        <v>0.13333333333333333</v>
      </c>
      <c r="K18" s="4"/>
    </row>
    <row r="19" spans="1:11">
      <c r="A19" s="4"/>
      <c r="B19" s="2">
        <v>7</v>
      </c>
      <c r="C19" s="2">
        <v>12.25</v>
      </c>
      <c r="D19" s="2">
        <v>7</v>
      </c>
      <c r="E19" s="2">
        <v>12.25</v>
      </c>
      <c r="F19" s="2">
        <v>16.333333333333332</v>
      </c>
      <c r="G19" s="2">
        <v>12.25</v>
      </c>
      <c r="H19" s="2">
        <v>49</v>
      </c>
      <c r="I19" s="2">
        <f t="shared" si="10"/>
        <v>116.08333333333333</v>
      </c>
      <c r="J19" s="2">
        <f t="shared" si="11"/>
        <v>0.23333333333333334</v>
      </c>
      <c r="K19" s="4"/>
    </row>
    <row r="20" spans="1:11">
      <c r="A20" s="4"/>
      <c r="B20" s="2">
        <v>3.9999999999999991</v>
      </c>
      <c r="C20" s="2">
        <v>7</v>
      </c>
      <c r="D20" s="2">
        <v>3.9999999999999991</v>
      </c>
      <c r="E20" s="2">
        <v>7</v>
      </c>
      <c r="F20" s="2">
        <v>9.3333333333333321</v>
      </c>
      <c r="G20" s="2">
        <v>7</v>
      </c>
      <c r="H20" s="2">
        <v>28</v>
      </c>
      <c r="I20" s="2">
        <f t="shared" si="10"/>
        <v>66.333333333333329</v>
      </c>
      <c r="J20" s="2">
        <f t="shared" si="11"/>
        <v>0.13333333333333333</v>
      </c>
      <c r="K20" s="4"/>
    </row>
    <row r="21" spans="1:11">
      <c r="A21" s="4"/>
      <c r="B21" s="2">
        <v>2.9999999999999996</v>
      </c>
      <c r="C21" s="2">
        <v>5.25</v>
      </c>
      <c r="D21" s="2">
        <v>2.9999999999999996</v>
      </c>
      <c r="E21" s="2">
        <v>5.25</v>
      </c>
      <c r="F21" s="2">
        <v>7</v>
      </c>
      <c r="G21" s="2">
        <v>5.25</v>
      </c>
      <c r="H21" s="2">
        <v>21</v>
      </c>
      <c r="I21" s="2">
        <f t="shared" si="10"/>
        <v>49.75</v>
      </c>
      <c r="J21" s="2">
        <f t="shared" si="11"/>
        <v>0.1</v>
      </c>
      <c r="K21" s="4"/>
    </row>
    <row r="22" spans="1:11">
      <c r="A22" s="4"/>
      <c r="B22" s="2">
        <v>3.9999999999999991</v>
      </c>
      <c r="C22" s="2">
        <v>7</v>
      </c>
      <c r="D22" s="2">
        <v>3.9999999999999991</v>
      </c>
      <c r="E22" s="2">
        <v>7</v>
      </c>
      <c r="F22" s="2">
        <v>9.3333333333333321</v>
      </c>
      <c r="G22" s="2">
        <v>7</v>
      </c>
      <c r="H22" s="2">
        <v>28</v>
      </c>
      <c r="I22" s="2">
        <f t="shared" si="10"/>
        <v>66.333333333333329</v>
      </c>
      <c r="J22" s="2">
        <f t="shared" si="11"/>
        <v>0.13333333333333333</v>
      </c>
      <c r="K22" s="4"/>
    </row>
    <row r="23" spans="1:11">
      <c r="A23" s="4"/>
      <c r="B23" s="2">
        <v>0.99999999999999978</v>
      </c>
      <c r="C23" s="2">
        <v>1.75</v>
      </c>
      <c r="D23" s="2">
        <v>0.99999999999999978</v>
      </c>
      <c r="E23" s="2">
        <v>1.75</v>
      </c>
      <c r="F23" s="2">
        <v>2.333333333333333</v>
      </c>
      <c r="G23" s="2">
        <v>1.75</v>
      </c>
      <c r="H23" s="2">
        <v>7</v>
      </c>
      <c r="I23" s="2">
        <f t="shared" si="10"/>
        <v>16.583333333333332</v>
      </c>
      <c r="J23" s="2">
        <f t="shared" si="11"/>
        <v>3.3333333333333333E-2</v>
      </c>
      <c r="K23" s="4"/>
    </row>
    <row r="24" spans="1:11">
      <c r="A24" s="4"/>
      <c r="B24" s="7"/>
      <c r="C24" s="7"/>
      <c r="D24" s="7"/>
      <c r="E24" s="7"/>
      <c r="F24" s="7"/>
      <c r="G24" s="7"/>
      <c r="H24" s="13" t="s">
        <v>10</v>
      </c>
      <c r="I24" s="7">
        <f>SUM(I17:I23)</f>
        <v>497.49999999999994</v>
      </c>
      <c r="J24" s="7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166" t="s">
        <v>15</v>
      </c>
      <c r="C27" s="169"/>
      <c r="D27" s="169"/>
      <c r="E27" s="169"/>
      <c r="F27" s="169"/>
      <c r="G27" s="169"/>
      <c r="H27" s="170"/>
      <c r="I27" s="30" t="s">
        <v>16</v>
      </c>
      <c r="J27" s="30" t="s">
        <v>22</v>
      </c>
      <c r="K27" s="30" t="s">
        <v>17</v>
      </c>
    </row>
    <row r="28" spans="1:11">
      <c r="A28" s="4"/>
      <c r="B28" s="2">
        <f t="array" ref="B28:H34">MMULT(B17:H23,B17:H23)</f>
        <v>343</v>
      </c>
      <c r="C28" s="2">
        <v>600.25</v>
      </c>
      <c r="D28" s="2">
        <v>343</v>
      </c>
      <c r="E28" s="2">
        <v>600.25</v>
      </c>
      <c r="F28" s="2">
        <v>800.33333333333326</v>
      </c>
      <c r="G28" s="2">
        <v>600.25</v>
      </c>
      <c r="H28" s="2">
        <v>2401</v>
      </c>
      <c r="I28" s="2">
        <f t="shared" ref="I28:I34" si="12">SUM(B28:H28)</f>
        <v>5688.083333333333</v>
      </c>
      <c r="J28" s="89">
        <f>I28/$I$35</f>
        <v>0.23333333333333336</v>
      </c>
      <c r="K28" s="5">
        <f t="shared" ref="K28:K34" si="13">ABS(J28-J17)</f>
        <v>2.7755575615628914E-17</v>
      </c>
    </row>
    <row r="29" spans="1:11">
      <c r="A29" s="4"/>
      <c r="B29" s="2">
        <v>195.99999999999997</v>
      </c>
      <c r="C29" s="2">
        <v>343</v>
      </c>
      <c r="D29" s="2">
        <v>195.99999999999997</v>
      </c>
      <c r="E29" s="2">
        <v>343</v>
      </c>
      <c r="F29" s="2">
        <v>457.3333333333332</v>
      </c>
      <c r="G29" s="2">
        <v>343</v>
      </c>
      <c r="H29" s="2">
        <v>1372</v>
      </c>
      <c r="I29" s="2">
        <f t="shared" si="12"/>
        <v>3250.333333333333</v>
      </c>
      <c r="J29" s="89">
        <f t="shared" ref="J29:J34" si="14">I29/$I$35</f>
        <v>0.13333333333333333</v>
      </c>
      <c r="K29" s="5">
        <f t="shared" si="13"/>
        <v>0</v>
      </c>
    </row>
    <row r="30" spans="1:11">
      <c r="A30" s="4"/>
      <c r="B30" s="2">
        <v>343</v>
      </c>
      <c r="C30" s="2">
        <v>600.25</v>
      </c>
      <c r="D30" s="2">
        <v>343</v>
      </c>
      <c r="E30" s="2">
        <v>600.25</v>
      </c>
      <c r="F30" s="2">
        <v>800.33333333333326</v>
      </c>
      <c r="G30" s="2">
        <v>600.25</v>
      </c>
      <c r="H30" s="2">
        <v>2401</v>
      </c>
      <c r="I30" s="2">
        <f t="shared" si="12"/>
        <v>5688.083333333333</v>
      </c>
      <c r="J30" s="89">
        <f t="shared" si="14"/>
        <v>0.23333333333333336</v>
      </c>
      <c r="K30" s="5">
        <f t="shared" si="13"/>
        <v>2.7755575615628914E-17</v>
      </c>
    </row>
    <row r="31" spans="1:11">
      <c r="A31" s="4"/>
      <c r="B31" s="2">
        <v>195.99999999999997</v>
      </c>
      <c r="C31" s="2">
        <v>343</v>
      </c>
      <c r="D31" s="2">
        <v>195.99999999999997</v>
      </c>
      <c r="E31" s="2">
        <v>343</v>
      </c>
      <c r="F31" s="2">
        <v>457.3333333333332</v>
      </c>
      <c r="G31" s="2">
        <v>343</v>
      </c>
      <c r="H31" s="2">
        <v>1372</v>
      </c>
      <c r="I31" s="2">
        <f t="shared" si="12"/>
        <v>3250.333333333333</v>
      </c>
      <c r="J31" s="89">
        <f t="shared" si="14"/>
        <v>0.13333333333333333</v>
      </c>
      <c r="K31" s="5">
        <f t="shared" si="13"/>
        <v>0</v>
      </c>
    </row>
    <row r="32" spans="1:11">
      <c r="A32" s="4"/>
      <c r="B32" s="2">
        <v>146.99999999999997</v>
      </c>
      <c r="C32" s="2">
        <v>257.25</v>
      </c>
      <c r="D32" s="2">
        <v>146.99999999999997</v>
      </c>
      <c r="E32" s="2">
        <v>257.25</v>
      </c>
      <c r="F32" s="2">
        <v>342.99999999999994</v>
      </c>
      <c r="G32" s="2">
        <v>257.25</v>
      </c>
      <c r="H32" s="2">
        <v>1029</v>
      </c>
      <c r="I32" s="2">
        <f t="shared" si="12"/>
        <v>2437.75</v>
      </c>
      <c r="J32" s="89">
        <f t="shared" si="14"/>
        <v>0.10000000000000002</v>
      </c>
      <c r="K32" s="5">
        <f t="shared" si="13"/>
        <v>1.3877787807814457E-17</v>
      </c>
    </row>
    <row r="33" spans="1:12">
      <c r="A33" s="4"/>
      <c r="B33" s="2">
        <v>195.99999999999997</v>
      </c>
      <c r="C33" s="2">
        <v>343</v>
      </c>
      <c r="D33" s="2">
        <v>195.99999999999997</v>
      </c>
      <c r="E33" s="2">
        <v>343</v>
      </c>
      <c r="F33" s="2">
        <v>457.3333333333332</v>
      </c>
      <c r="G33" s="2">
        <v>343</v>
      </c>
      <c r="H33" s="2">
        <v>1372</v>
      </c>
      <c r="I33" s="2">
        <f t="shared" si="12"/>
        <v>3250.333333333333</v>
      </c>
      <c r="J33" s="89">
        <f t="shared" si="14"/>
        <v>0.13333333333333333</v>
      </c>
      <c r="K33" s="5">
        <f t="shared" si="13"/>
        <v>0</v>
      </c>
    </row>
    <row r="34" spans="1:12">
      <c r="A34" s="4"/>
      <c r="B34" s="2">
        <v>48.999999999999993</v>
      </c>
      <c r="C34" s="2">
        <v>85.75</v>
      </c>
      <c r="D34" s="2">
        <v>48.999999999999993</v>
      </c>
      <c r="E34" s="2">
        <v>85.75</v>
      </c>
      <c r="F34" s="2">
        <v>114.3333333333333</v>
      </c>
      <c r="G34" s="2">
        <v>85.75</v>
      </c>
      <c r="H34" s="2">
        <v>343</v>
      </c>
      <c r="I34" s="2">
        <f t="shared" si="12"/>
        <v>812.58333333333326</v>
      </c>
      <c r="J34" s="89">
        <f t="shared" si="14"/>
        <v>3.3333333333333333E-2</v>
      </c>
      <c r="K34" s="5">
        <f t="shared" si="13"/>
        <v>0</v>
      </c>
    </row>
    <row r="35" spans="1:12">
      <c r="A35" s="4"/>
      <c r="B35" s="7"/>
      <c r="C35" s="7"/>
      <c r="D35" s="7"/>
      <c r="E35" s="7"/>
      <c r="F35" s="7"/>
      <c r="G35" s="7"/>
      <c r="H35" s="13" t="s">
        <v>10</v>
      </c>
      <c r="I35" s="7">
        <f>SUM(I28:I34)</f>
        <v>24377.499999999996</v>
      </c>
      <c r="J35" s="25" t="s">
        <v>13</v>
      </c>
      <c r="K35" s="50">
        <f>SUM(K28:K34)</f>
        <v>6.9388939039072284E-17</v>
      </c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L38" s="7"/>
    </row>
    <row r="39" spans="1:12">
      <c r="A39" s="7"/>
      <c r="B39" s="4"/>
      <c r="C39" s="22">
        <f>MAX(J40:J46)</f>
        <v>7</v>
      </c>
      <c r="D39" s="4"/>
      <c r="E39" s="4"/>
      <c r="F39" s="4"/>
      <c r="G39" s="4"/>
      <c r="H39" s="29" t="s">
        <v>11</v>
      </c>
      <c r="I39" s="29" t="s">
        <v>3</v>
      </c>
      <c r="J39" s="29" t="s">
        <v>12</v>
      </c>
      <c r="K39" s="4"/>
      <c r="L39" s="7"/>
    </row>
    <row r="40" spans="1:12">
      <c r="A40" s="7"/>
      <c r="B40" s="9" t="s">
        <v>4</v>
      </c>
      <c r="C40" s="22">
        <f>(ABS(C39 - 7))/6</f>
        <v>0</v>
      </c>
      <c r="D40" s="4"/>
      <c r="E40" s="4"/>
      <c r="F40" s="4"/>
      <c r="G40" s="4"/>
      <c r="H40" s="5">
        <f>J28</f>
        <v>0.23333333333333336</v>
      </c>
      <c r="I40" s="5">
        <f t="array" ref="I40:I46">MMULT(B6:H12,H40:H46)</f>
        <v>1.6333333333333335</v>
      </c>
      <c r="J40" s="2">
        <f t="shared" ref="J40:J46" si="15">I40/H40</f>
        <v>7</v>
      </c>
      <c r="K40" s="4"/>
      <c r="L40" s="7"/>
    </row>
    <row r="41" spans="1:12">
      <c r="A41" s="7"/>
      <c r="B41" s="9" t="s">
        <v>5</v>
      </c>
      <c r="C41" s="22">
        <v>1.32</v>
      </c>
      <c r="D41" s="4"/>
      <c r="E41" s="4"/>
      <c r="F41" s="4"/>
      <c r="G41" s="4"/>
      <c r="H41" s="5">
        <f t="shared" ref="H41:H46" si="16">J29</f>
        <v>0.13333333333333333</v>
      </c>
      <c r="I41" s="5">
        <v>0.93333333333333335</v>
      </c>
      <c r="J41" s="2">
        <f t="shared" si="15"/>
        <v>7</v>
      </c>
      <c r="K41" s="4"/>
      <c r="L41" s="7"/>
    </row>
    <row r="42" spans="1:12">
      <c r="A42" s="7"/>
      <c r="B42" s="9" t="s">
        <v>18</v>
      </c>
      <c r="C42" s="23">
        <f>C40/C41</f>
        <v>0</v>
      </c>
      <c r="D42" s="4"/>
      <c r="E42" s="4"/>
      <c r="F42" s="4"/>
      <c r="G42" s="4"/>
      <c r="H42" s="5">
        <f t="shared" si="16"/>
        <v>0.23333333333333336</v>
      </c>
      <c r="I42" s="5">
        <v>1.6333333333333335</v>
      </c>
      <c r="J42" s="2">
        <f t="shared" si="15"/>
        <v>7</v>
      </c>
      <c r="K42" s="4"/>
      <c r="L42" s="7"/>
    </row>
    <row r="43" spans="1:12">
      <c r="A43" s="7"/>
      <c r="B43" s="4"/>
      <c r="C43" s="4"/>
      <c r="D43" s="4"/>
      <c r="E43" s="4"/>
      <c r="F43" s="4"/>
      <c r="G43" s="4"/>
      <c r="H43" s="5">
        <f t="shared" si="16"/>
        <v>0.13333333333333333</v>
      </c>
      <c r="I43" s="5">
        <v>0.93333333333333335</v>
      </c>
      <c r="J43" s="2">
        <f t="shared" si="15"/>
        <v>7</v>
      </c>
      <c r="K43" s="4"/>
      <c r="L43" s="7"/>
    </row>
    <row r="44" spans="1:12">
      <c r="A44" s="7"/>
      <c r="B44" s="4"/>
      <c r="C44" s="4"/>
      <c r="D44" s="4"/>
      <c r="E44" s="4"/>
      <c r="F44" s="4"/>
      <c r="G44" s="4"/>
      <c r="H44" s="5">
        <f t="shared" si="16"/>
        <v>0.10000000000000002</v>
      </c>
      <c r="I44" s="5">
        <v>0.7</v>
      </c>
      <c r="J44" s="2">
        <f t="shared" si="15"/>
        <v>6.9999999999999982</v>
      </c>
      <c r="K44" s="4"/>
      <c r="L44" s="7"/>
    </row>
    <row r="45" spans="1:12">
      <c r="A45" s="7"/>
      <c r="B45" s="4"/>
      <c r="C45" s="4"/>
      <c r="D45" s="4"/>
      <c r="E45" s="4"/>
      <c r="F45" s="4"/>
      <c r="G45" s="4"/>
      <c r="H45" s="5">
        <f t="shared" si="16"/>
        <v>0.13333333333333333</v>
      </c>
      <c r="I45" s="5">
        <v>0.93333333333333335</v>
      </c>
      <c r="J45" s="2">
        <f t="shared" si="15"/>
        <v>7</v>
      </c>
      <c r="K45" s="4"/>
      <c r="L45" s="7"/>
    </row>
    <row r="46" spans="1:12">
      <c r="A46" s="7"/>
      <c r="B46" s="4"/>
      <c r="C46" s="4"/>
      <c r="D46" s="4"/>
      <c r="E46" s="4"/>
      <c r="F46" s="4"/>
      <c r="G46" s="4"/>
      <c r="H46" s="5">
        <f t="shared" si="16"/>
        <v>3.3333333333333333E-2</v>
      </c>
      <c r="I46" s="5">
        <v>0.23333333333333334</v>
      </c>
      <c r="J46" s="2">
        <f t="shared" si="15"/>
        <v>7</v>
      </c>
      <c r="K46" s="4"/>
      <c r="L46" s="7"/>
    </row>
    <row r="47" spans="1:12">
      <c r="A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</sheetData>
  <mergeCells count="2">
    <mergeCell ref="B16:H16"/>
    <mergeCell ref="B27:H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4"/>
  <sheetViews>
    <sheetView zoomScale="85" zoomScaleNormal="85" workbookViewId="0">
      <selection activeCell="B11" sqref="B11"/>
    </sheetView>
  </sheetViews>
  <sheetFormatPr defaultRowHeight="15"/>
  <cols>
    <col min="2" max="2" width="23.85546875" customWidth="1"/>
    <col min="3" max="3" width="14.140625" customWidth="1"/>
    <col min="4" max="4" width="13.5703125" customWidth="1"/>
    <col min="5" max="6" width="13" customWidth="1"/>
    <col min="7" max="7" width="20.42578125" customWidth="1"/>
    <col min="9" max="9" width="17.7109375" customWidth="1"/>
    <col min="14" max="14" width="9.7109375" bestFit="1" customWidth="1"/>
    <col min="16" max="16" width="11.42578125" customWidth="1"/>
    <col min="23" max="23" width="11.7109375" customWidth="1"/>
  </cols>
  <sheetData>
    <row r="1" spans="2:19" ht="30.75" thickBot="1">
      <c r="B1" s="99" t="s">
        <v>55</v>
      </c>
      <c r="C1" s="97" t="s">
        <v>27</v>
      </c>
      <c r="D1" s="91" t="s">
        <v>44</v>
      </c>
      <c r="E1" s="80" t="s">
        <v>45</v>
      </c>
      <c r="F1" s="80" t="s">
        <v>46</v>
      </c>
      <c r="G1" s="80" t="s">
        <v>47</v>
      </c>
      <c r="I1" s="92" t="s">
        <v>29</v>
      </c>
    </row>
    <row r="2" spans="2:19" ht="15.75" thickBot="1">
      <c r="B2" s="98" t="s">
        <v>48</v>
      </c>
      <c r="C2" s="93">
        <f>Производительность!I7</f>
        <v>0.25</v>
      </c>
      <c r="D2" s="94">
        <f>Высокоуровневость!I6</f>
        <v>0.11764705882352941</v>
      </c>
      <c r="E2" s="95">
        <f>Фреймворки!I6</f>
        <v>0.23333333333333336</v>
      </c>
      <c r="F2" s="95">
        <f>Библиотеки!I7</f>
        <v>0.12903225806451615</v>
      </c>
      <c r="G2" s="95">
        <f>Сообщество!I6</f>
        <v>0.14705882352941177</v>
      </c>
      <c r="I2" s="149">
        <f t="shared" ref="I2:I8" si="0">SUMPRODUCT(C2:G2,$C$9:$G$9)</f>
        <v>0.18926405476801728</v>
      </c>
    </row>
    <row r="3" spans="2:19" ht="15.75" thickBot="1">
      <c r="B3" s="32" t="s">
        <v>49</v>
      </c>
      <c r="C3" s="96">
        <f>Производительность!I8</f>
        <v>0.16666666666666666</v>
      </c>
      <c r="D3" s="90">
        <f>Высокоуровневость!I7</f>
        <v>0.20588235294117643</v>
      </c>
      <c r="E3" s="95">
        <f>Фреймворки!I7</f>
        <v>0.13333333333333333</v>
      </c>
      <c r="F3" s="95">
        <f>Библиотеки!I8</f>
        <v>0.12903225806451615</v>
      </c>
      <c r="G3" s="95">
        <f>Сообщество!I7</f>
        <v>0.14705882352941177</v>
      </c>
      <c r="I3" s="148">
        <f t="shared" si="0"/>
        <v>0.15679577333779809</v>
      </c>
    </row>
    <row r="4" spans="2:19" ht="15.75" thickBot="1">
      <c r="B4" s="32" t="s">
        <v>50</v>
      </c>
      <c r="C4" s="96">
        <f>Производительность!I9</f>
        <v>0.16666666666666666</v>
      </c>
      <c r="D4" s="90">
        <f>Высокоуровневость!I8</f>
        <v>0.17647058823529407</v>
      </c>
      <c r="E4" s="95">
        <f>Фреймворки!I8</f>
        <v>0.23333333333333336</v>
      </c>
      <c r="F4" s="95">
        <f>Библиотеки!I9</f>
        <v>0.19354838709677416</v>
      </c>
      <c r="G4" s="95">
        <f>Сообщество!I8</f>
        <v>0.14705882352941177</v>
      </c>
      <c r="I4" s="148">
        <f t="shared" si="0"/>
        <v>0.1865200729248056</v>
      </c>
    </row>
    <row r="5" spans="2:19" ht="15.75" thickBot="1">
      <c r="B5" s="32" t="s">
        <v>51</v>
      </c>
      <c r="C5" s="96">
        <f>Производительность!I10</f>
        <v>4.1666666666666664E-2</v>
      </c>
      <c r="D5" s="90">
        <f>Высокоуровневость!I9</f>
        <v>0.14705882352941177</v>
      </c>
      <c r="E5" s="95">
        <f>Фреймворки!I9</f>
        <v>0.13333333333333333</v>
      </c>
      <c r="F5" s="95">
        <f>Библиотеки!I10</f>
        <v>0.16129032258064513</v>
      </c>
      <c r="G5" s="95">
        <f>Сообщество!I9</f>
        <v>0.20588235294117652</v>
      </c>
      <c r="I5" s="148">
        <f t="shared" si="0"/>
        <v>0.12226345946348177</v>
      </c>
    </row>
    <row r="6" spans="2:19" ht="15.75" thickBot="1">
      <c r="B6" s="32" t="s">
        <v>52</v>
      </c>
      <c r="C6" s="96">
        <f>Производительность!I11</f>
        <v>4.1666666666666664E-2</v>
      </c>
      <c r="D6" s="90">
        <f>Высокоуровневость!I10</f>
        <v>0.14705882352941177</v>
      </c>
      <c r="E6" s="95">
        <f>Фреймворки!I10</f>
        <v>0.10000000000000002</v>
      </c>
      <c r="F6" s="95">
        <f>Библиотеки!I11</f>
        <v>0.19354838709677416</v>
      </c>
      <c r="G6" s="95">
        <f>Сообщество!I10</f>
        <v>0.11764705882352944</v>
      </c>
      <c r="I6" s="148">
        <f t="shared" si="0"/>
        <v>0.10973229899170295</v>
      </c>
    </row>
    <row r="7" spans="2:19" ht="15.75" thickBot="1">
      <c r="B7" s="32" t="s">
        <v>53</v>
      </c>
      <c r="C7" s="96">
        <f>Производительность!I12</f>
        <v>4.1666666666666664E-2</v>
      </c>
      <c r="D7" s="90">
        <f>Высокоуровневость!I11</f>
        <v>0.14705882352941177</v>
      </c>
      <c r="E7" s="95">
        <f>Фреймворки!I11</f>
        <v>0.13333333333333333</v>
      </c>
      <c r="F7" s="95">
        <f>Библиотеки!I12</f>
        <v>9.677419354838708E-2</v>
      </c>
      <c r="G7" s="95">
        <f>Сообщество!I11</f>
        <v>0.14705882352941177</v>
      </c>
      <c r="I7" s="148">
        <f t="shared" si="0"/>
        <v>0.10395784499758157</v>
      </c>
    </row>
    <row r="8" spans="2:19" ht="15.75" thickBot="1">
      <c r="B8" s="100" t="s">
        <v>54</v>
      </c>
      <c r="C8" s="101">
        <f>Производительность!I13</f>
        <v>0.29166666666666663</v>
      </c>
      <c r="D8" s="102">
        <f>Высокоуровневость!I12</f>
        <v>5.8823529411764705E-2</v>
      </c>
      <c r="E8" s="95">
        <f>Фреймворки!I12</f>
        <v>3.3333333333333333E-2</v>
      </c>
      <c r="F8" s="95">
        <f>Библиотеки!I13</f>
        <v>9.677419354838708E-2</v>
      </c>
      <c r="G8" s="95">
        <f>Сообщество!I12</f>
        <v>8.8235294117647078E-2</v>
      </c>
      <c r="I8" s="148">
        <f t="shared" si="0"/>
        <v>0.13146649551661271</v>
      </c>
    </row>
    <row r="9" spans="2:19" ht="15.75" thickBot="1">
      <c r="B9" s="103" t="s">
        <v>28</v>
      </c>
      <c r="C9" s="122">
        <f>'Матрица парных сравнений'!N3</f>
        <v>0.29411764705882354</v>
      </c>
      <c r="D9" s="123">
        <f>'Матрица парных сравнений'!N4</f>
        <v>0.17647058823529413</v>
      </c>
      <c r="E9" s="123">
        <f>'Матрица парных сравнений'!N5</f>
        <v>0.23529411764705882</v>
      </c>
      <c r="F9" s="123">
        <f>'Матрица парных сравнений'!N6</f>
        <v>0.17647058823529413</v>
      </c>
      <c r="G9" s="124">
        <f>'Матрица парных сравнений'!N7</f>
        <v>0.11764705882352941</v>
      </c>
      <c r="N9" s="125"/>
      <c r="O9" s="134"/>
    </row>
    <row r="10" spans="2:19">
      <c r="R10" s="3"/>
      <c r="S10" s="3"/>
    </row>
    <row r="11" spans="2:19">
      <c r="R11" s="3"/>
      <c r="S11" s="3"/>
    </row>
    <row r="12" spans="2:19" ht="15" customHeight="1">
      <c r="R12" s="131"/>
      <c r="S12" s="3"/>
    </row>
    <row r="13" spans="2:19">
      <c r="R13" s="131"/>
      <c r="S13" s="3"/>
    </row>
    <row r="14" spans="2:19">
      <c r="R14" s="3"/>
      <c r="S14" s="3"/>
    </row>
    <row r="15" spans="2:19">
      <c r="R15" s="3"/>
      <c r="S15" s="3"/>
    </row>
    <row r="16" spans="2:19" ht="15.75" thickBot="1">
      <c r="R16" s="3"/>
      <c r="S16" s="3"/>
    </row>
    <row r="17" spans="2:23" ht="30.75" thickBot="1">
      <c r="B17" s="99" t="s">
        <v>55</v>
      </c>
      <c r="C17" s="97" t="s">
        <v>27</v>
      </c>
      <c r="D17" s="91" t="s">
        <v>44</v>
      </c>
      <c r="E17" s="80" t="s">
        <v>45</v>
      </c>
      <c r="F17" s="80" t="s">
        <v>46</v>
      </c>
      <c r="G17" s="80" t="s">
        <v>47</v>
      </c>
      <c r="H17" s="4"/>
      <c r="I17" s="92" t="s">
        <v>29</v>
      </c>
      <c r="R17" s="3"/>
      <c r="S17" s="3"/>
    </row>
    <row r="18" spans="2:23" ht="15.75" thickBot="1">
      <c r="B18" s="98" t="s">
        <v>48</v>
      </c>
      <c r="C18" s="93">
        <f>Производительность!I7</f>
        <v>0.25</v>
      </c>
      <c r="D18" s="95">
        <f>Высокоуровневость!I6</f>
        <v>0.11764705882352941</v>
      </c>
      <c r="E18" s="95">
        <f>Фреймворки!I6</f>
        <v>0.23333333333333336</v>
      </c>
      <c r="F18" s="95">
        <f>Библиотеки!I7</f>
        <v>0.12903225806451615</v>
      </c>
      <c r="G18" s="95">
        <f>Сообщество!I6 + Сообщество!I6 * 0.1</f>
        <v>0.16176470588235295</v>
      </c>
      <c r="H18" s="4"/>
      <c r="I18" s="149">
        <f t="shared" ref="I18:I24" si="1">SUMPRODUCT(C18:G18,$C$9:$G$9)</f>
        <v>0.19099415857424562</v>
      </c>
    </row>
    <row r="19" spans="2:23" ht="15.75" thickBot="1">
      <c r="B19" s="32" t="s">
        <v>49</v>
      </c>
      <c r="C19" s="93">
        <f>Производительность!I8</f>
        <v>0.16666666666666666</v>
      </c>
      <c r="D19" s="95">
        <f>Высокоуровневость!I7</f>
        <v>0.20588235294117643</v>
      </c>
      <c r="E19" s="95">
        <f>Фреймворки!I7</f>
        <v>0.13333333333333333</v>
      </c>
      <c r="F19" s="95">
        <f>Библиотеки!I8</f>
        <v>0.12903225806451615</v>
      </c>
      <c r="G19" s="95">
        <f>Сообщество!I7 - Сообщество!I7 * 0.1</f>
        <v>0.13235294117647059</v>
      </c>
      <c r="H19" s="4"/>
      <c r="I19" s="148">
        <f t="shared" si="1"/>
        <v>0.15506566953156972</v>
      </c>
    </row>
    <row r="20" spans="2:23" ht="15.75" thickBot="1">
      <c r="B20" s="32" t="s">
        <v>50</v>
      </c>
      <c r="C20" s="93">
        <f>Производительность!I9</f>
        <v>0.16666666666666666</v>
      </c>
      <c r="D20" s="95">
        <f>Высокоуровневость!I8</f>
        <v>0.17647058823529407</v>
      </c>
      <c r="E20" s="95">
        <f>Фреймворки!I8</f>
        <v>0.23333333333333336</v>
      </c>
      <c r="F20" s="95">
        <f>Библиотеки!I9</f>
        <v>0.19354838709677416</v>
      </c>
      <c r="G20" s="95">
        <f>Сообщество!I8 + Сообщество!I8 * 0.1</f>
        <v>0.16176470588235295</v>
      </c>
      <c r="H20" s="4"/>
      <c r="I20" s="148">
        <f t="shared" si="1"/>
        <v>0.18825017673103395</v>
      </c>
    </row>
    <row r="21" spans="2:23" ht="15.75" thickBot="1">
      <c r="B21" s="32" t="s">
        <v>51</v>
      </c>
      <c r="C21" s="93">
        <f>Производительность!I10</f>
        <v>4.1666666666666664E-2</v>
      </c>
      <c r="D21" s="95">
        <f>Высокоуровневость!I9</f>
        <v>0.14705882352941177</v>
      </c>
      <c r="E21" s="95">
        <f>Фреймворки!I9</f>
        <v>0.13333333333333333</v>
      </c>
      <c r="F21" s="95">
        <f>Библиотеки!I10</f>
        <v>0.16129032258064513</v>
      </c>
      <c r="G21" s="95">
        <f>Сообщество!I9 - Сообщество!I9 * 0.1</f>
        <v>0.18529411764705886</v>
      </c>
      <c r="H21" s="4"/>
      <c r="I21" s="148">
        <f t="shared" si="1"/>
        <v>0.11984131413476205</v>
      </c>
    </row>
    <row r="22" spans="2:23" ht="15.75" thickBot="1">
      <c r="B22" s="32" t="s">
        <v>52</v>
      </c>
      <c r="C22" s="93">
        <f>Производительность!I11</f>
        <v>4.1666666666666664E-2</v>
      </c>
      <c r="D22" s="95">
        <f>Высокоуровневость!I10</f>
        <v>0.14705882352941177</v>
      </c>
      <c r="E22" s="95">
        <f>Фреймворки!I10</f>
        <v>0.10000000000000002</v>
      </c>
      <c r="F22" s="95">
        <f>Библиотеки!I11</f>
        <v>0.19354838709677416</v>
      </c>
      <c r="G22" s="95">
        <f>Сообщество!I10 + Сообщество!I10 * 0.1</f>
        <v>0.12941176470588239</v>
      </c>
      <c r="H22" s="4"/>
      <c r="I22" s="148">
        <f t="shared" si="1"/>
        <v>0.11111638203668564</v>
      </c>
    </row>
    <row r="23" spans="2:23" ht="15.75" thickBot="1">
      <c r="B23" s="32" t="s">
        <v>53</v>
      </c>
      <c r="C23" s="93">
        <f>Производительность!I12</f>
        <v>4.1666666666666664E-2</v>
      </c>
      <c r="D23" s="95">
        <f>Высокоуровневость!I11</f>
        <v>0.14705882352941177</v>
      </c>
      <c r="E23" s="95">
        <f>Фреймворки!I11</f>
        <v>0.13333333333333333</v>
      </c>
      <c r="F23" s="95">
        <f>Библиотеки!I12</f>
        <v>9.677419354838708E-2</v>
      </c>
      <c r="G23" s="95">
        <f>Сообщество!I11 - Сообщество!I11 * 0.1</f>
        <v>0.13235294117647059</v>
      </c>
      <c r="H23" s="4"/>
      <c r="I23" s="148">
        <f t="shared" si="1"/>
        <v>0.10222774119135319</v>
      </c>
    </row>
    <row r="24" spans="2:23" ht="15.75" thickBot="1">
      <c r="B24" s="100" t="s">
        <v>54</v>
      </c>
      <c r="C24" s="93">
        <f>Производительность!I13</f>
        <v>0.29166666666666663</v>
      </c>
      <c r="D24" s="95">
        <f>Высокоуровневость!I12</f>
        <v>5.8823529411764705E-2</v>
      </c>
      <c r="E24" s="95">
        <f>Фреймворки!I12</f>
        <v>3.3333333333333333E-2</v>
      </c>
      <c r="F24" s="95">
        <f>Библиотеки!I13</f>
        <v>9.677419354838708E-2</v>
      </c>
      <c r="G24" s="95">
        <f>Сообщество!I12 + Сообщество!I12 * 0.1</f>
        <v>9.7058823529411781E-2</v>
      </c>
      <c r="H24" s="4"/>
      <c r="I24" s="148">
        <f t="shared" si="1"/>
        <v>0.13250455780034973</v>
      </c>
    </row>
    <row r="25" spans="2:23" ht="15.75" thickBot="1">
      <c r="B25" s="103" t="s">
        <v>28</v>
      </c>
      <c r="C25" s="122">
        <f>'Матрица парных сравнений'!N3</f>
        <v>0.29411764705882354</v>
      </c>
      <c r="D25" s="123">
        <f>'Матрица парных сравнений'!N4</f>
        <v>0.17647058823529413</v>
      </c>
      <c r="E25" s="123">
        <f>'Матрица парных сравнений'!N5</f>
        <v>0.23529411764705882</v>
      </c>
      <c r="F25" s="123">
        <f>'Матрица парных сравнений'!N6</f>
        <v>0.17647058823529413</v>
      </c>
      <c r="G25" s="124">
        <f>'Матрица парных сравнений'!N7</f>
        <v>0.11764705882352941</v>
      </c>
      <c r="H25" s="4"/>
      <c r="I25" s="4"/>
    </row>
    <row r="29" spans="2:23">
      <c r="B29" s="4" t="s">
        <v>65</v>
      </c>
    </row>
    <row r="32" spans="2:23" ht="45">
      <c r="W32" s="135" t="s">
        <v>42</v>
      </c>
    </row>
    <row r="33" spans="23:23">
      <c r="W33" s="126">
        <v>0.1</v>
      </c>
    </row>
    <row r="34" spans="23:23">
      <c r="W34" s="126">
        <v>-0.1</v>
      </c>
    </row>
    <row r="35" spans="23:23">
      <c r="W35" s="126">
        <v>-0.1</v>
      </c>
    </row>
    <row r="36" spans="23:23">
      <c r="W36" s="126">
        <v>-0.1</v>
      </c>
    </row>
    <row r="37" spans="23:23">
      <c r="W37" s="126">
        <v>0.1</v>
      </c>
    </row>
    <row r="38" spans="23:23">
      <c r="W38" s="126">
        <v>-0.1</v>
      </c>
    </row>
    <row r="39" spans="23:23">
      <c r="W39" s="126">
        <v>0.1</v>
      </c>
    </row>
    <row r="44" spans="23:23" ht="45">
      <c r="W44" s="135" t="s">
        <v>42</v>
      </c>
    </row>
    <row r="45" spans="23:23">
      <c r="W45" s="126">
        <v>0.1</v>
      </c>
    </row>
    <row r="46" spans="23:23">
      <c r="W46" s="126">
        <v>0.1</v>
      </c>
    </row>
    <row r="47" spans="23:23">
      <c r="W47" s="126">
        <v>-0.1</v>
      </c>
    </row>
    <row r="48" spans="23:23">
      <c r="W48" s="126">
        <v>-0.1</v>
      </c>
    </row>
    <row r="49" spans="23:23">
      <c r="W49" s="126">
        <v>0.1</v>
      </c>
    </row>
    <row r="50" spans="23:23">
      <c r="W50" s="126">
        <v>0.1</v>
      </c>
    </row>
    <row r="51" spans="23:23">
      <c r="W51" s="126">
        <v>-0.1</v>
      </c>
    </row>
    <row r="58" spans="23:23" ht="16.5" customHeight="1"/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Титульный лист</vt:lpstr>
      <vt:lpstr>Таблица языков</vt:lpstr>
      <vt:lpstr>Матрица парных сравнений</vt:lpstr>
      <vt:lpstr>Производительность</vt:lpstr>
      <vt:lpstr>Библиотеки</vt:lpstr>
      <vt:lpstr>Высокоуровневость</vt:lpstr>
      <vt:lpstr>Сообщество</vt:lpstr>
      <vt:lpstr>Фреймворки</vt:lpstr>
      <vt:lpstr>Результат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Тарасова</dc:creator>
  <cp:lastModifiedBy>arlekin147</cp:lastModifiedBy>
  <dcterms:created xsi:type="dcterms:W3CDTF">2018-09-29T16:36:54Z</dcterms:created>
  <dcterms:modified xsi:type="dcterms:W3CDTF">2018-11-17T06:43:44Z</dcterms:modified>
</cp:coreProperties>
</file>