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520" yWindow="480" windowWidth="17900" windowHeight="15660" tabRatio="500" activeTab="2"/>
  </bookViews>
  <sheets>
    <sheet name="formatted" sheetId="2" r:id="rId1"/>
    <sheet name="Fisher's method" sheetId="3" r:id="rId2"/>
    <sheet name="Paste_raw_table_here" sheetId="1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3"/>
  <c r="G3"/>
  <c r="C4"/>
  <c r="G4"/>
  <c r="C5"/>
  <c r="G5"/>
  <c r="C6"/>
  <c r="G6"/>
  <c r="C7"/>
  <c r="G7"/>
  <c r="C8"/>
  <c r="G8"/>
  <c r="C9"/>
  <c r="G9"/>
  <c r="C10"/>
  <c r="G10"/>
  <c r="G11"/>
  <c r="G12"/>
  <c r="G13"/>
  <c r="G14"/>
  <c r="G15"/>
  <c r="G16"/>
  <c r="G17"/>
  <c r="G18"/>
  <c r="G19"/>
  <c r="G20"/>
  <c r="G21"/>
  <c r="G22"/>
  <c r="G23"/>
  <c r="G24"/>
  <c r="G25"/>
  <c r="G26"/>
  <c r="M3"/>
  <c r="M4"/>
  <c r="M5"/>
  <c r="M6"/>
  <c r="M7"/>
  <c r="M8"/>
  <c r="M9"/>
  <c r="M10"/>
  <c r="M11"/>
  <c r="M12"/>
  <c r="C13"/>
  <c r="M13"/>
  <c r="C14"/>
  <c r="M14"/>
  <c r="C15"/>
  <c r="M15"/>
  <c r="C16"/>
  <c r="M16"/>
  <c r="C17"/>
  <c r="M17"/>
  <c r="M18"/>
  <c r="M19"/>
  <c r="M20"/>
  <c r="M21"/>
  <c r="M22"/>
  <c r="M23"/>
  <c r="M24"/>
  <c r="M25"/>
  <c r="M26"/>
  <c r="M27"/>
  <c r="M28"/>
  <c r="J3"/>
  <c r="J4"/>
  <c r="J5"/>
  <c r="J6"/>
  <c r="J7"/>
  <c r="J8"/>
  <c r="J9"/>
  <c r="J10"/>
  <c r="C11"/>
  <c r="J11"/>
  <c r="C12"/>
  <c r="J12"/>
  <c r="J13"/>
  <c r="J14"/>
  <c r="J15"/>
  <c r="J16"/>
  <c r="J17"/>
  <c r="J18"/>
  <c r="J19"/>
  <c r="J20"/>
  <c r="J21"/>
  <c r="J22"/>
  <c r="J23"/>
  <c r="J24"/>
  <c r="J25"/>
  <c r="J26"/>
  <c r="J27"/>
  <c r="J28"/>
  <c r="G27"/>
  <c r="G28"/>
  <c r="C2"/>
  <c r="C18"/>
  <c r="C19"/>
  <c r="C20"/>
  <c r="C21"/>
  <c r="C22"/>
  <c r="C23"/>
  <c r="C24"/>
  <c r="C2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"/>
  <c r="A31" i="2"/>
  <c r="C46"/>
  <c r="D46"/>
  <c r="B46"/>
  <c r="E46"/>
  <c r="C47"/>
  <c r="D47"/>
  <c r="B47"/>
  <c r="E47"/>
  <c r="C48"/>
  <c r="D48"/>
  <c r="B48"/>
  <c r="E48"/>
  <c r="C49"/>
  <c r="D49"/>
  <c r="B49"/>
  <c r="E49"/>
  <c r="C50"/>
  <c r="D50"/>
  <c r="B50"/>
  <c r="E50"/>
  <c r="C51"/>
  <c r="D51"/>
  <c r="B51"/>
  <c r="E51"/>
  <c r="C52"/>
  <c r="D52"/>
  <c r="B52"/>
  <c r="E52"/>
  <c r="C53"/>
  <c r="D53"/>
  <c r="B53"/>
  <c r="E53"/>
  <c r="C54"/>
  <c r="D54"/>
  <c r="B54"/>
  <c r="E54"/>
  <c r="C55"/>
  <c r="D55"/>
  <c r="B55"/>
  <c r="E55"/>
  <c r="C56"/>
  <c r="D56"/>
  <c r="B56"/>
  <c r="E56"/>
  <c r="C57"/>
  <c r="D57"/>
  <c r="B57"/>
  <c r="E57"/>
  <c r="C45"/>
  <c r="D45"/>
  <c r="B45"/>
  <c r="E45"/>
  <c r="D43"/>
  <c r="A55"/>
  <c r="B26"/>
  <c r="A46"/>
  <c r="A47"/>
  <c r="A48"/>
  <c r="A49"/>
  <c r="A50"/>
  <c r="A51"/>
  <c r="A52"/>
  <c r="A53"/>
  <c r="A54"/>
  <c r="A56"/>
  <c r="A57"/>
  <c r="A58"/>
  <c r="A45"/>
  <c r="A26"/>
  <c r="B27"/>
  <c r="B28"/>
  <c r="B29"/>
  <c r="B30"/>
  <c r="B31"/>
  <c r="B32"/>
  <c r="B33"/>
  <c r="B34"/>
  <c r="B35"/>
  <c r="B36"/>
  <c r="B37"/>
  <c r="B38"/>
  <c r="B39"/>
  <c r="B40"/>
  <c r="C33"/>
  <c r="C34"/>
  <c r="C35"/>
  <c r="C36"/>
  <c r="C37"/>
  <c r="C38"/>
  <c r="C39"/>
  <c r="C40"/>
  <c r="C27"/>
  <c r="C28"/>
  <c r="C29"/>
  <c r="C30"/>
  <c r="C31"/>
  <c r="C32"/>
  <c r="C26"/>
  <c r="D27"/>
  <c r="D28"/>
  <c r="D29"/>
  <c r="D30"/>
  <c r="D31"/>
  <c r="D32"/>
  <c r="D33"/>
  <c r="D34"/>
  <c r="D35"/>
  <c r="D36"/>
  <c r="D37"/>
  <c r="D38"/>
  <c r="D39"/>
  <c r="D40"/>
  <c r="D26"/>
  <c r="D3"/>
  <c r="C3"/>
  <c r="B3"/>
  <c r="A25"/>
  <c r="A27"/>
  <c r="A28"/>
  <c r="A29"/>
  <c r="A30"/>
  <c r="A32"/>
  <c r="A33"/>
  <c r="A34"/>
  <c r="A35"/>
  <c r="A36"/>
  <c r="A37"/>
  <c r="A38"/>
  <c r="A39"/>
  <c r="A40"/>
  <c r="A3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9"/>
  <c r="B9"/>
  <c r="C9"/>
  <c r="D9"/>
  <c r="A10"/>
  <c r="B10"/>
  <c r="C10"/>
  <c r="D10"/>
  <c r="A11"/>
  <c r="B11"/>
  <c r="C11"/>
  <c r="D11"/>
  <c r="A12"/>
  <c r="B12"/>
  <c r="C12"/>
  <c r="D12"/>
  <c r="D4"/>
  <c r="D5"/>
  <c r="D6"/>
  <c r="D7"/>
  <c r="D8"/>
  <c r="C4"/>
  <c r="C5"/>
  <c r="C6"/>
  <c r="C7"/>
  <c r="C8"/>
  <c r="B4"/>
  <c r="B5"/>
  <c r="B6"/>
  <c r="B7"/>
  <c r="B8"/>
  <c r="A4"/>
  <c r="A5"/>
  <c r="A6"/>
  <c r="A7"/>
  <c r="A8"/>
  <c r="A2"/>
</calcChain>
</file>

<file path=xl/sharedStrings.xml><?xml version="1.0" encoding="utf-8"?>
<sst xmlns="http://schemas.openxmlformats.org/spreadsheetml/2006/main" count="54" uniqueCount="47">
  <si>
    <t>Study</t>
  </si>
  <si>
    <t>MeanTi</t>
  </si>
  <si>
    <t>StdTi</t>
  </si>
  <si>
    <t>CountTi</t>
  </si>
  <si>
    <t>MeanTv</t>
  </si>
  <si>
    <t>StdTv</t>
  </si>
  <si>
    <t>CountTv</t>
  </si>
  <si>
    <t>U test</t>
  </si>
  <si>
    <t>Rokyta</t>
  </si>
  <si>
    <t>MacLean</t>
  </si>
  <si>
    <t>Sanjuan</t>
  </si>
  <si>
    <t>Domingo-Calap</t>
  </si>
  <si>
    <t>Roscoe</t>
  </si>
  <si>
    <t>Firnberg</t>
  </si>
  <si>
    <t>Transitions</t>
    <phoneticPr fontId="2" type="noConversion"/>
  </si>
  <si>
    <t>Transversions</t>
    <phoneticPr fontId="2" type="noConversion"/>
  </si>
  <si>
    <t>P(null)</t>
    <phoneticPr fontId="2" type="noConversion"/>
  </si>
  <si>
    <t>Peris</t>
  </si>
  <si>
    <t>Araya</t>
  </si>
  <si>
    <t>Hietpas</t>
  </si>
  <si>
    <t>Melamed</t>
  </si>
  <si>
    <t>combine these</t>
    <phoneticPr fontId="2" type="noConversion"/>
  </si>
  <si>
    <t>Fisher P</t>
    <phoneticPr fontId="2" type="noConversion"/>
  </si>
  <si>
    <t>chi-squared</t>
    <phoneticPr fontId="2" type="noConversion"/>
  </si>
  <si>
    <t>df</t>
    <phoneticPr fontId="2" type="noConversion"/>
  </si>
  <si>
    <t>P</t>
    <phoneticPr fontId="2" type="noConversion"/>
  </si>
  <si>
    <t>Study</t>
    <phoneticPr fontId="2" type="noConversion"/>
  </si>
  <si>
    <t>Ti</t>
    <phoneticPr fontId="2" type="noConversion"/>
  </si>
  <si>
    <t>total</t>
    <phoneticPr fontId="2" type="noConversion"/>
  </si>
  <si>
    <t xml:space="preserve">equal to </t>
    <phoneticPr fontId="2" type="noConversion"/>
  </si>
  <si>
    <t>Starita</t>
  </si>
  <si>
    <t>Lind</t>
  </si>
  <si>
    <t>expected</t>
    <phoneticPr fontId="2" type="noConversion"/>
  </si>
  <si>
    <t>chisquared</t>
    <phoneticPr fontId="2" type="noConversion"/>
  </si>
  <si>
    <t>Insert the raw table of U-test results here</t>
    <phoneticPr fontId="2" type="noConversion"/>
  </si>
  <si>
    <t>Insert the raw table of meta-tests here</t>
    <phoneticPr fontId="2" type="noConversion"/>
  </si>
  <si>
    <t>Group</t>
  </si>
  <si>
    <t>n</t>
  </si>
  <si>
    <t>Fisher_Xsq</t>
  </si>
  <si>
    <t>Fisher_P</t>
  </si>
  <si>
    <t>Stouffer_Z</t>
  </si>
  <si>
    <t>Stouffer_P</t>
  </si>
  <si>
    <t>MacLean_Rokyta</t>
  </si>
  <si>
    <t>Carrasco</t>
  </si>
  <si>
    <t>Firnberg_Starita_Roscoe_Melamed_Araya_Hietpas</t>
    <phoneticPr fontId="2" type="noConversion"/>
  </si>
  <si>
    <t>Lind_Carrasco_Domingo-Calap_Peris_Sanjuan</t>
    <phoneticPr fontId="2" type="noConversion"/>
  </si>
  <si>
    <t>Firnberg_Starita_Roscoe_Melamed_Araya_Lind_Hietpas_Carrasco_Domingo-Calap_Peris_Sanjuan_MacLean_Rokyta</t>
    <phoneticPr fontId="2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</si>
</sst>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.0000"/>
    <numFmt numFmtId="170" formatCode="0.00000"/>
    <numFmt numFmtId="171" formatCode="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206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8" fontId="0" fillId="0" borderId="0" xfId="0" applyNumberFormat="1"/>
    <xf numFmtId="0" fontId="1" fillId="0" borderId="0" xfId="0" applyFont="1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right"/>
    </xf>
    <xf numFmtId="0" fontId="3" fillId="0" borderId="0" xfId="0" applyFont="1"/>
    <xf numFmtId="168" fontId="0" fillId="0" borderId="0" xfId="0" applyNumberFormat="1"/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E58"/>
  <sheetViews>
    <sheetView topLeftCell="A22" zoomScale="125" workbookViewId="0">
      <selection activeCell="A26" sqref="A26:D31"/>
    </sheetView>
  </sheetViews>
  <sheetFormatPr baseColWidth="10" defaultRowHeight="13"/>
  <cols>
    <col min="1" max="1" width="12.42578125" customWidth="1"/>
    <col min="2" max="2" width="21" customWidth="1"/>
    <col min="3" max="3" width="21.7109375" customWidth="1"/>
  </cols>
  <sheetData>
    <row r="2" spans="1:4">
      <c r="A2" s="2" t="str">
        <f>Paste_raw_table_here!A4</f>
        <v>Study</v>
      </c>
      <c r="B2" s="2" t="s">
        <v>14</v>
      </c>
      <c r="C2" s="2" t="s">
        <v>15</v>
      </c>
      <c r="D2" s="2" t="s">
        <v>16</v>
      </c>
    </row>
    <row r="3" spans="1:4">
      <c r="A3" t="str">
        <f>Paste_raw_table_here!A5</f>
        <v>Firnberg</v>
      </c>
      <c r="B3" t="str">
        <f>CONCATENATE(TEXT(Paste_raw_table_here!B5,"0.000")," (sd=",TEXT(Paste_raw_table_here!C5,"0.000"),", n=",TEXT(Paste_raw_table_here!D5,"####"),")")</f>
        <v>0.600 (sd=0.018, n=550)</v>
      </c>
      <c r="C3" t="str">
        <f>CONCATENATE(TEXT(Paste_raw_table_here!E5,"0.000")," (sd=",TEXT(Paste_raw_table_here!F5,"0.000"),", n=",TEXT(Paste_raw_table_here!G5,"####"),")")</f>
        <v>0.585 (sd=0.012, n=1324)</v>
      </c>
      <c r="D3" t="str">
        <f>TEXT(Paste_raw_table_here!H5,"0.000")</f>
        <v>0.160</v>
      </c>
    </row>
    <row r="4" spans="1:4">
      <c r="A4" t="str">
        <f>Paste_raw_table_here!A6</f>
        <v>Starita</v>
      </c>
      <c r="B4" t="str">
        <f>CONCATENATE(TEXT(Paste_raw_table_here!B6,"0.000")," (sd=",TEXT(Paste_raw_table_here!C6,"0.000"),", n=",TEXT(Paste_raw_table_here!D6,"####"),")")</f>
        <v>-0.503 (sd=0.078, n=192)</v>
      </c>
      <c r="C4" t="str">
        <f>CONCATENATE(TEXT(Paste_raw_table_here!E6,"0.000")," (sd=",TEXT(Paste_raw_table_here!F6,"0.000"),", n=",TEXT(Paste_raw_table_here!G6,"####"),")")</f>
        <v>-0.527 (sd=0.057, n=407)</v>
      </c>
      <c r="D4" t="str">
        <f>TEXT(Paste_raw_table_here!H6,"0.000")</f>
        <v>0.388</v>
      </c>
    </row>
    <row r="5" spans="1:4">
      <c r="A5" t="str">
        <f>Paste_raw_table_here!A7</f>
        <v>Roscoe</v>
      </c>
      <c r="B5" t="str">
        <f>CONCATENATE(TEXT(Paste_raw_table_here!B7,"0.000")," (sd=",TEXT(Paste_raw_table_here!C7,"0.000"),", n=",TEXT(Paste_raw_table_here!D7,"####"),")")</f>
        <v>0.757 (sd=0.029, n=131)</v>
      </c>
      <c r="C5" t="str">
        <f>CONCATENATE(TEXT(Paste_raw_table_here!E7,"0.000")," (sd=",TEXT(Paste_raw_table_here!F7,"0.000"),", n=",TEXT(Paste_raw_table_here!G7,"####"),")")</f>
        <v>0.753 (sd=0.019, n=347)</v>
      </c>
      <c r="D5" t="str">
        <f>TEXT(Paste_raw_table_here!H7,"0.000")</f>
        <v>0.601</v>
      </c>
    </row>
    <row r="6" spans="1:4">
      <c r="A6" t="str">
        <f>Paste_raw_table_here!A8</f>
        <v>Melamed</v>
      </c>
      <c r="B6" t="str">
        <f>CONCATENATE(TEXT(Paste_raw_table_here!B8,"0.000")," (sd=",TEXT(Paste_raw_table_here!C8,"0.000"),", n=",TEXT(Paste_raw_table_here!D8,"####"),")")</f>
        <v>0.743 (sd=0.026, n=167)</v>
      </c>
      <c r="C6" t="str">
        <f>CONCATENATE(TEXT(Paste_raw_table_here!E8,"0.000")," (sd=",TEXT(Paste_raw_table_here!F8,"0.000"),", n=",TEXT(Paste_raw_table_here!G8,"####"),")")</f>
        <v>0.665 (sd=0.018, n=373)</v>
      </c>
      <c r="D6" t="str">
        <f>TEXT(Paste_raw_table_here!H8,"0.000")</f>
        <v>0.012</v>
      </c>
    </row>
    <row r="7" spans="1:4">
      <c r="A7" t="str">
        <f>Paste_raw_table_here!A9</f>
        <v>Araya</v>
      </c>
      <c r="B7" t="str">
        <f>CONCATENATE(TEXT(Paste_raw_table_here!B9,"0.000")," (sd=",TEXT(Paste_raw_table_here!C9,"0.000"),", n=",TEXT(Paste_raw_table_here!D9,"####"),")")</f>
        <v>0.744 (sd=0.064, n=62)</v>
      </c>
      <c r="C7" t="str">
        <f>CONCATENATE(TEXT(Paste_raw_table_here!E9,"0.000")," (sd=",TEXT(Paste_raw_table_here!F9,"0.000"),", n=",TEXT(Paste_raw_table_here!G9,"####"),")")</f>
        <v>0.699 (sd=0.043, n=146)</v>
      </c>
      <c r="D7" t="str">
        <f>TEXT(Paste_raw_table_here!H9,"0.000")</f>
        <v>0.244</v>
      </c>
    </row>
    <row r="8" spans="1:4">
      <c r="A8" t="str">
        <f>Paste_raw_table_here!A10</f>
        <v>Hietpas</v>
      </c>
      <c r="B8" t="str">
        <f>CONCATENATE(TEXT(Paste_raw_table_here!B10,"0.000")," (sd=",TEXT(Paste_raw_table_here!C10,"0.000"),", n=",TEXT(Paste_raw_table_here!D10,"####"),")")</f>
        <v>0.569 (sd=0.083, n=17)</v>
      </c>
      <c r="C8" t="str">
        <f>CONCATENATE(TEXT(Paste_raw_table_here!E10,"0.000")," (sd=",TEXT(Paste_raw_table_here!F10,"0.000"),", n=",TEXT(Paste_raw_table_here!G10,"####"),")")</f>
        <v>0.668 (sd=0.053, n=47)</v>
      </c>
      <c r="D8" t="str">
        <f>TEXT(Paste_raw_table_here!H10,"0.000")</f>
        <v>0.898</v>
      </c>
    </row>
    <row r="9" spans="1:4">
      <c r="A9" t="str">
        <f>Paste_raw_table_here!A11</f>
        <v>Domingo-Calap</v>
      </c>
      <c r="B9" t="str">
        <f>CONCATENATE(TEXT(Paste_raw_table_here!B11,"0.000")," (sd=",TEXT(Paste_raw_table_here!C11,"0.000"),", n=",TEXT(Paste_raw_table_here!D11,"####"),")")</f>
        <v>0.588 (sd=0.153, n=9)</v>
      </c>
      <c r="C9" t="str">
        <f>CONCATENATE(TEXT(Paste_raw_table_here!E11,"0.000")," (sd=",TEXT(Paste_raw_table_here!F11,"0.000"),", n=",TEXT(Paste_raw_table_here!G11,"####"),")")</f>
        <v>0.625 (sd=0.056, n=54)</v>
      </c>
      <c r="D9" t="str">
        <f>TEXT(Paste_raw_table_here!H11,"0.000")</f>
        <v>0.532</v>
      </c>
    </row>
    <row r="10" spans="1:4">
      <c r="A10" t="str">
        <f>Paste_raw_table_here!A12</f>
        <v>Lind</v>
      </c>
      <c r="B10" t="str">
        <f>CONCATENATE(TEXT(Paste_raw_table_here!B12,"0.000")," (sd=",TEXT(Paste_raw_table_here!C12,"0.000"),", n=",TEXT(Paste_raw_table_here!D12,"####"),")")</f>
        <v>0.986 (sd=0.002, n=37)</v>
      </c>
      <c r="C10" t="str">
        <f>CONCATENATE(TEXT(Paste_raw_table_here!E12,"0.000")," (sd=",TEXT(Paste_raw_table_here!F12,"0.000"),", n=",TEXT(Paste_raw_table_here!G12,"####"),")")</f>
        <v>0.987 (sd=0.002, n=51)</v>
      </c>
      <c r="D10" t="str">
        <f>TEXT(Paste_raw_table_here!H12,"0.000")</f>
        <v>0.615</v>
      </c>
    </row>
    <row r="11" spans="1:4">
      <c r="A11" t="str">
        <f>Paste_raw_table_here!A13</f>
        <v>Carrasco</v>
      </c>
      <c r="B11" t="str">
        <f>CONCATENATE(TEXT(Paste_raw_table_here!B13,"0.000")," (sd=",TEXT(Paste_raw_table_here!C13,"0.000"),", n=",TEXT(Paste_raw_table_here!D13,"####"),")")</f>
        <v>0.455 (sd=0.128, n=22)</v>
      </c>
      <c r="C11" t="str">
        <f>CONCATENATE(TEXT(Paste_raw_table_here!E13,"0.000")," (sd=",TEXT(Paste_raw_table_here!F13,"0.000"),", n=",TEXT(Paste_raw_table_here!G13,"####"),")")</f>
        <v>0.474 (sd=0.114, n=30)</v>
      </c>
      <c r="D11" t="str">
        <f>TEXT(Paste_raw_table_here!H13,"0.000")</f>
        <v>0.500</v>
      </c>
    </row>
    <row r="12" spans="1:4">
      <c r="A12" t="str">
        <f>Paste_raw_table_here!A14</f>
        <v>Peris</v>
      </c>
      <c r="B12" t="str">
        <f>CONCATENATE(TEXT(Paste_raw_table_here!B14,"0.000")," (sd=",TEXT(Paste_raw_table_here!C14,"0.000"),", n=",TEXT(Paste_raw_table_here!D14,"####"),")")</f>
        <v>0.697 (sd=0.087, n=18)</v>
      </c>
      <c r="C12" t="str">
        <f>CONCATENATE(TEXT(Paste_raw_table_here!E14,"0.000")," (sd=",TEXT(Paste_raw_table_here!F14,"0.000"),", n=",TEXT(Paste_raw_table_here!G14,"####"),")")</f>
        <v>0.591 (sd=0.074, n=33)</v>
      </c>
      <c r="D12" t="str">
        <f>TEXT(Paste_raw_table_here!H14,"0.000")</f>
        <v>0.310</v>
      </c>
    </row>
    <row r="13" spans="1:4">
      <c r="A13" t="str">
        <f>Paste_raw_table_here!A15</f>
        <v>Sanjuan</v>
      </c>
      <c r="B13" t="str">
        <f>CONCATENATE(TEXT(Paste_raw_table_here!B15,"0.000")," (sd=",TEXT(Paste_raw_table_here!C15,"0.000"),", n=",TEXT(Paste_raw_table_here!D15,"####"),")")</f>
        <v>0.250 (sd=0.154, n=5)</v>
      </c>
      <c r="C13" t="str">
        <f>CONCATENATE(TEXT(Paste_raw_table_here!E15,"0.000")," (sd=",TEXT(Paste_raw_table_here!F15,"0.000"),", n=",TEXT(Paste_raw_table_here!G15,"####"),")")</f>
        <v>0.512 (sd=0.088, n=27)</v>
      </c>
      <c r="D13" t="str">
        <f>TEXT(Paste_raw_table_here!H15,"0.000")</f>
        <v>0.921</v>
      </c>
    </row>
    <row r="14" spans="1:4">
      <c r="A14" t="str">
        <f>Paste_raw_table_here!A16</f>
        <v>MacLean</v>
      </c>
      <c r="B14" t="str">
        <f>CONCATENATE(TEXT(Paste_raw_table_here!B16,"0.000")," (sd=",TEXT(Paste_raw_table_here!C16,"0.000"),", n=",TEXT(Paste_raw_table_here!D16,"####"),")")</f>
        <v>1.515 (sd=0.049, n=18)</v>
      </c>
      <c r="C14" t="str">
        <f>CONCATENATE(TEXT(Paste_raw_table_here!E16,"0.000")," (sd=",TEXT(Paste_raw_table_here!F16,"0.000"),", n=",TEXT(Paste_raw_table_here!G16,"####"),")")</f>
        <v>1.650 (sd=0.039, n=17)</v>
      </c>
      <c r="D14" t="str">
        <f>TEXT(Paste_raw_table_here!H16,"0.000")</f>
        <v>0.972</v>
      </c>
    </row>
    <row r="15" spans="1:4">
      <c r="A15" t="str">
        <f>Paste_raw_table_here!A17</f>
        <v>Rokyta</v>
      </c>
      <c r="B15" t="str">
        <f>CONCATENATE(TEXT(Paste_raw_table_here!B17,"0.000")," (sd=",TEXT(Paste_raw_table_here!C17,"0.000"),", n=",TEXT(Paste_raw_table_here!D17,"####"),")")</f>
        <v>1.270 (sd=0.038, n=7)</v>
      </c>
      <c r="C15" t="str">
        <f>CONCATENATE(TEXT(Paste_raw_table_here!E17,"0.000")," (sd=",TEXT(Paste_raw_table_here!F17,"0.000"),", n=",TEXT(Paste_raw_table_here!G17,"####"),")")</f>
        <v>1.296 (sd=0.094, n=2)</v>
      </c>
      <c r="D15" t="str">
        <f>TEXT(Paste_raw_table_here!H17,"0.000")</f>
        <v>0.721</v>
      </c>
    </row>
    <row r="16" spans="1:4">
      <c r="A16">
        <f>Paste_raw_table_here!A18</f>
        <v>0</v>
      </c>
      <c r="B16" t="str">
        <f>CONCATENATE(TEXT(Paste_raw_table_here!B18,"0.000")," (sd=",TEXT(Paste_raw_table_here!C18,"0.000"),", n=",TEXT(Paste_raw_table_here!D18,"####"),")")</f>
        <v>0.000 (sd=0.000, n=)</v>
      </c>
      <c r="C16" t="str">
        <f>CONCATENATE(TEXT(Paste_raw_table_here!E18,"0.000")," (sd=",TEXT(Paste_raw_table_here!F18,"0.000"),", n=",TEXT(Paste_raw_table_here!G18,"####"),")")</f>
        <v>0.000 (sd=0.000, n=)</v>
      </c>
      <c r="D16" t="str">
        <f>TEXT(Paste_raw_table_here!H18,"0.000")</f>
        <v>0.000</v>
      </c>
    </row>
    <row r="17" spans="1:4">
      <c r="A17">
        <f>Paste_raw_table_here!A19</f>
        <v>0</v>
      </c>
      <c r="B17" t="str">
        <f>CONCATENATE(TEXT(Paste_raw_table_here!B19,"0.000")," (sd=",TEXT(Paste_raw_table_here!C19,"0.000"),", n=",TEXT(Paste_raw_table_here!D19,"####"),")")</f>
        <v>0.000 (sd=0.000, n=)</v>
      </c>
      <c r="C17" t="str">
        <f>CONCATENATE(TEXT(Paste_raw_table_here!E19,"0.000")," (sd=",TEXT(Paste_raw_table_here!F19,"0.000"),", n=",TEXT(Paste_raw_table_here!G19,"####"),")")</f>
        <v>0.000 (sd=0.000, n=)</v>
      </c>
      <c r="D17" t="str">
        <f>TEXT(Paste_raw_table_here!H19,"0.000")</f>
        <v>0.000</v>
      </c>
    </row>
    <row r="25" spans="1:4">
      <c r="A25" t="str">
        <f>Paste_raw_table_here!A4</f>
        <v>Study</v>
      </c>
      <c r="B25" s="2" t="s">
        <v>14</v>
      </c>
      <c r="C25" s="2" t="s">
        <v>15</v>
      </c>
      <c r="D25" s="2" t="s">
        <v>16</v>
      </c>
    </row>
    <row r="26" spans="1:4">
      <c r="A26" t="str">
        <f>Paste_raw_table_here!A5</f>
        <v>Firnberg</v>
      </c>
      <c r="B26" t="str">
        <f>CONCATENATE(TEXT(Paste_raw_table_here!B5,"0.000")," (",TEXT(Paste_raw_table_here!C5,"0.000"),"), n=",TEXT(Paste_raw_table_here!D5,"####"))</f>
        <v>0.600 (0.018), n=550</v>
      </c>
      <c r="C26" t="str">
        <f>CONCATENATE(TEXT(Paste_raw_table_here!E5,"0.000")," (",TEXT(Paste_raw_table_here!F5,"0.000"),"), n=",TEXT(Paste_raw_table_here!G5,"####"))</f>
        <v>0.585 (0.012), n=1324</v>
      </c>
      <c r="D26" t="str">
        <f>TEXT(Paste_raw_table_here!H5,"0.000")</f>
        <v>0.160</v>
      </c>
    </row>
    <row r="27" spans="1:4">
      <c r="A27" t="str">
        <f>Paste_raw_table_here!A6</f>
        <v>Starita</v>
      </c>
      <c r="B27" t="str">
        <f>CONCATENATE(TEXT(Paste_raw_table_here!B6,"0.000")," (",TEXT(Paste_raw_table_here!C6,"0.000"),"), n=",TEXT(Paste_raw_table_here!D6,"####"))</f>
        <v>-0.503 (0.078), n=192</v>
      </c>
      <c r="C27" t="str">
        <f>CONCATENATE(TEXT(Paste_raw_table_here!E6,"0.000")," (",TEXT(Paste_raw_table_here!F6,"0.000"),"), n=",TEXT(Paste_raw_table_here!G6,"####"))</f>
        <v>-0.527 (0.057), n=407</v>
      </c>
      <c r="D27" t="str">
        <f>TEXT(Paste_raw_table_here!H6,"0.000")</f>
        <v>0.388</v>
      </c>
    </row>
    <row r="28" spans="1:4">
      <c r="A28" t="str">
        <f>Paste_raw_table_here!A7</f>
        <v>Roscoe</v>
      </c>
      <c r="B28" t="str">
        <f>CONCATENATE(TEXT(Paste_raw_table_here!B7,"0.000")," (",TEXT(Paste_raw_table_here!C7,"0.000"),"), n=",TEXT(Paste_raw_table_here!D7,"####"))</f>
        <v>0.757 (0.029), n=131</v>
      </c>
      <c r="C28" t="str">
        <f>CONCATENATE(TEXT(Paste_raw_table_here!E7,"0.000")," (",TEXT(Paste_raw_table_here!F7,"0.000"),"), n=",TEXT(Paste_raw_table_here!G7,"####"))</f>
        <v>0.753 (0.019), n=347</v>
      </c>
      <c r="D28" t="str">
        <f>TEXT(Paste_raw_table_here!H7,"0.000")</f>
        <v>0.601</v>
      </c>
    </row>
    <row r="29" spans="1:4">
      <c r="A29" t="str">
        <f>Paste_raw_table_here!A8</f>
        <v>Melamed</v>
      </c>
      <c r="B29" t="str">
        <f>CONCATENATE(TEXT(Paste_raw_table_here!B8,"0.000")," (",TEXT(Paste_raw_table_here!C8,"0.000"),"), n=",TEXT(Paste_raw_table_here!D8,"####"))</f>
        <v>0.743 (0.026), n=167</v>
      </c>
      <c r="C29" t="str">
        <f>CONCATENATE(TEXT(Paste_raw_table_here!E8,"0.000")," (",TEXT(Paste_raw_table_here!F8,"0.000"),"), n=",TEXT(Paste_raw_table_here!G8,"####"))</f>
        <v>0.665 (0.018), n=373</v>
      </c>
      <c r="D29" t="str">
        <f>TEXT(Paste_raw_table_here!H8,"0.000")</f>
        <v>0.012</v>
      </c>
    </row>
    <row r="30" spans="1:4">
      <c r="A30" t="str">
        <f>Paste_raw_table_here!A9</f>
        <v>Araya</v>
      </c>
      <c r="B30" t="str">
        <f>CONCATENATE(TEXT(Paste_raw_table_here!B9,"0.000")," (",TEXT(Paste_raw_table_here!C9,"0.000"),"), n=",TEXT(Paste_raw_table_here!D9,"####"))</f>
        <v>0.744 (0.064), n=62</v>
      </c>
      <c r="C30" t="str">
        <f>CONCATENATE(TEXT(Paste_raw_table_here!E9,"0.000")," (",TEXT(Paste_raw_table_here!F9,"0.000"),"), n=",TEXT(Paste_raw_table_here!G9,"####"))</f>
        <v>0.699 (0.043), n=146</v>
      </c>
      <c r="D30" t="str">
        <f>TEXT(Paste_raw_table_here!H9,"0.000")</f>
        <v>0.244</v>
      </c>
    </row>
    <row r="31" spans="1:4">
      <c r="A31" t="str">
        <f>Paste_raw_table_here!A10</f>
        <v>Hietpas</v>
      </c>
      <c r="B31" t="str">
        <f>CONCATENATE(TEXT(Paste_raw_table_here!B10,"0.000")," (",TEXT(Paste_raw_table_here!C10,"0.000"),"), n=",TEXT(Paste_raw_table_here!D10,"####"))</f>
        <v>0.569 (0.083), n=17</v>
      </c>
      <c r="C31" t="str">
        <f>CONCATENATE(TEXT(Paste_raw_table_here!E10,"0.000")," (",TEXT(Paste_raw_table_here!F10,"0.000"),"), n=",TEXT(Paste_raw_table_here!G10,"####"))</f>
        <v>0.668 (0.053), n=47</v>
      </c>
      <c r="D31" t="str">
        <f>TEXT(Paste_raw_table_here!H10,"0.000")</f>
        <v>0.898</v>
      </c>
    </row>
    <row r="32" spans="1:4">
      <c r="A32" t="str">
        <f>Paste_raw_table_here!A11</f>
        <v>Domingo-Calap</v>
      </c>
      <c r="B32" t="str">
        <f>CONCATENATE(TEXT(Paste_raw_table_here!B11,"0.000")," (",TEXT(Paste_raw_table_here!C11,"0.000"),"), n=",TEXT(Paste_raw_table_here!D11,"####"))</f>
        <v>0.588 (0.153), n=9</v>
      </c>
      <c r="C32" t="str">
        <f>CONCATENATE(TEXT(Paste_raw_table_here!E11,"0.000")," (",TEXT(Paste_raw_table_here!F11,"0.000"),"), n=",TEXT(Paste_raw_table_here!G11,"####"))</f>
        <v>0.625 (0.056), n=54</v>
      </c>
      <c r="D32" t="str">
        <f>TEXT(Paste_raw_table_here!H11,"0.000")</f>
        <v>0.532</v>
      </c>
    </row>
    <row r="33" spans="1:5">
      <c r="A33" t="str">
        <f>Paste_raw_table_here!A12</f>
        <v>Lind</v>
      </c>
      <c r="B33" t="str">
        <f>CONCATENATE(TEXT(Paste_raw_table_here!B12,"0.000")," (",TEXT(Paste_raw_table_here!C12,"0.000"),"), n=",TEXT(Paste_raw_table_here!D12,"####"))</f>
        <v>0.986 (0.002), n=37</v>
      </c>
      <c r="C33" t="str">
        <f>CONCATENATE(TEXT(Paste_raw_table_here!E12,"0.000")," (",TEXT(Paste_raw_table_here!F12,"0.000"),"), n=",TEXT(Paste_raw_table_here!G12,"####"))</f>
        <v>0.987 (0.002), n=51</v>
      </c>
      <c r="D33" t="str">
        <f>TEXT(Paste_raw_table_here!H12,"0.000")</f>
        <v>0.615</v>
      </c>
    </row>
    <row r="34" spans="1:5">
      <c r="A34" t="str">
        <f>Paste_raw_table_here!A13</f>
        <v>Carrasco</v>
      </c>
      <c r="B34" t="str">
        <f>CONCATENATE(TEXT(Paste_raw_table_here!B13,"0.000")," (",TEXT(Paste_raw_table_here!C13,"0.000"),"), n=",TEXT(Paste_raw_table_here!D13,"####"))</f>
        <v>0.455 (0.128), n=22</v>
      </c>
      <c r="C34" t="str">
        <f>CONCATENATE(TEXT(Paste_raw_table_here!E13,"0.000")," (",TEXT(Paste_raw_table_here!F13,"0.000"),"), n=",TEXT(Paste_raw_table_here!G13,"####"))</f>
        <v>0.474 (0.114), n=30</v>
      </c>
      <c r="D34" t="str">
        <f>TEXT(Paste_raw_table_here!H13,"0.000")</f>
        <v>0.500</v>
      </c>
    </row>
    <row r="35" spans="1:5">
      <c r="A35" t="str">
        <f>Paste_raw_table_here!A14</f>
        <v>Peris</v>
      </c>
      <c r="B35" t="str">
        <f>CONCATENATE(TEXT(Paste_raw_table_here!B14,"0.000")," (",TEXT(Paste_raw_table_here!C14,"0.000"),"), n=",TEXT(Paste_raw_table_here!D14,"####"))</f>
        <v>0.697 (0.087), n=18</v>
      </c>
      <c r="C35" t="str">
        <f>CONCATENATE(TEXT(Paste_raw_table_here!E14,"0.000")," (",TEXT(Paste_raw_table_here!F14,"0.000"),"), n=",TEXT(Paste_raw_table_here!G14,"####"))</f>
        <v>0.591 (0.074), n=33</v>
      </c>
      <c r="D35" t="str">
        <f>TEXT(Paste_raw_table_here!H14,"0.000")</f>
        <v>0.310</v>
      </c>
    </row>
    <row r="36" spans="1:5">
      <c r="A36" t="str">
        <f>Paste_raw_table_here!A15</f>
        <v>Sanjuan</v>
      </c>
      <c r="B36" t="str">
        <f>CONCATENATE(TEXT(Paste_raw_table_here!B15,"0.000")," (",TEXT(Paste_raw_table_here!C15,"0.000"),"), n=",TEXT(Paste_raw_table_here!D15,"####"))</f>
        <v>0.250 (0.154), n=5</v>
      </c>
      <c r="C36" t="str">
        <f>CONCATENATE(TEXT(Paste_raw_table_here!E15,"0.000")," (",TEXT(Paste_raw_table_here!F15,"0.000"),"), n=",TEXT(Paste_raw_table_here!G15,"####"))</f>
        <v>0.512 (0.088), n=27</v>
      </c>
      <c r="D36" t="str">
        <f>TEXT(Paste_raw_table_here!H15,"0.000")</f>
        <v>0.921</v>
      </c>
    </row>
    <row r="37" spans="1:5">
      <c r="A37" t="str">
        <f>Paste_raw_table_here!A16</f>
        <v>MacLean</v>
      </c>
      <c r="B37" t="str">
        <f>CONCATENATE(TEXT(Paste_raw_table_here!B16,"0.000")," (",TEXT(Paste_raw_table_here!C16,"0.000"),"), n=",TEXT(Paste_raw_table_here!D16,"####"))</f>
        <v>1.515 (0.049), n=18</v>
      </c>
      <c r="C37" t="str">
        <f>CONCATENATE(TEXT(Paste_raw_table_here!E16,"0.000")," (",TEXT(Paste_raw_table_here!F16,"0.000"),"), n=",TEXT(Paste_raw_table_here!G16,"####"))</f>
        <v>1.650 (0.039), n=17</v>
      </c>
      <c r="D37" t="str">
        <f>TEXT(Paste_raw_table_here!H16,"0.000")</f>
        <v>0.972</v>
      </c>
    </row>
    <row r="38" spans="1:5">
      <c r="A38" t="str">
        <f>Paste_raw_table_here!A17</f>
        <v>Rokyta</v>
      </c>
      <c r="B38" t="str">
        <f>CONCATENATE(TEXT(Paste_raw_table_here!B17,"0.000")," (",TEXT(Paste_raw_table_here!C17,"0.000"),"), n=",TEXT(Paste_raw_table_here!D17,"####"))</f>
        <v>1.270 (0.038), n=7</v>
      </c>
      <c r="C38" t="str">
        <f>CONCATENATE(TEXT(Paste_raw_table_here!E17,"0.000")," (",TEXT(Paste_raw_table_here!F17,"0.000"),"), n=",TEXT(Paste_raw_table_here!G17,"####"))</f>
        <v>1.296 (0.094), n=2</v>
      </c>
      <c r="D38" t="str">
        <f>TEXT(Paste_raw_table_here!H17,"0.000")</f>
        <v>0.721</v>
      </c>
    </row>
    <row r="39" spans="1:5">
      <c r="A39">
        <f>Paste_raw_table_here!A18</f>
        <v>0</v>
      </c>
      <c r="B39" t="str">
        <f>CONCATENATE(TEXT(Paste_raw_table_here!B18,"0.000")," (",TEXT(Paste_raw_table_here!C18,"0.000"),"), n=",TEXT(Paste_raw_table_here!D18,"####"))</f>
        <v>0.000 (0.000), n=</v>
      </c>
      <c r="C39" t="str">
        <f>CONCATENATE(TEXT(Paste_raw_table_here!E18,"0.000")," (",TEXT(Paste_raw_table_here!F18,"0.000"),"), n=",TEXT(Paste_raw_table_here!G18,"####"))</f>
        <v>0.000 (0.000), n=</v>
      </c>
      <c r="D39" t="str">
        <f>TEXT(Paste_raw_table_here!H18,"0.000")</f>
        <v>0.000</v>
      </c>
    </row>
    <row r="40" spans="1:5">
      <c r="A40">
        <f>Paste_raw_table_here!A19</f>
        <v>0</v>
      </c>
      <c r="B40" t="str">
        <f>CONCATENATE(TEXT(Paste_raw_table_here!B19,"0.000")," (",TEXT(Paste_raw_table_here!C19,"0.000"),"), n=",TEXT(Paste_raw_table_here!D19,"####"))</f>
        <v>0.000 (0.000), n=</v>
      </c>
      <c r="C40" t="str">
        <f>CONCATENATE(TEXT(Paste_raw_table_here!E19,"0.000")," (",TEXT(Paste_raw_table_here!F19,"0.000"),"), n=",TEXT(Paste_raw_table_here!G19,"####"))</f>
        <v>0.000 (0.000), n=</v>
      </c>
      <c r="D40" t="str">
        <f>TEXT(Paste_raw_table_here!H19,"0.000")</f>
        <v>0.000</v>
      </c>
    </row>
    <row r="42" spans="1:5">
      <c r="D42" s="15">
        <v>0.42028985507246402</v>
      </c>
    </row>
    <row r="43" spans="1:5">
      <c r="D43" s="12">
        <f>D42/(1+D42)</f>
        <v>0.29591836734693888</v>
      </c>
      <c r="E43" t="s">
        <v>29</v>
      </c>
    </row>
    <row r="44" spans="1:5">
      <c r="A44" t="s">
        <v>26</v>
      </c>
      <c r="B44" t="s">
        <v>27</v>
      </c>
      <c r="C44" t="s">
        <v>28</v>
      </c>
      <c r="D44" t="s">
        <v>32</v>
      </c>
      <c r="E44" t="s">
        <v>33</v>
      </c>
    </row>
    <row r="45" spans="1:5">
      <c r="A45" t="str">
        <f>Paste_raw_table_here!A5</f>
        <v>Firnberg</v>
      </c>
      <c r="B45">
        <f>Paste_raw_table_here!D5</f>
        <v>550</v>
      </c>
      <c r="C45">
        <f>Paste_raw_table_here!D5+Paste_raw_table_here!G5</f>
        <v>1874</v>
      </c>
      <c r="D45" s="16">
        <f t="shared" ref="D45:D57" si="0">$D$43*C45</f>
        <v>554.55102040816348</v>
      </c>
      <c r="E45" s="13">
        <f>POWER(D45-B45,2)/D45</f>
        <v>3.7348748795514079E-2</v>
      </c>
    </row>
    <row r="46" spans="1:5">
      <c r="A46" t="str">
        <f>Paste_raw_table_here!A6</f>
        <v>Starita</v>
      </c>
      <c r="B46">
        <f>Paste_raw_table_here!D6</f>
        <v>192</v>
      </c>
      <c r="C46">
        <f>Paste_raw_table_here!D6+Paste_raw_table_here!G6</f>
        <v>599</v>
      </c>
      <c r="D46" s="16">
        <f t="shared" si="0"/>
        <v>177.25510204081638</v>
      </c>
      <c r="E46" s="13">
        <f t="shared" ref="E46:E57" si="1">POWER(D46-B46,2)/D46</f>
        <v>1.2265487047965138</v>
      </c>
    </row>
    <row r="47" spans="1:5">
      <c r="A47" t="str">
        <f>Paste_raw_table_here!A7</f>
        <v>Roscoe</v>
      </c>
      <c r="B47">
        <f>Paste_raw_table_here!D7</f>
        <v>131</v>
      </c>
      <c r="C47">
        <f>Paste_raw_table_here!D7+Paste_raw_table_here!G7</f>
        <v>478</v>
      </c>
      <c r="D47" s="16">
        <f t="shared" si="0"/>
        <v>141.44897959183677</v>
      </c>
      <c r="E47" s="13">
        <f t="shared" si="1"/>
        <v>0.77187672067817747</v>
      </c>
    </row>
    <row r="48" spans="1:5">
      <c r="A48" t="str">
        <f>Paste_raw_table_here!A8</f>
        <v>Melamed</v>
      </c>
      <c r="B48">
        <f>Paste_raw_table_here!D8</f>
        <v>167</v>
      </c>
      <c r="C48">
        <f>Paste_raw_table_here!D8+Paste_raw_table_here!G8</f>
        <v>540</v>
      </c>
      <c r="D48" s="16">
        <f t="shared" si="0"/>
        <v>159.79591836734699</v>
      </c>
      <c r="E48" s="13">
        <f t="shared" si="1"/>
        <v>0.3247817134516599</v>
      </c>
    </row>
    <row r="49" spans="1:5">
      <c r="A49" t="str">
        <f>Paste_raw_table_here!A9</f>
        <v>Araya</v>
      </c>
      <c r="B49">
        <f>Paste_raw_table_here!D9</f>
        <v>62</v>
      </c>
      <c r="C49">
        <f>Paste_raw_table_here!D9+Paste_raw_table_here!G9</f>
        <v>208</v>
      </c>
      <c r="D49" s="16">
        <f t="shared" si="0"/>
        <v>61.551020408163289</v>
      </c>
      <c r="E49" s="13">
        <f t="shared" si="1"/>
        <v>3.2750500730792794E-3</v>
      </c>
    </row>
    <row r="50" spans="1:5">
      <c r="A50" t="str">
        <f>Paste_raw_table_here!A10</f>
        <v>Hietpas</v>
      </c>
      <c r="B50">
        <f>Paste_raw_table_here!D10</f>
        <v>17</v>
      </c>
      <c r="C50">
        <f>Paste_raw_table_here!D10+Paste_raw_table_here!G10</f>
        <v>64</v>
      </c>
      <c r="D50" s="16">
        <f t="shared" si="0"/>
        <v>18.938775510204088</v>
      </c>
      <c r="E50" s="13">
        <f t="shared" si="1"/>
        <v>0.19847378606615193</v>
      </c>
    </row>
    <row r="51" spans="1:5">
      <c r="A51" t="str">
        <f>Paste_raw_table_here!A11</f>
        <v>Domingo-Calap</v>
      </c>
      <c r="B51">
        <f>Paste_raw_table_here!D11</f>
        <v>9</v>
      </c>
      <c r="C51">
        <f>Paste_raw_table_here!D11+Paste_raw_table_here!G11</f>
        <v>63</v>
      </c>
      <c r="D51" s="16">
        <f t="shared" si="0"/>
        <v>18.642857142857149</v>
      </c>
      <c r="E51" s="13">
        <f t="shared" si="1"/>
        <v>4.9876847290640445</v>
      </c>
    </row>
    <row r="52" spans="1:5">
      <c r="A52" t="str">
        <f>Paste_raw_table_here!A12</f>
        <v>Lind</v>
      </c>
      <c r="B52">
        <f>Paste_raw_table_here!D12</f>
        <v>37</v>
      </c>
      <c r="C52">
        <f>Paste_raw_table_here!D12+Paste_raw_table_here!G12</f>
        <v>88</v>
      </c>
      <c r="D52" s="16">
        <f t="shared" si="0"/>
        <v>26.040816326530621</v>
      </c>
      <c r="E52" s="13">
        <f t="shared" si="1"/>
        <v>4.6121329409506666</v>
      </c>
    </row>
    <row r="53" spans="1:5">
      <c r="A53" t="str">
        <f>Paste_raw_table_here!A13</f>
        <v>Carrasco</v>
      </c>
      <c r="B53">
        <f>Paste_raw_table_here!D13</f>
        <v>22</v>
      </c>
      <c r="C53">
        <f>Paste_raw_table_here!D13+Paste_raw_table_here!G13</f>
        <v>52</v>
      </c>
      <c r="D53" s="16">
        <f t="shared" si="0"/>
        <v>15.387755102040822</v>
      </c>
      <c r="E53" s="13">
        <f t="shared" si="1"/>
        <v>2.8413360038975739</v>
      </c>
    </row>
    <row r="54" spans="1:5">
      <c r="A54" t="str">
        <f>Paste_raw_table_here!A14</f>
        <v>Peris</v>
      </c>
      <c r="B54">
        <f>Paste_raw_table_here!D14</f>
        <v>18</v>
      </c>
      <c r="C54">
        <f>Paste_raw_table_here!D14+Paste_raw_table_here!G14</f>
        <v>51</v>
      </c>
      <c r="D54" s="16">
        <f t="shared" si="0"/>
        <v>15.091836734693883</v>
      </c>
      <c r="E54" s="13">
        <f t="shared" si="1"/>
        <v>0.56039657242206986</v>
      </c>
    </row>
    <row r="55" spans="1:5">
      <c r="A55" t="str">
        <f>Paste_raw_table_here!A15</f>
        <v>Sanjuan</v>
      </c>
      <c r="B55">
        <f>Paste_raw_table_here!D15</f>
        <v>5</v>
      </c>
      <c r="C55">
        <f>Paste_raw_table_here!D15+Paste_raw_table_here!G15</f>
        <v>32</v>
      </c>
      <c r="D55" s="16">
        <f t="shared" si="0"/>
        <v>9.4693877551020442</v>
      </c>
      <c r="E55" s="13">
        <f t="shared" si="1"/>
        <v>2.1094739619985949</v>
      </c>
    </row>
    <row r="56" spans="1:5">
      <c r="A56" t="str">
        <f>Paste_raw_table_here!A16</f>
        <v>MacLean</v>
      </c>
      <c r="B56">
        <f>Paste_raw_table_here!D16</f>
        <v>18</v>
      </c>
      <c r="C56">
        <f>Paste_raw_table_here!D16+Paste_raw_table_here!G16</f>
        <v>35</v>
      </c>
      <c r="D56" s="16">
        <f t="shared" si="0"/>
        <v>10.357142857142861</v>
      </c>
      <c r="E56" s="13">
        <f t="shared" si="1"/>
        <v>5.6399014778325034</v>
      </c>
    </row>
    <row r="57" spans="1:5">
      <c r="A57" t="str">
        <f>Paste_raw_table_here!A17</f>
        <v>Rokyta</v>
      </c>
      <c r="B57">
        <f>Paste_raw_table_here!D17</f>
        <v>7</v>
      </c>
      <c r="C57">
        <f>Paste_raw_table_here!D17+Paste_raw_table_here!G17</f>
        <v>9</v>
      </c>
      <c r="D57" s="16">
        <f t="shared" si="0"/>
        <v>2.66326530612245</v>
      </c>
      <c r="E57" s="13">
        <f t="shared" si="1"/>
        <v>7.0617327390726343</v>
      </c>
    </row>
    <row r="58" spans="1:5">
      <c r="A58">
        <f>Paste_raw_table_here!A18</f>
        <v>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M28"/>
  <sheetViews>
    <sheetView workbookViewId="0">
      <selection activeCell="F10" sqref="F10"/>
    </sheetView>
  </sheetViews>
  <sheetFormatPr baseColWidth="10" defaultRowHeight="13"/>
  <cols>
    <col min="4" max="4" width="2.7109375" customWidth="1"/>
    <col min="5" max="5" width="13.85546875" customWidth="1"/>
    <col min="6" max="6" width="10" customWidth="1"/>
    <col min="7" max="7" width="8.5703125" customWidth="1"/>
    <col min="8" max="8" width="4.7109375" customWidth="1"/>
    <col min="11" max="11" width="4" customWidth="1"/>
  </cols>
  <sheetData>
    <row r="2" spans="2:13">
      <c r="B2" s="4" t="str">
        <f>Paste_raw_table_here!A4</f>
        <v>Study</v>
      </c>
      <c r="C2" s="5" t="str">
        <f>Paste_raw_table_here!H4</f>
        <v>U test</v>
      </c>
      <c r="D2" s="10"/>
      <c r="F2" t="s">
        <v>21</v>
      </c>
      <c r="G2" t="s">
        <v>22</v>
      </c>
      <c r="I2" t="s">
        <v>21</v>
      </c>
      <c r="J2" t="s">
        <v>22</v>
      </c>
      <c r="L2" t="s">
        <v>21</v>
      </c>
      <c r="M2" t="s">
        <v>22</v>
      </c>
    </row>
    <row r="3" spans="2:13">
      <c r="B3" s="6" t="str">
        <f>Paste_raw_table_here!A5</f>
        <v>Firnberg</v>
      </c>
      <c r="C3" s="7">
        <f>Paste_raw_table_here!H5</f>
        <v>0.16039121782415799</v>
      </c>
      <c r="D3" s="10"/>
      <c r="F3">
        <v>1</v>
      </c>
      <c r="G3">
        <f>IF(F3,LN($C3),"")</f>
        <v>-1.8301393367683663</v>
      </c>
      <c r="J3" t="str">
        <f>IF(I3,LN($C3),"")</f>
        <v/>
      </c>
      <c r="M3" t="str">
        <f>IF(L3,LN($C3),"")</f>
        <v/>
      </c>
    </row>
    <row r="4" spans="2:13">
      <c r="B4" s="6" t="str">
        <f>Paste_raw_table_here!A6</f>
        <v>Starita</v>
      </c>
      <c r="C4" s="7">
        <f>Paste_raw_table_here!H6</f>
        <v>0.387502191320234</v>
      </c>
      <c r="D4" s="10"/>
      <c r="F4">
        <v>1</v>
      </c>
      <c r="G4">
        <f t="shared" ref="G4:G25" si="0">IF(F4,LN($C4),"")</f>
        <v>-0.94803377518476617</v>
      </c>
      <c r="J4" t="str">
        <f>IF(I4,LN($C4),"")</f>
        <v/>
      </c>
      <c r="M4" t="str">
        <f>IF(L4,LN($C4),"")</f>
        <v/>
      </c>
    </row>
    <row r="5" spans="2:13">
      <c r="B5" s="6" t="str">
        <f>Paste_raw_table_here!A7</f>
        <v>Roscoe</v>
      </c>
      <c r="C5" s="7">
        <f>Paste_raw_table_here!H7</f>
        <v>0.60121390987790102</v>
      </c>
      <c r="D5" s="10"/>
      <c r="F5">
        <v>1</v>
      </c>
      <c r="G5">
        <f t="shared" si="0"/>
        <v>-0.50880448451484772</v>
      </c>
      <c r="J5" t="str">
        <f t="shared" ref="J5:J25" si="1">IF(I5,LN($C5),"")</f>
        <v/>
      </c>
      <c r="M5" t="str">
        <f t="shared" ref="M5:M25" si="2">IF(L5,LN($C5),"")</f>
        <v/>
      </c>
    </row>
    <row r="6" spans="2:13">
      <c r="B6" s="6" t="str">
        <f>Paste_raw_table_here!A8</f>
        <v>Melamed</v>
      </c>
      <c r="C6" s="7">
        <f>Paste_raw_table_here!H8</f>
        <v>1.2396671189274001E-2</v>
      </c>
      <c r="D6" s="10"/>
      <c r="F6">
        <v>1</v>
      </c>
      <c r="G6">
        <f t="shared" si="0"/>
        <v>-4.3903272948888654</v>
      </c>
      <c r="J6" t="str">
        <f t="shared" si="1"/>
        <v/>
      </c>
      <c r="M6" t="str">
        <f t="shared" si="2"/>
        <v/>
      </c>
    </row>
    <row r="7" spans="2:13">
      <c r="B7" s="6" t="str">
        <f>Paste_raw_table_here!A9</f>
        <v>Araya</v>
      </c>
      <c r="C7" s="7">
        <f>Paste_raw_table_here!H9</f>
        <v>0.24428260069008001</v>
      </c>
      <c r="D7" s="10"/>
      <c r="F7">
        <v>1</v>
      </c>
      <c r="G7">
        <f t="shared" si="0"/>
        <v>-1.4094295243350949</v>
      </c>
      <c r="J7" t="str">
        <f t="shared" si="1"/>
        <v/>
      </c>
      <c r="M7" t="str">
        <f t="shared" si="2"/>
        <v/>
      </c>
    </row>
    <row r="8" spans="2:13">
      <c r="B8" s="6" t="str">
        <f>Paste_raw_table_here!A10</f>
        <v>Hietpas</v>
      </c>
      <c r="C8" s="7">
        <f>Paste_raw_table_here!H10</f>
        <v>0.89782396967337497</v>
      </c>
      <c r="D8" s="10"/>
      <c r="F8">
        <v>1</v>
      </c>
      <c r="G8">
        <f t="shared" si="0"/>
        <v>-0.10778125475793339</v>
      </c>
      <c r="J8" t="str">
        <f t="shared" si="1"/>
        <v/>
      </c>
      <c r="M8" t="str">
        <f t="shared" si="2"/>
        <v/>
      </c>
    </row>
    <row r="9" spans="2:13">
      <c r="B9" s="6" t="str">
        <f>Paste_raw_table_here!A11</f>
        <v>Domingo-Calap</v>
      </c>
      <c r="C9" s="7">
        <f>Paste_raw_table_here!H11</f>
        <v>0.53162374665381595</v>
      </c>
      <c r="D9" s="10"/>
      <c r="F9">
        <v>1</v>
      </c>
      <c r="G9">
        <f t="shared" si="0"/>
        <v>-0.63181928298682333</v>
      </c>
      <c r="J9" t="str">
        <f t="shared" si="1"/>
        <v/>
      </c>
      <c r="M9" t="str">
        <f t="shared" si="2"/>
        <v/>
      </c>
    </row>
    <row r="10" spans="2:13">
      <c r="B10" s="6" t="str">
        <f>Paste_raw_table_here!A12</f>
        <v>Lind</v>
      </c>
      <c r="C10" s="7">
        <f>Paste_raw_table_here!H12</f>
        <v>0.61471435091377602</v>
      </c>
      <c r="D10" s="10"/>
      <c r="G10" t="str">
        <f t="shared" si="0"/>
        <v/>
      </c>
      <c r="I10">
        <v>1</v>
      </c>
      <c r="J10">
        <f t="shared" si="1"/>
        <v>-0.48659758913414985</v>
      </c>
      <c r="M10" t="str">
        <f t="shared" si="2"/>
        <v/>
      </c>
    </row>
    <row r="11" spans="2:13">
      <c r="B11" s="6" t="str">
        <f>Paste_raw_table_here!A13</f>
        <v>Carrasco</v>
      </c>
      <c r="C11" s="7">
        <f>Paste_raw_table_here!H13</f>
        <v>0.5</v>
      </c>
      <c r="D11" s="10"/>
      <c r="G11" t="str">
        <f t="shared" si="0"/>
        <v/>
      </c>
      <c r="I11">
        <v>1</v>
      </c>
      <c r="J11">
        <f t="shared" si="1"/>
        <v>-0.69314718055994529</v>
      </c>
      <c r="M11" t="str">
        <f t="shared" si="2"/>
        <v/>
      </c>
    </row>
    <row r="12" spans="2:13">
      <c r="B12" s="6" t="str">
        <f>Paste_raw_table_here!A14</f>
        <v>Peris</v>
      </c>
      <c r="C12" s="7">
        <f>Paste_raw_table_here!H14</f>
        <v>0.30988602445404401</v>
      </c>
      <c r="D12" s="10"/>
      <c r="G12" t="str">
        <f t="shared" si="0"/>
        <v/>
      </c>
      <c r="I12">
        <v>1</v>
      </c>
      <c r="J12">
        <f t="shared" si="1"/>
        <v>-1.1715507121590467</v>
      </c>
      <c r="M12" t="str">
        <f t="shared" si="2"/>
        <v/>
      </c>
    </row>
    <row r="13" spans="2:13">
      <c r="B13" s="6" t="str">
        <f>Paste_raw_table_here!A15</f>
        <v>Sanjuan</v>
      </c>
      <c r="C13" s="7">
        <f>Paste_raw_table_here!H15</f>
        <v>0.92066936251980902</v>
      </c>
      <c r="D13" s="10"/>
      <c r="G13" t="str">
        <f t="shared" si="0"/>
        <v/>
      </c>
      <c r="J13" t="str">
        <f t="shared" si="1"/>
        <v/>
      </c>
      <c r="L13">
        <v>1</v>
      </c>
      <c r="M13">
        <f t="shared" si="2"/>
        <v>-8.2654305531991837E-2</v>
      </c>
    </row>
    <row r="14" spans="2:13">
      <c r="B14" s="6" t="str">
        <f>Paste_raw_table_here!A16</f>
        <v>MacLean</v>
      </c>
      <c r="C14" s="7">
        <f>Paste_raw_table_here!H16</f>
        <v>0.97226804859291804</v>
      </c>
      <c r="D14" s="10"/>
      <c r="G14" t="str">
        <f t="shared" si="0"/>
        <v/>
      </c>
      <c r="J14" t="str">
        <f t="shared" si="1"/>
        <v/>
      </c>
      <c r="L14">
        <v>1</v>
      </c>
      <c r="M14">
        <f t="shared" si="2"/>
        <v>-2.8123742381975469E-2</v>
      </c>
    </row>
    <row r="15" spans="2:13">
      <c r="B15" s="6" t="str">
        <f>Paste_raw_table_here!A17</f>
        <v>Rokyta</v>
      </c>
      <c r="C15" s="7">
        <f>Paste_raw_table_here!H17</f>
        <v>0.72090767528867095</v>
      </c>
      <c r="D15" s="10"/>
      <c r="G15" t="str">
        <f t="shared" si="0"/>
        <v/>
      </c>
      <c r="J15" t="str">
        <f t="shared" si="1"/>
        <v/>
      </c>
      <c r="M15" t="str">
        <f t="shared" si="2"/>
        <v/>
      </c>
    </row>
    <row r="16" spans="2:13">
      <c r="B16" s="6">
        <f>Paste_raw_table_here!A18</f>
        <v>0</v>
      </c>
      <c r="C16" s="7">
        <f>Paste_raw_table_here!H18</f>
        <v>0</v>
      </c>
      <c r="D16" s="10"/>
      <c r="G16" t="str">
        <f t="shared" si="0"/>
        <v/>
      </c>
      <c r="J16" t="str">
        <f t="shared" si="1"/>
        <v/>
      </c>
      <c r="M16" t="str">
        <f t="shared" si="2"/>
        <v/>
      </c>
    </row>
    <row r="17" spans="2:13">
      <c r="B17" s="6">
        <f>Paste_raw_table_here!A19</f>
        <v>0</v>
      </c>
      <c r="C17" s="7">
        <f>Paste_raw_table_here!H19</f>
        <v>0</v>
      </c>
      <c r="D17" s="10"/>
      <c r="G17" t="str">
        <f t="shared" si="0"/>
        <v/>
      </c>
      <c r="J17" t="str">
        <f t="shared" si="1"/>
        <v/>
      </c>
      <c r="M17" t="str">
        <f t="shared" si="2"/>
        <v/>
      </c>
    </row>
    <row r="18" spans="2:13">
      <c r="B18" s="6" t="str">
        <f>Paste_raw_table_here!A23</f>
        <v>Insert the raw table of meta-tests here</v>
      </c>
      <c r="C18" s="7">
        <f>Paste_raw_table_here!H23</f>
        <v>0</v>
      </c>
      <c r="D18" s="10"/>
      <c r="G18" t="str">
        <f t="shared" si="0"/>
        <v/>
      </c>
      <c r="J18" t="str">
        <f t="shared" si="1"/>
        <v/>
      </c>
      <c r="M18" t="str">
        <f t="shared" si="2"/>
        <v/>
      </c>
    </row>
    <row r="19" spans="2:13">
      <c r="B19" s="6" t="str">
        <f>Paste_raw_table_here!A24</f>
        <v>Group</v>
      </c>
      <c r="C19" s="7">
        <f>Paste_raw_table_here!H24</f>
        <v>0</v>
      </c>
      <c r="D19" s="10"/>
      <c r="G19" t="str">
        <f t="shared" si="0"/>
        <v/>
      </c>
      <c r="J19" t="str">
        <f t="shared" si="1"/>
        <v/>
      </c>
      <c r="M19" t="str">
        <f t="shared" si="2"/>
        <v/>
      </c>
    </row>
    <row r="20" spans="2:13">
      <c r="B20" s="6" t="str">
        <f>Paste_raw_table_here!A25</f>
        <v>Firnberg_Starita_Roscoe_Melamed_Araya_Hietpas</v>
      </c>
      <c r="C20" s="7">
        <f>Paste_raw_table_here!H25</f>
        <v>0</v>
      </c>
      <c r="D20" s="10"/>
      <c r="G20" t="str">
        <f t="shared" si="0"/>
        <v/>
      </c>
      <c r="J20" t="str">
        <f t="shared" si="1"/>
        <v/>
      </c>
      <c r="M20" t="str">
        <f t="shared" si="2"/>
        <v/>
      </c>
    </row>
    <row r="21" spans="2:13">
      <c r="B21" s="6" t="str">
        <f>Paste_raw_table_here!A26</f>
        <v>Lind_Carrasco_Domingo-Calap_Peris_Sanjuan</v>
      </c>
      <c r="C21" s="7">
        <f>Paste_raw_table_here!H26</f>
        <v>0</v>
      </c>
      <c r="D21" s="10"/>
      <c r="G21" t="str">
        <f t="shared" si="0"/>
        <v/>
      </c>
      <c r="J21" t="str">
        <f t="shared" si="1"/>
        <v/>
      </c>
      <c r="M21" t="str">
        <f t="shared" si="2"/>
        <v/>
      </c>
    </row>
    <row r="22" spans="2:13">
      <c r="B22" s="6" t="str">
        <f>Paste_raw_table_here!A27</f>
        <v>MacLean_Rokyta</v>
      </c>
      <c r="C22" s="7">
        <f>Paste_raw_table_here!H27</f>
        <v>0</v>
      </c>
      <c r="D22" s="10"/>
      <c r="G22" t="str">
        <f t="shared" si="0"/>
        <v/>
      </c>
      <c r="J22" t="str">
        <f t="shared" si="1"/>
        <v/>
      </c>
      <c r="M22" t="str">
        <f t="shared" si="2"/>
        <v/>
      </c>
    </row>
    <row r="23" spans="2:13">
      <c r="B23" s="6" t="str">
        <f>Paste_raw_table_here!A28</f>
        <v>Firnberg_Starita_Roscoe_Melamed_Araya_Lind_Hietpas_Carrasco_Domingo-Calap_Peris_Sanjuan_MacLean_Rokyta</v>
      </c>
      <c r="C23" s="7">
        <f>Paste_raw_table_here!H28</f>
        <v>0</v>
      </c>
      <c r="D23" s="10"/>
      <c r="G23" t="str">
        <f t="shared" si="0"/>
        <v/>
      </c>
      <c r="J23" t="str">
        <f t="shared" si="1"/>
        <v/>
      </c>
      <c r="M23" t="str">
        <f t="shared" si="2"/>
        <v/>
      </c>
    </row>
    <row r="24" spans="2:13">
      <c r="B24" s="6">
        <f>Paste_raw_table_here!A29</f>
        <v>0</v>
      </c>
      <c r="C24" s="7">
        <f>Paste_raw_table_here!H29</f>
        <v>0</v>
      </c>
      <c r="D24" s="10"/>
      <c r="G24" t="str">
        <f t="shared" si="0"/>
        <v/>
      </c>
      <c r="J24" t="str">
        <f t="shared" si="1"/>
        <v/>
      </c>
      <c r="M24" t="str">
        <f t="shared" si="2"/>
        <v/>
      </c>
    </row>
    <row r="25" spans="2:13">
      <c r="B25" s="8">
        <f>Paste_raw_table_here!A30</f>
        <v>0</v>
      </c>
      <c r="C25" s="9">
        <f>Paste_raw_table_here!H30</f>
        <v>0</v>
      </c>
      <c r="D25" s="10"/>
      <c r="G25" t="str">
        <f t="shared" si="0"/>
        <v/>
      </c>
      <c r="J25" t="str">
        <f t="shared" si="1"/>
        <v/>
      </c>
      <c r="M25" t="str">
        <f t="shared" si="2"/>
        <v/>
      </c>
    </row>
    <row r="26" spans="2:13">
      <c r="E26" s="11" t="s">
        <v>23</v>
      </c>
      <c r="G26">
        <f>-2*SUM(G3:G25)</f>
        <v>19.652669906873395</v>
      </c>
      <c r="J26">
        <f>-2*SUM(J3:J25)</f>
        <v>4.7025909637062835</v>
      </c>
      <c r="M26">
        <f>-2*SUM(M3:M25)</f>
        <v>0.22155609582793462</v>
      </c>
    </row>
    <row r="27" spans="2:13">
      <c r="E27" s="11" t="s">
        <v>24</v>
      </c>
      <c r="G27">
        <f>2*COUNT(G3:G25)</f>
        <v>14</v>
      </c>
      <c r="J27">
        <f>2*COUNT(J3:J25)</f>
        <v>6</v>
      </c>
      <c r="M27">
        <f>2*COUNT(M3:M25)</f>
        <v>4</v>
      </c>
    </row>
    <row r="28" spans="2:13">
      <c r="E28" s="11" t="s">
        <v>25</v>
      </c>
      <c r="G28">
        <f>CHIDIST(G26,G27)</f>
        <v>0.14147774765700616</v>
      </c>
      <c r="J28">
        <f>CHIDIST(J26,J27)</f>
        <v>0.58248368035934539</v>
      </c>
      <c r="M28">
        <f>CHIDIST(M26,M27)</f>
        <v>0.99429897878133011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0"/>
  <sheetViews>
    <sheetView tabSelected="1" zoomScale="125" workbookViewId="0">
      <selection activeCell="A29" sqref="A29"/>
    </sheetView>
  </sheetViews>
  <sheetFormatPr baseColWidth="10" defaultRowHeight="13"/>
  <sheetData>
    <row r="1" spans="1:8">
      <c r="A1" t="s">
        <v>34</v>
      </c>
    </row>
    <row r="4" spans="1:8">
      <c r="A4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 t="s">
        <v>13</v>
      </c>
      <c r="B5" s="14">
        <v>0.59950037707818205</v>
      </c>
      <c r="C5" s="14">
        <v>1.8167574914313998E-2</v>
      </c>
      <c r="D5" s="14">
        <v>550</v>
      </c>
      <c r="E5" s="14">
        <v>0.58488071890181303</v>
      </c>
      <c r="F5" s="14">
        <v>1.2402380744591501E-2</v>
      </c>
      <c r="G5" s="14">
        <v>1324</v>
      </c>
      <c r="H5" s="14">
        <v>0.16039121782415799</v>
      </c>
    </row>
    <row r="6" spans="1:8">
      <c r="A6" t="s">
        <v>30</v>
      </c>
      <c r="B6" s="14">
        <v>-0.50280252526041702</v>
      </c>
      <c r="C6" s="14">
        <v>7.8022010605383496E-2</v>
      </c>
      <c r="D6" s="14">
        <v>192</v>
      </c>
      <c r="E6" s="14">
        <v>-0.52682659586486502</v>
      </c>
      <c r="F6" s="14">
        <v>5.6942795825677302E-2</v>
      </c>
      <c r="G6" s="14">
        <v>407</v>
      </c>
      <c r="H6" s="14">
        <v>0.387502191320234</v>
      </c>
    </row>
    <row r="7" spans="1:8">
      <c r="A7" t="s">
        <v>12</v>
      </c>
      <c r="B7" s="14">
        <v>0.75736304283969502</v>
      </c>
      <c r="C7" s="14">
        <v>2.9176037893925099E-2</v>
      </c>
      <c r="D7" s="14">
        <v>131</v>
      </c>
      <c r="E7" s="14">
        <v>0.75263404784726196</v>
      </c>
      <c r="F7" s="14">
        <v>1.8556730567004E-2</v>
      </c>
      <c r="G7" s="14">
        <v>347</v>
      </c>
      <c r="H7" s="14">
        <v>0.60121390987790102</v>
      </c>
    </row>
    <row r="8" spans="1:8">
      <c r="A8" t="s">
        <v>20</v>
      </c>
      <c r="B8" s="14">
        <v>0.743036526946108</v>
      </c>
      <c r="C8" s="14">
        <v>2.55951851961022E-2</v>
      </c>
      <c r="D8" s="14">
        <v>167</v>
      </c>
      <c r="E8" s="14">
        <v>0.66460587131367299</v>
      </c>
      <c r="F8" s="14">
        <v>1.82663532151741E-2</v>
      </c>
      <c r="G8" s="14">
        <v>373</v>
      </c>
      <c r="H8" s="14">
        <v>1.2396671189274001E-2</v>
      </c>
    </row>
    <row r="9" spans="1:8">
      <c r="A9" t="s">
        <v>18</v>
      </c>
      <c r="B9" s="14">
        <v>0.74418795161290296</v>
      </c>
      <c r="C9" s="14">
        <v>6.3692398717059298E-2</v>
      </c>
      <c r="D9" s="14">
        <v>62</v>
      </c>
      <c r="E9" s="14">
        <v>0.69912571917808197</v>
      </c>
      <c r="F9" s="14">
        <v>4.28319797941593E-2</v>
      </c>
      <c r="G9" s="14">
        <v>146</v>
      </c>
      <c r="H9" s="14">
        <v>0.24428260069008001</v>
      </c>
    </row>
    <row r="10" spans="1:8">
      <c r="A10" t="s">
        <v>19</v>
      </c>
      <c r="B10" s="14">
        <v>0.56937183599999996</v>
      </c>
      <c r="C10" s="14">
        <v>8.2790382174304594E-2</v>
      </c>
      <c r="D10" s="14">
        <v>17</v>
      </c>
      <c r="E10" s="14">
        <v>0.66828753091489401</v>
      </c>
      <c r="F10" s="14">
        <v>5.31214920968014E-2</v>
      </c>
      <c r="G10" s="14">
        <v>47</v>
      </c>
      <c r="H10" s="14">
        <v>0.89782396967337497</v>
      </c>
    </row>
    <row r="11" spans="1:8">
      <c r="A11" t="s">
        <v>11</v>
      </c>
      <c r="B11" s="14">
        <v>0.58777777777777795</v>
      </c>
      <c r="C11" s="14">
        <v>0.15267474303398701</v>
      </c>
      <c r="D11" s="14">
        <v>9</v>
      </c>
      <c r="E11" s="14">
        <v>0.62468518518518501</v>
      </c>
      <c r="F11" s="14">
        <v>5.6377135688357997E-2</v>
      </c>
      <c r="G11" s="14">
        <v>54</v>
      </c>
      <c r="H11" s="14">
        <v>0.53162374665381595</v>
      </c>
    </row>
    <row r="12" spans="1:8">
      <c r="A12" t="s">
        <v>31</v>
      </c>
      <c r="B12" s="14">
        <v>0.98629849740540498</v>
      </c>
      <c r="C12" s="14">
        <v>2.0922308373902002E-3</v>
      </c>
      <c r="D12" s="14">
        <v>37</v>
      </c>
      <c r="E12" s="14">
        <v>0.98702182784313697</v>
      </c>
      <c r="F12" s="14">
        <v>1.6046573554154701E-3</v>
      </c>
      <c r="G12" s="14">
        <v>51</v>
      </c>
      <c r="H12" s="14">
        <v>0.61471435091377602</v>
      </c>
    </row>
    <row r="13" spans="1:8">
      <c r="A13" t="s">
        <v>43</v>
      </c>
      <c r="B13" s="14">
        <v>0.45509090909090899</v>
      </c>
      <c r="C13" s="14">
        <v>0.12766083835595099</v>
      </c>
      <c r="D13" s="14">
        <v>22</v>
      </c>
      <c r="E13" s="14">
        <v>0.47353333333333297</v>
      </c>
      <c r="F13" s="14">
        <v>0.113997829514862</v>
      </c>
      <c r="G13" s="14">
        <v>30</v>
      </c>
      <c r="H13" s="14">
        <v>0.5</v>
      </c>
    </row>
    <row r="14" spans="1:8">
      <c r="A14" t="s">
        <v>17</v>
      </c>
      <c r="B14" s="14">
        <v>0.69722222222222197</v>
      </c>
      <c r="C14" s="14">
        <v>8.6940763980652799E-2</v>
      </c>
      <c r="D14" s="14">
        <v>18</v>
      </c>
      <c r="E14" s="14">
        <v>0.59090909090909105</v>
      </c>
      <c r="F14" s="14">
        <v>7.3637065092057405E-2</v>
      </c>
      <c r="G14" s="14">
        <v>33</v>
      </c>
      <c r="H14" s="14">
        <v>0.30988602445404401</v>
      </c>
    </row>
    <row r="15" spans="1:8">
      <c r="A15" t="s">
        <v>10</v>
      </c>
      <c r="B15" s="14">
        <v>0.25040000000000001</v>
      </c>
      <c r="C15" s="14">
        <v>0.154321288226868</v>
      </c>
      <c r="D15" s="14">
        <v>5</v>
      </c>
      <c r="E15" s="14">
        <v>0.51218518518518497</v>
      </c>
      <c r="F15" s="14">
        <v>8.8036965122758201E-2</v>
      </c>
      <c r="G15" s="14">
        <v>27</v>
      </c>
      <c r="H15" s="14">
        <v>0.92066936251980902</v>
      </c>
    </row>
    <row r="16" spans="1:8">
      <c r="A16" t="s">
        <v>9</v>
      </c>
      <c r="B16" s="14">
        <v>1.5152777777777799</v>
      </c>
      <c r="C16" s="14">
        <v>4.8832084125388801E-2</v>
      </c>
      <c r="D16" s="14">
        <v>18</v>
      </c>
      <c r="E16" s="14">
        <v>1.64970588235294</v>
      </c>
      <c r="F16" s="14">
        <v>3.9061769024302501E-2</v>
      </c>
      <c r="G16" s="14">
        <v>17</v>
      </c>
      <c r="H16" s="14">
        <v>0.97226804859291804</v>
      </c>
    </row>
    <row r="17" spans="1:8">
      <c r="A17" t="s">
        <v>8</v>
      </c>
      <c r="B17" s="14">
        <v>1.27036276514286</v>
      </c>
      <c r="C17" s="14">
        <v>3.7916185775130097E-2</v>
      </c>
      <c r="D17" s="14">
        <v>7</v>
      </c>
      <c r="E17" s="14">
        <v>1.2960301165000001</v>
      </c>
      <c r="F17" s="14">
        <v>9.4113620500000106E-2</v>
      </c>
      <c r="G17" s="14">
        <v>2</v>
      </c>
      <c r="H17" s="14">
        <v>0.72090767528867095</v>
      </c>
    </row>
    <row r="19" spans="1:8">
      <c r="B19" s="14"/>
      <c r="C19" s="14"/>
      <c r="D19" s="14"/>
      <c r="E19" s="14"/>
      <c r="F19" s="14"/>
      <c r="G19" s="14"/>
      <c r="H19" s="14"/>
    </row>
    <row r="20" spans="1:8">
      <c r="B20" s="14"/>
      <c r="C20" s="14"/>
      <c r="D20" s="14"/>
      <c r="E20" s="14"/>
      <c r="F20" s="14"/>
      <c r="G20" s="14"/>
      <c r="H20" s="14"/>
    </row>
    <row r="21" spans="1:8">
      <c r="B21" s="14"/>
      <c r="C21" s="14"/>
      <c r="D21" s="14"/>
      <c r="E21" s="14"/>
      <c r="F21" s="14"/>
      <c r="G21" s="14"/>
      <c r="H21" s="14"/>
    </row>
    <row r="22" spans="1:8">
      <c r="B22" s="14"/>
      <c r="C22" s="14"/>
      <c r="D22" s="14"/>
      <c r="E22" s="14"/>
      <c r="F22" s="14"/>
      <c r="G22" s="14"/>
      <c r="H22" s="14"/>
    </row>
    <row r="23" spans="1:8">
      <c r="A23" t="s">
        <v>35</v>
      </c>
      <c r="B23" s="3"/>
      <c r="C23" s="3"/>
      <c r="D23" s="3"/>
      <c r="E23" s="3"/>
      <c r="F23" s="3"/>
      <c r="G23" s="3"/>
      <c r="H23" s="3"/>
    </row>
    <row r="24" spans="1:8">
      <c r="A24" t="s">
        <v>36</v>
      </c>
      <c r="B24" s="17" t="s">
        <v>37</v>
      </c>
      <c r="C24" s="3" t="s">
        <v>38</v>
      </c>
      <c r="D24" s="3" t="s">
        <v>39</v>
      </c>
      <c r="E24" s="3" t="s">
        <v>40</v>
      </c>
      <c r="F24" s="3" t="s">
        <v>41</v>
      </c>
      <c r="G24" s="3"/>
      <c r="H24" s="3"/>
    </row>
    <row r="25" spans="1:8">
      <c r="A25" t="s">
        <v>44</v>
      </c>
      <c r="B25" s="17">
        <v>6</v>
      </c>
      <c r="C25" s="3">
        <v>18.389031340899699</v>
      </c>
      <c r="D25" s="3">
        <v>0.104378648916977</v>
      </c>
      <c r="E25" s="3">
        <v>1.51144177961735</v>
      </c>
      <c r="F25" s="3">
        <v>6.5337965743440904E-2</v>
      </c>
      <c r="G25" s="3"/>
      <c r="H25" s="3"/>
    </row>
    <row r="26" spans="1:8">
      <c r="A26" t="s">
        <v>45</v>
      </c>
      <c r="B26" s="17">
        <v>5</v>
      </c>
      <c r="C26" s="3">
        <v>6.1315381407439098</v>
      </c>
      <c r="D26" s="3">
        <v>0.80409350946307401</v>
      </c>
      <c r="E26" s="3">
        <v>-0.37570140658027301</v>
      </c>
      <c r="F26" s="3">
        <v>0.64643055396247395</v>
      </c>
      <c r="G26" s="3"/>
      <c r="H26" s="3"/>
    </row>
    <row r="27" spans="1:8">
      <c r="A27" t="s">
        <v>42</v>
      </c>
      <c r="B27" s="17">
        <v>2</v>
      </c>
      <c r="C27" s="3">
        <v>0.71073588639124097</v>
      </c>
      <c r="D27" s="3">
        <v>0.94999839778435702</v>
      </c>
      <c r="E27" s="3">
        <v>-2.0007047151760502</v>
      </c>
      <c r="F27" s="3">
        <v>0.97728788950155698</v>
      </c>
      <c r="G27" s="3"/>
      <c r="H27" s="3"/>
    </row>
    <row r="28" spans="1:8">
      <c r="A28" t="s">
        <v>46</v>
      </c>
      <c r="B28" s="17">
        <v>13</v>
      </c>
      <c r="C28" s="3">
        <v>25.231305368034899</v>
      </c>
      <c r="D28" s="3">
        <v>0.50591411740589798</v>
      </c>
      <c r="E28" s="3">
        <v>1.4500095291928801</v>
      </c>
      <c r="F28" s="3">
        <v>7.3527930958067103E-2</v>
      </c>
      <c r="G28" s="3"/>
      <c r="H28" s="3"/>
    </row>
    <row r="29" spans="1:8">
      <c r="B29" s="3"/>
      <c r="C29" s="3"/>
      <c r="D29" s="3"/>
      <c r="E29" s="3"/>
      <c r="F29" s="3"/>
      <c r="G29" s="3"/>
      <c r="H29" s="3"/>
    </row>
    <row r="30" spans="1:8">
      <c r="B30" s="3"/>
      <c r="C30" s="3"/>
      <c r="D30" s="3"/>
      <c r="E30" s="3"/>
      <c r="F30" s="3"/>
      <c r="G30" s="3"/>
      <c r="H30" s="3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</vt:lpstr>
      <vt:lpstr>Fisher's method</vt:lpstr>
      <vt:lpstr>Paste_raw_table_here</vt:lpstr>
    </vt:vector>
  </TitlesOfParts>
  <Company>IBBR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Arlin Stoltzfus</dc:creator>
  <cp:lastModifiedBy>Arlin Stoltzfus</cp:lastModifiedBy>
  <dcterms:created xsi:type="dcterms:W3CDTF">2014-06-27T14:22:53Z</dcterms:created>
  <dcterms:modified xsi:type="dcterms:W3CDTF">2014-07-30T12:31:27Z</dcterms:modified>
</cp:coreProperties>
</file>