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Impianti meccanici\MaterialeEsame\FogliCalcolo\NastroTrasportatore\"/>
    </mc:Choice>
  </mc:AlternateContent>
  <xr:revisionPtr revIDLastSave="0" documentId="8_{1F0225CA-E3CE-4882-9531-348ACA00F545}" xr6:coauthVersionLast="46" xr6:coauthVersionMax="46" xr10:uidLastSave="{00000000-0000-0000-0000-000000000000}"/>
  <bookViews>
    <workbookView xWindow="-10560" yWindow="9885" windowWidth="21600" windowHeight="11385" xr2:uid="{38F28402-0782-459F-A055-4B2B36D377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1" l="1"/>
  <c r="C49" i="1"/>
  <c r="C50" i="1" s="1"/>
  <c r="C46" i="1"/>
  <c r="C44" i="1"/>
  <c r="C43" i="1"/>
  <c r="J34" i="1"/>
  <c r="I34" i="1"/>
  <c r="C27" i="1"/>
  <c r="C26" i="1"/>
  <c r="C25" i="1"/>
  <c r="C24" i="1"/>
  <c r="C23" i="1"/>
  <c r="C21" i="1"/>
  <c r="C20" i="1"/>
  <c r="C19" i="1"/>
  <c r="C11" i="1"/>
  <c r="C12" i="1"/>
  <c r="C13" i="1"/>
  <c r="C14" i="1"/>
  <c r="C10" i="1"/>
  <c r="C7" i="1"/>
  <c r="D12" i="1" s="1"/>
  <c r="C34" i="1" l="1"/>
  <c r="C35" i="1" s="1"/>
  <c r="C31" i="1"/>
  <c r="G38" i="1"/>
  <c r="D13" i="1"/>
  <c r="D11" i="1"/>
  <c r="D10" i="1"/>
  <c r="D14" i="1"/>
  <c r="F35" i="1" l="1"/>
  <c r="G35" i="1"/>
</calcChain>
</file>

<file path=xl/sharedStrings.xml><?xml version="1.0" encoding="utf-8"?>
<sst xmlns="http://schemas.openxmlformats.org/spreadsheetml/2006/main" count="46" uniqueCount="36">
  <si>
    <t>Q</t>
  </si>
  <si>
    <t>L</t>
  </si>
  <si>
    <t>DH</t>
  </si>
  <si>
    <t>gamma_m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</si>
  <si>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v</t>
    </r>
  </si>
  <si>
    <t>B</t>
  </si>
  <si>
    <t>A0</t>
  </si>
  <si>
    <t>v</t>
  </si>
  <si>
    <t>f</t>
  </si>
  <si>
    <t>r1</t>
  </si>
  <si>
    <t>qs</t>
  </si>
  <si>
    <t>N</t>
  </si>
  <si>
    <t>r1'</t>
  </si>
  <si>
    <t>r1''</t>
  </si>
  <si>
    <t>r2</t>
  </si>
  <si>
    <t>r3</t>
  </si>
  <si>
    <t>r4</t>
  </si>
  <si>
    <t>r5</t>
  </si>
  <si>
    <t>P</t>
  </si>
  <si>
    <r>
      <t>η</t>
    </r>
    <r>
      <rPr>
        <vertAlign val="subscript"/>
        <sz val="11"/>
        <color theme="1"/>
        <rFont val="Calibri"/>
        <family val="2"/>
      </rPr>
      <t>el</t>
    </r>
  </si>
  <si>
    <r>
      <t>η</t>
    </r>
    <r>
      <rPr>
        <vertAlign val="subscript"/>
        <sz val="11"/>
        <color theme="1"/>
        <rFont val="Calibri"/>
        <family val="2"/>
      </rPr>
      <t>m</t>
    </r>
  </si>
  <si>
    <t>omega</t>
  </si>
  <si>
    <t>D</t>
  </si>
  <si>
    <t>rad/s</t>
  </si>
  <si>
    <t>rpm</t>
  </si>
  <si>
    <t>I</t>
  </si>
  <si>
    <t>A</t>
  </si>
  <si>
    <t>T</t>
  </si>
  <si>
    <t>alpha</t>
  </si>
  <si>
    <t>mu</t>
  </si>
  <si>
    <t>t</t>
  </si>
  <si>
    <t>°</t>
  </si>
  <si>
    <t>W</t>
  </si>
  <si>
    <t>Tele</t>
  </si>
  <si>
    <t xml:space="preserve">n 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</si>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</sst>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" fontId="0" fillId="0" borderId="0" xfId="0" applyNumberFormat="1"/>
    <xf numFmtId="10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2BF4-476A-448C-B9E3-E48FC510BB7D}">
  <dimension ref="B2:J50"/>
  <sheetViews>
    <sheetView tabSelected="1" topLeftCell="A22" workbookViewId="0">
      <selection activeCell="E30" sqref="E30"/>
    </sheetView>
  </sheetViews>
  <sheetFormatPr defaultRowHeight="15" x14ac:dyDescent="0.25"/>
  <sheetData>
    <row r="2" spans="2:4" x14ac:dyDescent="0.25">
      <c r="B2" t="s">
        <v>0</v>
      </c>
      <c r="C2">
        <v>400</v>
      </c>
    </row>
    <row r="3" spans="2:4" x14ac:dyDescent="0.25">
      <c r="B3" t="s">
        <v>1</v>
      </c>
      <c r="C3">
        <v>400</v>
      </c>
    </row>
    <row r="4" spans="2:4" x14ac:dyDescent="0.25">
      <c r="B4" t="s">
        <v>2</v>
      </c>
      <c r="C4">
        <v>0</v>
      </c>
    </row>
    <row r="5" spans="2:4" x14ac:dyDescent="0.25">
      <c r="B5" t="s">
        <v>3</v>
      </c>
      <c r="C5">
        <v>750</v>
      </c>
    </row>
    <row r="7" spans="2:4" ht="18" x14ac:dyDescent="0.35">
      <c r="B7" t="s">
        <v>4</v>
      </c>
      <c r="C7">
        <f>C2/(C5*3.6)</f>
        <v>0.14814814814814814</v>
      </c>
    </row>
    <row r="9" spans="2:4" x14ac:dyDescent="0.25">
      <c r="B9" t="s">
        <v>5</v>
      </c>
      <c r="C9" t="s">
        <v>6</v>
      </c>
      <c r="D9" t="s">
        <v>7</v>
      </c>
    </row>
    <row r="10" spans="2:4" x14ac:dyDescent="0.25">
      <c r="B10">
        <v>600</v>
      </c>
      <c r="C10">
        <f>1/55*(B10/1000+4)*(B10/1000)^2</f>
        <v>3.0109090909090901E-2</v>
      </c>
      <c r="D10">
        <f>$C$7/C10</f>
        <v>4.920379316514583</v>
      </c>
    </row>
    <row r="11" spans="2:4" x14ac:dyDescent="0.25">
      <c r="B11">
        <v>700</v>
      </c>
      <c r="C11">
        <f t="shared" ref="C11:C14" si="0">1/55*(B11/1000+4)*(B11/1000)^2</f>
        <v>4.1872727272727263E-2</v>
      </c>
      <c r="D11">
        <f t="shared" ref="D11:D14" si="1">$C$7/C11</f>
        <v>3.5380582493044503</v>
      </c>
    </row>
    <row r="12" spans="2:4" x14ac:dyDescent="0.25">
      <c r="B12">
        <v>800</v>
      </c>
      <c r="C12">
        <f t="shared" si="0"/>
        <v>5.5854545454545462E-2</v>
      </c>
      <c r="D12">
        <f t="shared" si="1"/>
        <v>2.6523919753086416</v>
      </c>
    </row>
    <row r="13" spans="2:4" x14ac:dyDescent="0.25">
      <c r="B13">
        <v>900</v>
      </c>
      <c r="C13">
        <f t="shared" si="0"/>
        <v>7.2163636363636374E-2</v>
      </c>
      <c r="D13">
        <f t="shared" si="1"/>
        <v>2.0529473792260382</v>
      </c>
    </row>
    <row r="14" spans="2:4" x14ac:dyDescent="0.25">
      <c r="B14">
        <v>1000</v>
      </c>
      <c r="C14">
        <f t="shared" si="0"/>
        <v>9.0909090909090912E-2</v>
      </c>
      <c r="D14">
        <f t="shared" si="1"/>
        <v>1.6296296296296295</v>
      </c>
    </row>
    <row r="17" spans="2:4" x14ac:dyDescent="0.25">
      <c r="B17" t="s">
        <v>10</v>
      </c>
      <c r="C17">
        <v>55</v>
      </c>
    </row>
    <row r="18" spans="2:4" x14ac:dyDescent="0.25">
      <c r="B18" t="s">
        <v>8</v>
      </c>
      <c r="C18">
        <v>0.03</v>
      </c>
    </row>
    <row r="19" spans="2:4" x14ac:dyDescent="0.25">
      <c r="B19" t="s">
        <v>9</v>
      </c>
      <c r="C19">
        <f>IF(60-0.2*C3&lt;0,C18*C17*C3*9.81,9.81*C18*C17*(C3+60-0.2*C3))</f>
        <v>6474.6</v>
      </c>
      <c r="D19" t="s">
        <v>11</v>
      </c>
    </row>
    <row r="20" spans="2:4" x14ac:dyDescent="0.25">
      <c r="B20" t="s">
        <v>12</v>
      </c>
      <c r="C20">
        <f>2/3*C19</f>
        <v>4316.3999999999996</v>
      </c>
      <c r="D20" t="s">
        <v>11</v>
      </c>
    </row>
    <row r="21" spans="2:4" x14ac:dyDescent="0.25">
      <c r="B21" t="s">
        <v>13</v>
      </c>
      <c r="C21">
        <f>1/3*C19</f>
        <v>2158.1999999999998</v>
      </c>
      <c r="D21" t="s">
        <v>11</v>
      </c>
    </row>
    <row r="23" spans="2:4" x14ac:dyDescent="0.25">
      <c r="B23" t="s">
        <v>14</v>
      </c>
      <c r="C23">
        <f>C18*C12*C5*C3*9.81</f>
        <v>4931.3978181818184</v>
      </c>
      <c r="D23" t="s">
        <v>11</v>
      </c>
    </row>
    <row r="24" spans="2:4" x14ac:dyDescent="0.25">
      <c r="B24" t="s">
        <v>15</v>
      </c>
      <c r="C24">
        <f>C12*C5*C4*9.81</f>
        <v>0</v>
      </c>
      <c r="D24" t="s">
        <v>11</v>
      </c>
    </row>
    <row r="25" spans="2:4" x14ac:dyDescent="0.25">
      <c r="B25" t="s">
        <v>16</v>
      </c>
      <c r="C25">
        <f>0.0115*C5*C12*9.81</f>
        <v>4.7259229090909098</v>
      </c>
      <c r="D25" t="s">
        <v>11</v>
      </c>
    </row>
    <row r="26" spans="2:4" x14ac:dyDescent="0.25">
      <c r="B26" t="s">
        <v>17</v>
      </c>
      <c r="C26">
        <f>75*9.81</f>
        <v>735.75</v>
      </c>
      <c r="D26" t="s">
        <v>11</v>
      </c>
    </row>
    <row r="27" spans="2:4" x14ac:dyDescent="0.25">
      <c r="C27">
        <f>SUM(C19,C23,C24,C25,C26)</f>
        <v>12146.473741090909</v>
      </c>
      <c r="D27" t="s">
        <v>11</v>
      </c>
    </row>
    <row r="29" spans="2:4" ht="18" x14ac:dyDescent="0.35">
      <c r="B29" s="1" t="s">
        <v>19</v>
      </c>
      <c r="C29">
        <v>0.9</v>
      </c>
    </row>
    <row r="30" spans="2:4" ht="18" x14ac:dyDescent="0.35">
      <c r="B30" s="1" t="s">
        <v>20</v>
      </c>
      <c r="C30">
        <v>0.8</v>
      </c>
    </row>
    <row r="31" spans="2:4" x14ac:dyDescent="0.25">
      <c r="B31" s="1" t="s">
        <v>18</v>
      </c>
      <c r="C31">
        <f>C27*D12/(C29*C30)</f>
        <v>44746.124276620358</v>
      </c>
    </row>
    <row r="33" spans="2:10" x14ac:dyDescent="0.25">
      <c r="B33" t="s">
        <v>22</v>
      </c>
      <c r="C33">
        <v>0.7</v>
      </c>
      <c r="F33">
        <v>3000</v>
      </c>
      <c r="G33">
        <v>1500</v>
      </c>
    </row>
    <row r="34" spans="2:10" x14ac:dyDescent="0.25">
      <c r="B34" t="s">
        <v>21</v>
      </c>
      <c r="C34">
        <f>2*D12/C33</f>
        <v>7.5782627865961194</v>
      </c>
      <c r="D34" t="s">
        <v>23</v>
      </c>
      <c r="F34">
        <v>2970</v>
      </c>
      <c r="G34">
        <v>1480</v>
      </c>
      <c r="I34" s="3">
        <f>(F33-F34)/F33</f>
        <v>0.01</v>
      </c>
      <c r="J34" s="3">
        <f>(G33-G34)/G33</f>
        <v>1.3333333333333334E-2</v>
      </c>
    </row>
    <row r="35" spans="2:10" x14ac:dyDescent="0.25">
      <c r="C35">
        <f>60*C34/(2*PI())</f>
        <v>72.367078952168015</v>
      </c>
      <c r="D35" t="s">
        <v>24</v>
      </c>
      <c r="F35" s="2">
        <f>F34/C35</f>
        <v>41.040761116847911</v>
      </c>
      <c r="G35" s="2">
        <f>G34/C35</f>
        <v>20.451288367991552</v>
      </c>
    </row>
    <row r="38" spans="2:10" x14ac:dyDescent="0.25">
      <c r="G38">
        <f>60/PI() *D12*40/F34</f>
        <v>0.68224855577801502</v>
      </c>
    </row>
    <row r="40" spans="2:10" x14ac:dyDescent="0.25">
      <c r="F40" t="s">
        <v>25</v>
      </c>
      <c r="G40">
        <f>3^0.5/3*C31/(690*0.9)</f>
        <v>41.600945082607424</v>
      </c>
      <c r="H40" t="s">
        <v>26</v>
      </c>
    </row>
    <row r="41" spans="2:10" x14ac:dyDescent="0.25">
      <c r="B41" t="s">
        <v>29</v>
      </c>
      <c r="C41">
        <v>0.3</v>
      </c>
    </row>
    <row r="42" spans="2:10" x14ac:dyDescent="0.25">
      <c r="B42" t="s">
        <v>28</v>
      </c>
      <c r="C42">
        <v>180</v>
      </c>
      <c r="D42" t="s">
        <v>31</v>
      </c>
    </row>
    <row r="43" spans="2:10" x14ac:dyDescent="0.25">
      <c r="B43" t="s">
        <v>30</v>
      </c>
      <c r="C43">
        <f>C27/(EXP(C41*RADIANS(C42))-1)</f>
        <v>7754.7229299799283</v>
      </c>
      <c r="D43" t="s">
        <v>11</v>
      </c>
    </row>
    <row r="44" spans="2:10" x14ac:dyDescent="0.25">
      <c r="B44" t="s">
        <v>27</v>
      </c>
      <c r="C44">
        <f>C43+C27</f>
        <v>19901.196671070837</v>
      </c>
      <c r="D44" t="s">
        <v>11</v>
      </c>
    </row>
    <row r="46" spans="2:10" x14ac:dyDescent="0.25">
      <c r="B46" t="s">
        <v>32</v>
      </c>
      <c r="C46">
        <f>2*(C20+C43)/9.81</f>
        <v>2460.9832680896893</v>
      </c>
    </row>
    <row r="48" spans="2:10" x14ac:dyDescent="0.25">
      <c r="B48" t="s">
        <v>33</v>
      </c>
    </row>
    <row r="49" spans="2:4" x14ac:dyDescent="0.25">
      <c r="B49" t="s">
        <v>34</v>
      </c>
      <c r="C49">
        <f>_xlfn.CEILING.MATH(C44/(5*B12))</f>
        <v>5</v>
      </c>
    </row>
    <row r="50" spans="2:4" x14ac:dyDescent="0.25">
      <c r="B50" t="s">
        <v>35</v>
      </c>
      <c r="C50">
        <f>50*C49*B12/1000*9.81</f>
        <v>1962</v>
      </c>
      <c r="D5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Armenante</dc:creator>
  <cp:lastModifiedBy>Davide Armenante</cp:lastModifiedBy>
  <dcterms:created xsi:type="dcterms:W3CDTF">2021-02-07T20:41:08Z</dcterms:created>
  <dcterms:modified xsi:type="dcterms:W3CDTF">2021-02-08T16:02:21Z</dcterms:modified>
</cp:coreProperties>
</file>