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alexandermacintosh/Downloads/"/>
    </mc:Choice>
  </mc:AlternateContent>
  <xr:revisionPtr revIDLastSave="0" documentId="13_ncr:1_{FC0DD5DB-D092-CC4A-8197-76DDE3C633C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UC DAVIS - SED Scale Template" sheetId="5" r:id="rId1"/>
    <sheet name="SED - Applicant Examples - MED" sheetId="6" r:id="rId2"/>
    <sheet name="SED - Applicant Examples -  ANY" sheetId="7" r:id="rId3"/>
    <sheet name="Category Reference Sheet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2" i="7"/>
  <c r="M13" i="7" l="1"/>
  <c r="E13" i="7"/>
  <c r="M12" i="7"/>
  <c r="E12" i="7"/>
  <c r="M11" i="7"/>
  <c r="E11" i="7"/>
  <c r="M10" i="7"/>
  <c r="E10" i="7"/>
  <c r="M9" i="7"/>
  <c r="E9" i="7"/>
  <c r="M8" i="7"/>
  <c r="E8" i="7"/>
  <c r="N8" i="7" s="1"/>
  <c r="O8" i="7" s="1"/>
  <c r="M7" i="7"/>
  <c r="E7" i="7"/>
  <c r="M6" i="7"/>
  <c r="E6" i="7"/>
  <c r="M5" i="7"/>
  <c r="E5" i="7"/>
  <c r="M4" i="7"/>
  <c r="E4" i="7"/>
  <c r="M3" i="7"/>
  <c r="E3" i="7"/>
  <c r="N3" i="7" s="1"/>
  <c r="O3" i="7" s="1"/>
  <c r="M2" i="7"/>
  <c r="E2" i="7"/>
  <c r="E12" i="6"/>
  <c r="E11" i="6"/>
  <c r="E10" i="6"/>
  <c r="E9" i="6"/>
  <c r="E8" i="6"/>
  <c r="L8" i="6" s="1"/>
  <c r="M8" i="6" s="1"/>
  <c r="E7" i="6"/>
  <c r="E6" i="6"/>
  <c r="E5" i="6"/>
  <c r="E4" i="6"/>
  <c r="E3" i="6"/>
  <c r="L3" i="6" s="1"/>
  <c r="M3" i="6" s="1"/>
  <c r="K3" i="6"/>
  <c r="K4" i="6"/>
  <c r="K5" i="6"/>
  <c r="K6" i="6"/>
  <c r="L6" i="6" s="1"/>
  <c r="M6" i="6" s="1"/>
  <c r="K7" i="6"/>
  <c r="K8" i="6"/>
  <c r="K9" i="6"/>
  <c r="L9" i="6"/>
  <c r="M9" i="6" s="1"/>
  <c r="K10" i="6"/>
  <c r="K11" i="6"/>
  <c r="K12" i="6"/>
  <c r="K13" i="6"/>
  <c r="L13" i="6"/>
  <c r="M13" i="6" s="1"/>
  <c r="E13" i="6"/>
  <c r="K2" i="6"/>
  <c r="E2" i="6"/>
  <c r="L2" i="6" s="1"/>
  <c r="M2" i="6" s="1"/>
  <c r="G27" i="5"/>
  <c r="N13" i="7" l="1"/>
  <c r="O13" i="7" s="1"/>
  <c r="N12" i="7"/>
  <c r="O12" i="7" s="1"/>
  <c r="N6" i="7"/>
  <c r="O6" i="7" s="1"/>
  <c r="N7" i="7"/>
  <c r="O7" i="7" s="1"/>
  <c r="N2" i="7"/>
  <c r="O2" i="7" s="1"/>
  <c r="N9" i="7"/>
  <c r="O9" i="7" s="1"/>
  <c r="N11" i="7"/>
  <c r="O11" i="7" s="1"/>
  <c r="N10" i="7"/>
  <c r="O10" i="7" s="1"/>
  <c r="N4" i="7"/>
  <c r="O4" i="7" s="1"/>
  <c r="N5" i="7"/>
  <c r="O5" i="7" s="1"/>
  <c r="L7" i="6"/>
  <c r="M7" i="6" s="1"/>
  <c r="L4" i="6"/>
  <c r="M4" i="6" s="1"/>
  <c r="L10" i="6"/>
  <c r="M10" i="6" s="1"/>
  <c r="L12" i="6"/>
  <c r="M12" i="6" s="1"/>
  <c r="L11" i="6"/>
  <c r="M11" i="6" s="1"/>
  <c r="L5" i="6"/>
  <c r="M5" i="6" s="1"/>
  <c r="G8" i="5"/>
  <c r="G11" i="5"/>
  <c r="G12" i="5"/>
  <c r="G13" i="5"/>
  <c r="G14" i="5"/>
  <c r="G16" i="5"/>
  <c r="G17" i="5"/>
  <c r="G18" i="5"/>
  <c r="G19" i="5"/>
  <c r="G22" i="5"/>
  <c r="G23" i="5"/>
  <c r="G7" i="5"/>
  <c r="G25" i="5" l="1"/>
  <c r="G29" i="5" s="1"/>
  <c r="G30" i="5" s="1"/>
</calcChain>
</file>

<file path=xl/sharedStrings.xml><?xml version="1.0" encoding="utf-8"?>
<sst xmlns="http://schemas.openxmlformats.org/spreadsheetml/2006/main" count="168" uniqueCount="65">
  <si>
    <t>any need scholarship</t>
  </si>
  <si>
    <t>%</t>
  </si>
  <si>
    <t>fee assist, missing = 0</t>
  </si>
  <si>
    <t>yes [1]/no[0]</t>
  </si>
  <si>
    <t>Multiplier</t>
  </si>
  <si>
    <t>fam assist program</t>
  </si>
  <si>
    <t>contrib to family</t>
  </si>
  <si>
    <t>fam income (place 1 in D next to income category)</t>
  </si>
  <si>
    <t>mark 1 in D</t>
  </si>
  <si>
    <t>EO1</t>
  </si>
  <si>
    <t>EO2</t>
  </si>
  <si>
    <t>&lt; 25,000</t>
  </si>
  <si>
    <t>75,000+ or unknown</t>
  </si>
  <si>
    <t>SES_VALUE (education/Occupation Indicator)</t>
  </si>
  <si>
    <t>Constant</t>
  </si>
  <si>
    <t>25,000 - &lt;49,999</t>
  </si>
  <si>
    <t>50,000 - &lt; 74,999</t>
  </si>
  <si>
    <t>Applicant Values</t>
  </si>
  <si>
    <t>Calculated Value</t>
  </si>
  <si>
    <t>mark 1 in D if match</t>
  </si>
  <si>
    <t>Rule</t>
  </si>
  <si>
    <t>Formula Element</t>
  </si>
  <si>
    <t>childhood underserved, missing = 0, 2 = 0</t>
  </si>
  <si>
    <t>Total</t>
  </si>
  <si>
    <t>Sub Total</t>
  </si>
  <si>
    <t>family contribution to Scholarship, missing = 100</t>
  </si>
  <si>
    <t>acmcas_id</t>
  </si>
  <si>
    <t>SED Scale Score</t>
  </si>
  <si>
    <t>SED Scale Calculator - Single Applicant Example</t>
  </si>
  <si>
    <t>fee_assist</t>
  </si>
  <si>
    <t>underserved_childhood</t>
  </si>
  <si>
    <t>contribute_to_family</t>
  </si>
  <si>
    <t>fam_assist_program</t>
  </si>
  <si>
    <t>any_needs_scholarship</t>
  </si>
  <si>
    <t>percent_postsecondary_costs_contributed_by_family</t>
  </si>
  <si>
    <t>Article showing derivation of this work: Henderson et al 2020</t>
  </si>
  <si>
    <t>https://muse.jhu.edu/article/774201</t>
  </si>
  <si>
    <t>parent_education</t>
  </si>
  <si>
    <t>##########</t>
  </si>
  <si>
    <t>…</t>
  </si>
  <si>
    <t>family_income_cat</t>
  </si>
  <si>
    <t>family_income_score</t>
  </si>
  <si>
    <t>parent_education_score</t>
  </si>
  <si>
    <t>EO4</t>
  </si>
  <si>
    <t>SED_scale_raw</t>
  </si>
  <si>
    <t>SED_Scale_Score</t>
  </si>
  <si>
    <t>parent_EO_status</t>
  </si>
  <si>
    <t>Parent_Education</t>
  </si>
  <si>
    <t>Parent_Occupation</t>
  </si>
  <si>
    <t>Parent Education</t>
  </si>
  <si>
    <t>Less than Bachelor's Degree</t>
  </si>
  <si>
    <t>Bachelor's Degree</t>
  </si>
  <si>
    <t>Master's Degree</t>
  </si>
  <si>
    <t>Doctorate/Professional Degree</t>
  </si>
  <si>
    <t>Parent Occupation</t>
  </si>
  <si>
    <t>Service/Clerical/Skilled/Unskilled Labor</t>
  </si>
  <si>
    <t>Executive/Managerial/Professional</t>
  </si>
  <si>
    <t>Notes
1. There are 4 hidden columns: E, L, M, N with intermediate calculations to obtain the SED_Scale_Score (Col. O). 
2. You can apply this formula to all your applicants by copying the formula to your spreadsheet or by extending the number of rows in this sheet</t>
  </si>
  <si>
    <t>Notes
1. There are 3 hidden columns: E, K,L with intermediate calculations to obtain the SED_Scale_Score (Col. M). 
2. You can apply this formula to all your applicants by copying the formula to your spreadsheet or by extending the number of rows in this sheet</t>
  </si>
  <si>
    <t>No Response</t>
  </si>
  <si>
    <t>id</t>
  </si>
  <si>
    <t>Family Income</t>
  </si>
  <si>
    <t>Parent EO Status</t>
  </si>
  <si>
    <t>EO3</t>
  </si>
  <si>
    <t>EO5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</si>
</sst>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4" fillId="4" borderId="4" applyNumberForma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6" borderId="1" xfId="3" applyBorder="1" applyAlignment="1">
      <alignment horizontal="left" vertical="center"/>
    </xf>
    <xf numFmtId="0" fontId="0" fillId="7" borderId="0" xfId="0" applyFill="1"/>
    <xf numFmtId="0" fontId="2" fillId="5" borderId="1" xfId="2" applyBorder="1" applyAlignment="1">
      <alignment horizontal="left" vertical="center"/>
    </xf>
    <xf numFmtId="0" fontId="2" fillId="5" borderId="0" xfId="2"/>
    <xf numFmtId="0" fontId="2" fillId="5" borderId="2" xfId="2" applyBorder="1" applyAlignment="1">
      <alignment horizontal="left" vertical="center"/>
    </xf>
    <xf numFmtId="164" fontId="0" fillId="7" borderId="0" xfId="0" applyNumberFormat="1" applyFill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2" fillId="6" borderId="1" xfId="3" applyBorder="1" applyAlignment="1">
      <alignment horizontal="left" vertical="center" wrapText="1"/>
    </xf>
    <xf numFmtId="0" fontId="1" fillId="6" borderId="1" xfId="3" applyFont="1" applyBorder="1" applyAlignment="1">
      <alignment horizontal="left" vertical="center" wrapText="1"/>
    </xf>
    <xf numFmtId="0" fontId="2" fillId="5" borderId="1" xfId="2" applyBorder="1" applyAlignment="1">
      <alignment horizontal="left" vertical="center" wrapText="1"/>
    </xf>
    <xf numFmtId="0" fontId="2" fillId="5" borderId="2" xfId="2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4" fillId="4" borderId="4" xfId="1" applyAlignment="1">
      <alignment horizontal="center" vertical="center" wrapText="1"/>
    </xf>
    <xf numFmtId="0" fontId="4" fillId="4" borderId="4" xfId="1" applyAlignment="1">
      <alignment horizontal="center" vertical="center"/>
    </xf>
  </cellXfs>
  <cellStyles count="4">
    <cellStyle name="40% - Accent3" xfId="2" builtinId="39"/>
    <cellStyle name="40% - Accent4" xfId="3" builtinId="43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zoomScale="116" workbookViewId="0">
      <selection activeCell="I28" sqref="I28"/>
    </sheetView>
  </sheetViews>
  <sheetFormatPr baseColWidth="10" defaultColWidth="9.1640625" defaultRowHeight="15" x14ac:dyDescent="0.2"/>
  <cols>
    <col min="1" max="1" width="9.1640625" style="9"/>
    <col min="2" max="2" width="46.33203125" style="9" bestFit="1" customWidth="1"/>
    <col min="3" max="3" width="18.5" style="9" bestFit="1" customWidth="1"/>
    <col min="4" max="4" width="18.1640625" style="19" customWidth="1"/>
    <col min="5" max="5" width="9.1640625" style="19"/>
    <col min="6" max="6" width="15.33203125" style="19" customWidth="1"/>
    <col min="7" max="7" width="17" style="19" customWidth="1"/>
    <col min="8" max="16384" width="9.1640625" style="9"/>
  </cols>
  <sheetData>
    <row r="1" spans="2:7" x14ac:dyDescent="0.2">
      <c r="B1"/>
      <c r="C1"/>
      <c r="D1" s="2"/>
      <c r="E1" s="2"/>
      <c r="F1" s="2"/>
      <c r="G1" s="2"/>
    </row>
    <row r="2" spans="2:7" x14ac:dyDescent="0.2">
      <c r="B2" s="1" t="s">
        <v>28</v>
      </c>
      <c r="C2" s="1" t="s">
        <v>35</v>
      </c>
      <c r="D2" s="2"/>
      <c r="E2" s="2"/>
      <c r="F2" s="2"/>
      <c r="G2" s="2"/>
    </row>
    <row r="3" spans="2:7" x14ac:dyDescent="0.2">
      <c r="B3"/>
      <c r="C3" t="s">
        <v>36</v>
      </c>
      <c r="D3" s="2"/>
      <c r="E3" s="2"/>
      <c r="F3" s="2"/>
      <c r="G3" s="2"/>
    </row>
    <row r="4" spans="2:7" x14ac:dyDescent="0.2">
      <c r="B4"/>
      <c r="C4"/>
      <c r="D4" s="2"/>
      <c r="E4" s="2"/>
      <c r="F4" s="2"/>
      <c r="G4" s="2"/>
    </row>
    <row r="5" spans="2:7" x14ac:dyDescent="0.2">
      <c r="B5" s="3" t="s">
        <v>21</v>
      </c>
      <c r="C5" s="3" t="s">
        <v>20</v>
      </c>
      <c r="D5" s="3" t="s">
        <v>17</v>
      </c>
      <c r="E5" s="3"/>
      <c r="F5" s="3" t="s">
        <v>4</v>
      </c>
      <c r="G5" s="3" t="s">
        <v>18</v>
      </c>
    </row>
    <row r="6" spans="2:7" x14ac:dyDescent="0.2">
      <c r="B6"/>
      <c r="C6"/>
      <c r="D6" s="2"/>
      <c r="E6" s="2"/>
      <c r="F6" s="2"/>
      <c r="G6" s="2"/>
    </row>
    <row r="7" spans="2:7" x14ac:dyDescent="0.2">
      <c r="B7" s="15" t="s">
        <v>2</v>
      </c>
      <c r="C7" s="4" t="s">
        <v>3</v>
      </c>
      <c r="D7" s="5"/>
      <c r="E7" s="5"/>
      <c r="F7" s="5">
        <v>0.91</v>
      </c>
      <c r="G7" s="20">
        <f>D7*F7</f>
        <v>0</v>
      </c>
    </row>
    <row r="8" spans="2:7" x14ac:dyDescent="0.2">
      <c r="B8" s="15" t="s">
        <v>22</v>
      </c>
      <c r="C8" s="4" t="s">
        <v>3</v>
      </c>
      <c r="D8" s="5"/>
      <c r="E8" s="5"/>
      <c r="F8" s="5">
        <v>1.77</v>
      </c>
      <c r="G8" s="20">
        <f t="shared" ref="G8:G23" si="0">D8*F8</f>
        <v>0</v>
      </c>
    </row>
    <row r="9" spans="2:7" x14ac:dyDescent="0.2">
      <c r="B9"/>
      <c r="C9"/>
      <c r="D9" s="2"/>
      <c r="E9" s="2"/>
      <c r="F9" s="2"/>
      <c r="G9" s="20"/>
    </row>
    <row r="10" spans="2:7" x14ac:dyDescent="0.2">
      <c r="B10" s="15" t="s">
        <v>7</v>
      </c>
      <c r="C10" s="6"/>
      <c r="D10" s="7"/>
      <c r="E10" s="7"/>
      <c r="F10" s="7"/>
      <c r="G10" s="20"/>
    </row>
    <row r="11" spans="2:7" x14ac:dyDescent="0.2">
      <c r="B11" s="15" t="s">
        <v>11</v>
      </c>
      <c r="C11" s="4" t="s">
        <v>19</v>
      </c>
      <c r="D11" s="5"/>
      <c r="E11" s="5"/>
      <c r="F11" s="5">
        <v>-0.33</v>
      </c>
      <c r="G11" s="20">
        <f t="shared" si="0"/>
        <v>0</v>
      </c>
    </row>
    <row r="12" spans="2:7" x14ac:dyDescent="0.2">
      <c r="B12" s="15" t="s">
        <v>15</v>
      </c>
      <c r="C12" s="4" t="s">
        <v>19</v>
      </c>
      <c r="D12" s="5"/>
      <c r="E12" s="5"/>
      <c r="F12" s="5">
        <v>-0.67</v>
      </c>
      <c r="G12" s="20">
        <f t="shared" si="0"/>
        <v>0</v>
      </c>
    </row>
    <row r="13" spans="2:7" x14ac:dyDescent="0.2">
      <c r="B13" s="15" t="s">
        <v>16</v>
      </c>
      <c r="C13" s="4" t="s">
        <v>19</v>
      </c>
      <c r="D13" s="5"/>
      <c r="E13" s="5"/>
      <c r="F13" s="5">
        <v>-1</v>
      </c>
      <c r="G13" s="20">
        <f t="shared" si="0"/>
        <v>0</v>
      </c>
    </row>
    <row r="14" spans="2:7" x14ac:dyDescent="0.2">
      <c r="B14" s="15" t="s">
        <v>12</v>
      </c>
      <c r="C14" s="4" t="s">
        <v>19</v>
      </c>
      <c r="D14" s="5">
        <v>1</v>
      </c>
      <c r="E14" s="5"/>
      <c r="F14" s="5">
        <v>-1.33</v>
      </c>
      <c r="G14" s="20">
        <f t="shared" si="0"/>
        <v>-1.33</v>
      </c>
    </row>
    <row r="15" spans="2:7" x14ac:dyDescent="0.2">
      <c r="B15"/>
      <c r="C15"/>
      <c r="D15" s="2"/>
      <c r="E15" s="2"/>
      <c r="F15" s="2"/>
      <c r="G15" s="20"/>
    </row>
    <row r="16" spans="2:7" x14ac:dyDescent="0.2">
      <c r="B16" s="15" t="s">
        <v>6</v>
      </c>
      <c r="C16" s="4" t="s">
        <v>3</v>
      </c>
      <c r="D16" s="5"/>
      <c r="E16" s="5"/>
      <c r="F16" s="5">
        <v>1.29</v>
      </c>
      <c r="G16" s="20">
        <f t="shared" si="0"/>
        <v>0</v>
      </c>
    </row>
    <row r="17" spans="2:7" x14ac:dyDescent="0.2">
      <c r="B17" s="15" t="s">
        <v>5</v>
      </c>
      <c r="C17" s="4" t="s">
        <v>3</v>
      </c>
      <c r="D17" s="5"/>
      <c r="E17" s="5"/>
      <c r="F17" s="5">
        <v>1.2</v>
      </c>
      <c r="G17" s="20">
        <f t="shared" si="0"/>
        <v>0</v>
      </c>
    </row>
    <row r="18" spans="2:7" x14ac:dyDescent="0.2">
      <c r="B18" s="15" t="s">
        <v>0</v>
      </c>
      <c r="C18" s="4" t="s">
        <v>3</v>
      </c>
      <c r="D18" s="5"/>
      <c r="E18" s="5"/>
      <c r="F18" s="5">
        <v>0.51</v>
      </c>
      <c r="G18" s="20">
        <f t="shared" si="0"/>
        <v>0</v>
      </c>
    </row>
    <row r="19" spans="2:7" x14ac:dyDescent="0.2">
      <c r="B19" s="15" t="s">
        <v>25</v>
      </c>
      <c r="C19" s="4" t="s">
        <v>1</v>
      </c>
      <c r="D19" s="5">
        <v>100</v>
      </c>
      <c r="E19" s="5"/>
      <c r="F19" s="5">
        <v>-0.01</v>
      </c>
      <c r="G19" s="20">
        <f t="shared" si="0"/>
        <v>-1</v>
      </c>
    </row>
    <row r="20" spans="2:7" x14ac:dyDescent="0.2">
      <c r="B20"/>
      <c r="C20"/>
      <c r="D20" s="2"/>
      <c r="E20" s="2"/>
      <c r="F20" s="2"/>
      <c r="G20" s="20"/>
    </row>
    <row r="21" spans="2:7" x14ac:dyDescent="0.2">
      <c r="B21" s="15" t="s">
        <v>13</v>
      </c>
      <c r="C21" s="4"/>
      <c r="D21" s="5"/>
      <c r="E21" s="5"/>
      <c r="F21" s="5"/>
      <c r="G21" s="20"/>
    </row>
    <row r="22" spans="2:7" x14ac:dyDescent="0.2">
      <c r="B22" s="15" t="s">
        <v>9</v>
      </c>
      <c r="C22" s="4" t="s">
        <v>8</v>
      </c>
      <c r="D22" s="5"/>
      <c r="E22" s="5"/>
      <c r="F22" s="5">
        <v>1.1100000000000001</v>
      </c>
      <c r="G22" s="20">
        <f t="shared" si="0"/>
        <v>0</v>
      </c>
    </row>
    <row r="23" spans="2:7" x14ac:dyDescent="0.2">
      <c r="B23" s="15" t="s">
        <v>10</v>
      </c>
      <c r="C23" s="4" t="s">
        <v>8</v>
      </c>
      <c r="D23" s="5"/>
      <c r="E23" s="5"/>
      <c r="F23" s="5">
        <v>0.55000000000000004</v>
      </c>
      <c r="G23" s="20">
        <f t="shared" si="0"/>
        <v>0</v>
      </c>
    </row>
    <row r="24" spans="2:7" x14ac:dyDescent="0.2">
      <c r="B24"/>
      <c r="C24"/>
      <c r="D24" s="2"/>
      <c r="E24" s="2"/>
      <c r="F24" s="2"/>
      <c r="G24" s="20"/>
    </row>
    <row r="25" spans="2:7" x14ac:dyDescent="0.2">
      <c r="B25" s="15" t="s">
        <v>24</v>
      </c>
      <c r="C25" s="4"/>
      <c r="D25" s="5"/>
      <c r="E25" s="5"/>
      <c r="F25" s="5"/>
      <c r="G25" s="20">
        <f>SUM(G7:G23)</f>
        <v>-2.33</v>
      </c>
    </row>
    <row r="26" spans="2:7" x14ac:dyDescent="0.2">
      <c r="B26"/>
      <c r="C26"/>
      <c r="D26" s="2"/>
      <c r="E26" s="2"/>
      <c r="F26" s="2"/>
      <c r="G26" s="2"/>
    </row>
    <row r="27" spans="2:7" x14ac:dyDescent="0.2">
      <c r="B27" s="15" t="s">
        <v>14</v>
      </c>
      <c r="C27" s="4"/>
      <c r="D27" s="5"/>
      <c r="E27" s="5"/>
      <c r="F27" s="5">
        <v>-2.62</v>
      </c>
      <c r="G27" s="20">
        <f>F27</f>
        <v>-2.62</v>
      </c>
    </row>
    <row r="28" spans="2:7" x14ac:dyDescent="0.2">
      <c r="B28"/>
      <c r="C28"/>
      <c r="D28" s="2"/>
      <c r="E28" s="2"/>
      <c r="F28" s="2"/>
      <c r="G28" s="2"/>
    </row>
    <row r="29" spans="2:7" x14ac:dyDescent="0.2">
      <c r="B29" s="15" t="s">
        <v>23</v>
      </c>
      <c r="C29" s="4"/>
      <c r="D29" s="5"/>
      <c r="E29" s="5"/>
      <c r="F29" s="5"/>
      <c r="G29" s="20">
        <f>SUM(G25:G27)</f>
        <v>-4.95</v>
      </c>
    </row>
    <row r="30" spans="2:7" x14ac:dyDescent="0.2">
      <c r="B30" s="16" t="s">
        <v>27</v>
      </c>
      <c r="C30" s="17"/>
      <c r="D30" s="18"/>
      <c r="E30" s="18"/>
      <c r="F30" s="18"/>
      <c r="G30" s="21">
        <f>((EXP(G29))/(1+(EXP(G29)))*100)</f>
        <v>0.7033587154995159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A81B-1CFA-3344-861F-C20A0CACFF82}">
  <dimension ref="A1:M21"/>
  <sheetViews>
    <sheetView zoomScale="125" zoomScaleNormal="125" workbookViewId="0">
      <selection activeCell="H9" sqref="H9"/>
    </sheetView>
  </sheetViews>
  <sheetFormatPr baseColWidth="10" defaultColWidth="11.33203125" defaultRowHeight="15" x14ac:dyDescent="0.2"/>
  <cols>
    <col min="1" max="1" width="10.33203125" style="9" bestFit="1" customWidth="1"/>
    <col min="2" max="2" width="9.5" style="9" bestFit="1" customWidth="1"/>
    <col min="3" max="3" width="21" style="9" bestFit="1" customWidth="1"/>
    <col min="4" max="4" width="17" style="9" bestFit="1" customWidth="1"/>
    <col min="5" max="5" width="18.83203125" style="9" hidden="1" customWidth="1"/>
    <col min="6" max="6" width="18.6640625" style="9" bestFit="1" customWidth="1"/>
    <col min="7" max="7" width="18.33203125" style="9" bestFit="1" customWidth="1"/>
    <col min="8" max="8" width="20.5" style="9" bestFit="1" customWidth="1"/>
    <col min="9" max="9" width="25.6640625" style="9" customWidth="1"/>
    <col min="10" max="10" width="15.5" style="9" bestFit="1" customWidth="1"/>
    <col min="11" max="11" width="21" style="9" hidden="1" customWidth="1"/>
    <col min="12" max="12" width="24" style="9" hidden="1" customWidth="1"/>
    <col min="13" max="13" width="20.5" style="13" bestFit="1" customWidth="1"/>
    <col min="14" max="16384" width="11.33203125" style="9"/>
  </cols>
  <sheetData>
    <row r="1" spans="1:13" ht="29" customHeight="1" x14ac:dyDescent="0.2">
      <c r="A1" s="8" t="s">
        <v>26</v>
      </c>
      <c r="B1" s="8" t="s">
        <v>29</v>
      </c>
      <c r="C1" s="8" t="s">
        <v>30</v>
      </c>
      <c r="D1" s="8" t="s">
        <v>40</v>
      </c>
      <c r="E1" s="10" t="s">
        <v>41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37</v>
      </c>
      <c r="K1" s="12" t="s">
        <v>42</v>
      </c>
      <c r="L1" s="12" t="s">
        <v>44</v>
      </c>
      <c r="M1" s="8" t="s">
        <v>45</v>
      </c>
    </row>
    <row r="2" spans="1:13" ht="16" x14ac:dyDescent="0.2">
      <c r="A2" t="s">
        <v>38</v>
      </c>
      <c r="B2">
        <v>0</v>
      </c>
      <c r="C2">
        <v>0</v>
      </c>
      <c r="D2" t="s">
        <v>12</v>
      </c>
      <c r="E2" s="11">
        <f>IF(EXACT(D2,"&lt; 25,000"),-0.33,IF(EXACT(D2,"25,000 - &lt;49,999"),-0.67,IF(EXACT(D2,"50,000 - &lt; 74,999"),-1,IF(EXACT(D2,"75,000+ or unknown"),-1.33,-1.33))))</f>
        <v>-1.33</v>
      </c>
      <c r="F2">
        <v>0</v>
      </c>
      <c r="G2">
        <v>0</v>
      </c>
      <c r="H2">
        <v>0</v>
      </c>
      <c r="I2">
        <v>100</v>
      </c>
      <c r="J2" t="s">
        <v>43</v>
      </c>
      <c r="K2" s="11">
        <f>IF(EXACT(J2,"EO1"),1.11,IF(EXACT(J2,"EO2"),0.55,0))</f>
        <v>0</v>
      </c>
      <c r="L2" s="11">
        <f>((B2*0.91)+(C2*1.77)+(E2)+(F2*1.29)+(G2*1.2)+(H2*0.51)+(IF(ISBLANK(I2),(100*-0.01),I2*-0.01)+(K2))+(-2.62))</f>
        <v>-4.95</v>
      </c>
      <c r="M2" s="14">
        <f>((EXP(L2))/(1+(EXP(L2)))*100)</f>
        <v>0.7033587154995159</v>
      </c>
    </row>
    <row r="3" spans="1:13" ht="16" x14ac:dyDescent="0.2">
      <c r="A3" t="s">
        <v>38</v>
      </c>
      <c r="B3">
        <v>1</v>
      </c>
      <c r="C3">
        <v>0</v>
      </c>
      <c r="D3" t="s">
        <v>12</v>
      </c>
      <c r="E3" s="11">
        <f>IF(EXACT(D3,"&lt; 25,000"),-0.33,IF(EXACT(D3,"25,000 - &lt;49,999"),-0.67,IF(EXACT(D3,"50,000 - &lt; 74,999"),-1,IF(EXACT(D3,"75,000+ or unknown"),-1.33,-1.33))))</f>
        <v>-1.33</v>
      </c>
      <c r="F3">
        <v>0</v>
      </c>
      <c r="G3">
        <v>0</v>
      </c>
      <c r="H3">
        <v>0</v>
      </c>
      <c r="I3">
        <v>100</v>
      </c>
      <c r="J3" t="s">
        <v>43</v>
      </c>
      <c r="K3" s="11">
        <f t="shared" ref="K3:K13" si="0">IF(EXACT(J3,"EO1"),1.11,IF(EXACT(J3,"EO2"),0.55,0))</f>
        <v>0</v>
      </c>
      <c r="L3" s="11">
        <f t="shared" ref="L3:L13" si="1">((B3*0.91)+(C3*1.77)+(E3)+(F3*1.29)+(G3*1.2)+(H3*0.51)+(IF(ISBLANK(I3),(100*-0.01),I3*-0.01)+(K3))+(-2.62))</f>
        <v>-4.04</v>
      </c>
      <c r="M3" s="14">
        <f t="shared" ref="M3:M13" si="2">((EXP(L3))/(1+(EXP(L3)))*100)</f>
        <v>1.7293156569905426</v>
      </c>
    </row>
    <row r="4" spans="1:13" ht="16" x14ac:dyDescent="0.2">
      <c r="A4" t="s">
        <v>38</v>
      </c>
      <c r="B4">
        <v>1</v>
      </c>
      <c r="C4">
        <v>1</v>
      </c>
      <c r="D4" t="s">
        <v>12</v>
      </c>
      <c r="E4" s="11">
        <f>IF(EXACT(D4,"&lt; 25,000"),-0.33,IF(EXACT(D4,"25,000 - &lt;49,999"),-0.67,IF(EXACT(D4,"50,000 - &lt; 74,999"),-1,IF(EXACT(D4,"75,000+ or unknown"),-1.33,-1.33))))</f>
        <v>-1.33</v>
      </c>
      <c r="F4">
        <v>0</v>
      </c>
      <c r="G4">
        <v>0</v>
      </c>
      <c r="H4">
        <v>0</v>
      </c>
      <c r="I4">
        <v>100</v>
      </c>
      <c r="J4" t="s">
        <v>43</v>
      </c>
      <c r="K4" s="11">
        <f t="shared" si="0"/>
        <v>0</v>
      </c>
      <c r="L4" s="11">
        <f t="shared" si="1"/>
        <v>-2.27</v>
      </c>
      <c r="M4" s="14">
        <f t="shared" si="2"/>
        <v>9.3638212237735683</v>
      </c>
    </row>
    <row r="5" spans="1:13" ht="16" x14ac:dyDescent="0.2">
      <c r="A5" t="s">
        <v>38</v>
      </c>
      <c r="B5">
        <v>1</v>
      </c>
      <c r="C5">
        <v>1</v>
      </c>
      <c r="D5" t="s">
        <v>15</v>
      </c>
      <c r="E5" s="11">
        <f t="shared" ref="E5:E13" si="3">IF(EXACT(D5,"&lt; 25,000"),-0.33,IF(EXACT(D5,"25,000 - &lt;49,999"),-0.67,IF(EXACT(D5,"50,000 - &lt; 74,999"),-1,IF(EXACT(D5,"75,000+ or unknown"),-1.33,-1.33))))</f>
        <v>-0.67</v>
      </c>
      <c r="F5">
        <v>0</v>
      </c>
      <c r="G5">
        <v>0</v>
      </c>
      <c r="H5">
        <v>0</v>
      </c>
      <c r="I5">
        <v>100</v>
      </c>
      <c r="J5" t="s">
        <v>43</v>
      </c>
      <c r="K5" s="11">
        <f t="shared" si="0"/>
        <v>0</v>
      </c>
      <c r="L5" s="11">
        <f t="shared" si="1"/>
        <v>-1.6099999999999999</v>
      </c>
      <c r="M5" s="14">
        <f t="shared" si="2"/>
        <v>16.658861357545966</v>
      </c>
    </row>
    <row r="6" spans="1:13" ht="16" x14ac:dyDescent="0.2">
      <c r="A6" t="s">
        <v>38</v>
      </c>
      <c r="B6">
        <v>1</v>
      </c>
      <c r="C6">
        <v>1</v>
      </c>
      <c r="D6" t="s">
        <v>15</v>
      </c>
      <c r="E6" s="11">
        <f t="shared" si="3"/>
        <v>-0.67</v>
      </c>
      <c r="F6">
        <v>1</v>
      </c>
      <c r="G6">
        <v>0</v>
      </c>
      <c r="H6">
        <v>0</v>
      </c>
      <c r="I6">
        <v>100</v>
      </c>
      <c r="J6" t="s">
        <v>43</v>
      </c>
      <c r="K6" s="11">
        <f t="shared" si="0"/>
        <v>0</v>
      </c>
      <c r="L6" s="11">
        <f t="shared" si="1"/>
        <v>-0.31999999999999984</v>
      </c>
      <c r="M6" s="14">
        <f t="shared" si="2"/>
        <v>42.067574785125053</v>
      </c>
    </row>
    <row r="7" spans="1:13" ht="16" x14ac:dyDescent="0.2">
      <c r="A7" t="s">
        <v>38</v>
      </c>
      <c r="B7">
        <v>1</v>
      </c>
      <c r="C7">
        <v>1</v>
      </c>
      <c r="D7" t="s">
        <v>15</v>
      </c>
      <c r="E7" s="11">
        <f t="shared" si="3"/>
        <v>-0.67</v>
      </c>
      <c r="F7">
        <v>1</v>
      </c>
      <c r="G7">
        <v>1</v>
      </c>
      <c r="H7">
        <v>0</v>
      </c>
      <c r="I7">
        <v>100</v>
      </c>
      <c r="J7" t="s">
        <v>43</v>
      </c>
      <c r="K7" s="11">
        <f t="shared" si="0"/>
        <v>0</v>
      </c>
      <c r="L7" s="11">
        <f t="shared" si="1"/>
        <v>0.87999999999999989</v>
      </c>
      <c r="M7" s="14">
        <f t="shared" si="2"/>
        <v>70.682222109356758</v>
      </c>
    </row>
    <row r="8" spans="1:13" ht="16" x14ac:dyDescent="0.2">
      <c r="A8" t="s">
        <v>38</v>
      </c>
      <c r="B8">
        <v>1</v>
      </c>
      <c r="C8">
        <v>1</v>
      </c>
      <c r="D8" t="s">
        <v>15</v>
      </c>
      <c r="E8" s="11">
        <f t="shared" si="3"/>
        <v>-0.67</v>
      </c>
      <c r="F8">
        <v>1</v>
      </c>
      <c r="G8">
        <v>1</v>
      </c>
      <c r="H8">
        <v>1</v>
      </c>
      <c r="I8">
        <v>100</v>
      </c>
      <c r="J8" t="s">
        <v>43</v>
      </c>
      <c r="K8" s="11">
        <f t="shared" si="0"/>
        <v>0</v>
      </c>
      <c r="L8" s="11">
        <f t="shared" si="1"/>
        <v>1.3899999999999997</v>
      </c>
      <c r="M8" s="14">
        <f t="shared" si="2"/>
        <v>80.05922431513315</v>
      </c>
    </row>
    <row r="9" spans="1:13" ht="16" x14ac:dyDescent="0.2">
      <c r="A9" t="s">
        <v>38</v>
      </c>
      <c r="B9">
        <v>1</v>
      </c>
      <c r="C9">
        <v>1</v>
      </c>
      <c r="D9" t="s">
        <v>15</v>
      </c>
      <c r="E9" s="11">
        <f t="shared" si="3"/>
        <v>-0.67</v>
      </c>
      <c r="F9">
        <v>1</v>
      </c>
      <c r="G9">
        <v>1</v>
      </c>
      <c r="H9">
        <v>1</v>
      </c>
      <c r="I9">
        <v>50</v>
      </c>
      <c r="J9" t="s">
        <v>43</v>
      </c>
      <c r="K9" s="11">
        <f t="shared" si="0"/>
        <v>0</v>
      </c>
      <c r="L9" s="11">
        <f t="shared" si="1"/>
        <v>1.8899999999999997</v>
      </c>
      <c r="M9" s="14">
        <f t="shared" si="2"/>
        <v>86.875553056147652</v>
      </c>
    </row>
    <row r="10" spans="1:13" ht="16" x14ac:dyDescent="0.2">
      <c r="A10" t="s">
        <v>38</v>
      </c>
      <c r="B10">
        <v>1</v>
      </c>
      <c r="C10">
        <v>1</v>
      </c>
      <c r="D10" t="s">
        <v>15</v>
      </c>
      <c r="E10" s="11">
        <f t="shared" si="3"/>
        <v>-0.67</v>
      </c>
      <c r="F10">
        <v>1</v>
      </c>
      <c r="G10">
        <v>1</v>
      </c>
      <c r="H10">
        <v>1</v>
      </c>
      <c r="I10">
        <v>0</v>
      </c>
      <c r="J10" t="s">
        <v>43</v>
      </c>
      <c r="K10" s="11">
        <f t="shared" si="0"/>
        <v>0</v>
      </c>
      <c r="L10" s="11">
        <f t="shared" si="1"/>
        <v>2.3899999999999997</v>
      </c>
      <c r="M10" s="14">
        <f t="shared" si="2"/>
        <v>91.606156810244187</v>
      </c>
    </row>
    <row r="11" spans="1:13" ht="16" x14ac:dyDescent="0.2">
      <c r="A11" t="s">
        <v>38</v>
      </c>
      <c r="B11">
        <v>1</v>
      </c>
      <c r="C11">
        <v>1</v>
      </c>
      <c r="D11" t="s">
        <v>15</v>
      </c>
      <c r="E11" s="11">
        <f t="shared" si="3"/>
        <v>-0.67</v>
      </c>
      <c r="F11">
        <v>1</v>
      </c>
      <c r="G11">
        <v>1</v>
      </c>
      <c r="H11">
        <v>1</v>
      </c>
      <c r="I11">
        <v>0</v>
      </c>
      <c r="J11" t="s">
        <v>10</v>
      </c>
      <c r="K11" s="11">
        <f t="shared" si="0"/>
        <v>0.55000000000000004</v>
      </c>
      <c r="L11" s="11">
        <f t="shared" si="1"/>
        <v>2.9399999999999995</v>
      </c>
      <c r="M11" s="14">
        <f t="shared" si="2"/>
        <v>94.978872680973353</v>
      </c>
    </row>
    <row r="12" spans="1:13" ht="16" x14ac:dyDescent="0.2">
      <c r="A12" t="s">
        <v>38</v>
      </c>
      <c r="B12">
        <v>1</v>
      </c>
      <c r="C12">
        <v>1</v>
      </c>
      <c r="D12" t="s">
        <v>11</v>
      </c>
      <c r="E12" s="11">
        <f t="shared" si="3"/>
        <v>-0.33</v>
      </c>
      <c r="F12">
        <v>1</v>
      </c>
      <c r="G12">
        <v>1</v>
      </c>
      <c r="H12">
        <v>1</v>
      </c>
      <c r="I12">
        <v>0</v>
      </c>
      <c r="J12" t="s">
        <v>9</v>
      </c>
      <c r="K12" s="11">
        <f t="shared" si="0"/>
        <v>1.1100000000000001</v>
      </c>
      <c r="L12" s="11">
        <f t="shared" si="1"/>
        <v>3.84</v>
      </c>
      <c r="M12" s="14">
        <f t="shared" si="2"/>
        <v>97.895865297953165</v>
      </c>
    </row>
    <row r="13" spans="1:13" ht="17" thickBot="1" x14ac:dyDescent="0.25">
      <c r="A13" t="s">
        <v>39</v>
      </c>
      <c r="B13"/>
      <c r="C13"/>
      <c r="D13"/>
      <c r="E13" s="11">
        <f t="shared" si="3"/>
        <v>-1.33</v>
      </c>
      <c r="F13"/>
      <c r="G13"/>
      <c r="H13"/>
      <c r="I13"/>
      <c r="J13"/>
      <c r="K13" s="11">
        <f t="shared" si="0"/>
        <v>0</v>
      </c>
      <c r="L13" s="11">
        <f t="shared" si="1"/>
        <v>-4.95</v>
      </c>
      <c r="M13" s="14">
        <f t="shared" si="2"/>
        <v>0.7033587154995159</v>
      </c>
    </row>
    <row r="14" spans="1:13" ht="17" thickTop="1" thickBot="1" x14ac:dyDescent="0.25">
      <c r="A14" s="27" t="s">
        <v>58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3" ht="17" thickTop="1" thickBo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3" ht="17" thickTop="1" thickBo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3" ht="17" thickTop="1" thickBo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ht="17" thickTop="1" thickBo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 ht="17" thickTop="1" thickBo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ht="17" thickTop="1" thickBo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 ht="16" thickTop="1" x14ac:dyDescent="0.2"/>
  </sheetData>
  <mergeCells count="1">
    <mergeCell ref="A14:M20"/>
  </mergeCells>
  <dataValidations count="10">
    <dataValidation type="list" operator="equal" allowBlank="1" showInputMessage="1" showErrorMessage="1" promptTitle="Fee assistance received?" prompt="Fee assistance received for medical school application (yes/no)._x000a_Yes = 1_x000a_No = 0_x000a_Missing = 0" sqref="B2:B13 B21:B1048576" xr:uid="{3BF7319B-ADDE-5644-97A4-03B1C0D5B1D8}">
      <formula1>"0,1"</formula1>
    </dataValidation>
    <dataValidation type="list" operator="equal" allowBlank="1" showInputMessage="1" showErrorMessage="1" promptTitle="Underserved childhood?" prompt="Childhood spent in an underserved area (yes/no)_x000a_Yes = 1_x000a_No = 0_x000a_Missing = 0" sqref="C2:C13 C21:C1048576" xr:uid="{0793E501-C6C5-8843-BD9B-958EE690BACA}">
      <formula1>"0,1"</formula1>
    </dataValidation>
    <dataValidation type="list" operator="equal" allowBlank="1" showInputMessage="1" showErrorMessage="1" promptTitle="Contributed to family income?" prompt="Applicant contributed to family income (yes/no)?_x000a_Yes = 1_x000a_No = 0_x000a_Missing = 0" sqref="G5:H12 F2:F13 F21:F1048576" xr:uid="{04C19E6B-7652-4E41-BEA1-7749DCAC93F5}">
      <formula1>"0,1"</formula1>
    </dataValidation>
    <dataValidation type="list" operator="equal" allowBlank="1" showInputMessage="1" showErrorMessage="1" promptTitle="Family in Family Assist Program?" prompt="Family recipients of family assistance program (yes/no)._x000a_Yes = 1_x000a_No = 0_x000a_Missing = 0" sqref="G2:G4 G13 G21:G1048576" xr:uid="{372C3D9C-D9EE-C342-BF50-71A2067E7EC0}">
      <formula1>"0,1"</formula1>
    </dataValidation>
    <dataValidation type="list" operator="equal" allowBlank="1" showInputMessage="1" showErrorMessage="1" promptTitle="Financial needs scholarship?" prompt="Any financial-need-based scholarship(s) in paying for postsecondary education (yes/no)_x000a_Yes = 1_x000a_No = 0_x000a_Missing = 0" sqref="H2:H4 H13 H21:H1048576" xr:uid="{34AD3EDE-FC44-9C46-9280-A7837CCB5825}">
      <formula1>"0,1"</formula1>
    </dataValidation>
    <dataValidation type="whole" allowBlank="1" showInputMessage="1" showErrorMessage="1" prompt="Percentage of postsecondary education costs contributed by the family (0-100%)?_x000a_0% - Family contributed 0$  to pay for postsecondary education_x000a_100% - Family completly paid for postsecondary education" sqref="I2:I13 I21:I1048576" xr:uid="{3DF9A2EE-FAEE-D749-9573-6B2E88934CA3}">
      <formula1>0</formula1>
      <formula2>100</formula2>
    </dataValidation>
    <dataValidation allowBlank="1" showInputMessage="1" showErrorMessage="1" prompt="Parents’ highest level of educational attainment or ‘EO’ status in AMCAS Application. (EO1, EO2)_x000a_" sqref="J1" xr:uid="{AF6BC29F-7216-704A-BC8B-14A96A7593F5}"/>
    <dataValidation type="list" allowBlank="1" showInputMessage="1" showErrorMessage="1" promptTitle="Parents' Highest Education" prompt="Parents’ highest level of educational attainment or ‘EO’ status in AMCAS Application. (EO1, EO2...)_x000a_" sqref="J21:J1048576 J3:J13" xr:uid="{8F8723CD-5FB2-EE46-8C14-3ABF8149FFB2}">
      <formula1>"EO1, EO2, EO3, EO4, EO5"</formula1>
    </dataValidation>
    <dataValidation allowBlank="1" showInputMessage="1" showErrorMessage="1" promptTitle="Family Income Category" prompt="Income level category of applicant’s family (USD):_x000a_&lt; 25,000_x000a_25,000 - &lt;49,999_x000a_50,000 - &lt; 74,999_x000a_75,000+ or unknown" sqref="E1:E13 E21:E1048576" xr:uid="{21ED5A8F-2032-A747-AA13-0DECE4EBABF6}"/>
    <dataValidation operator="equal" allowBlank="1" showErrorMessage="1" sqref="M1:M13 M21:M1048576" xr:uid="{FCE3E74C-FC8A-EB4E-BF4A-E532530465B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Family Income Category" prompt="Income level category of applicant’s family (USD):_x000a_&lt; 25,000_x000a_25,000 - &lt;49,999_x000a_50,000 - &lt; 74,999_x000a_75,000+ or unknown" xr:uid="{2992B3D9-9D46-D64E-ABB6-0686F32AB5A8}">
          <x14:formula1>
            <xm:f>'UC DAVIS - SED Scale Template'!$B$11:$B$14</xm:f>
          </x14:formula1>
          <xm:sqref>D21:D1048576</xm:sqref>
        </x14:dataValidation>
        <x14:dataValidation type="list" allowBlank="1" showInputMessage="1" showErrorMessage="1" promptTitle="Family Income Category" prompt="Income level category of applicant’s family (USD):_x000a_&lt; 25,000_x000a_25,000 - &lt;49,999_x000a_50,000 - &lt; 74,999_x000a_75,000+ or unknown" xr:uid="{ADE04D4D-0A5A-804A-B11E-1C89AB75118A}">
          <x14:formula1>
            <xm:f>'Category Reference Sheet'!$C$2:$C$5</xm:f>
          </x14:formula1>
          <xm:sqref>D2:D13</xm:sqref>
        </x14:dataValidation>
        <x14:dataValidation type="list" allowBlank="1" showInputMessage="1" showErrorMessage="1" promptTitle="Parents' Highest Education" prompt="Parents’ highest level of educational attainment or ‘EO’ status in AMCAS Application. (EO1, EO2...)_x000a_" xr:uid="{03ED60ED-F733-AF40-8EBA-AE75248148C3}">
          <x14:formula1>
            <xm:f>'Category Reference Sheet'!$D$2:$D$6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A3CE-80F2-1747-B7FC-FE9D6634C3BA}">
  <dimension ref="A1:O21"/>
  <sheetViews>
    <sheetView zoomScale="125" zoomScaleNormal="125" workbookViewId="0">
      <selection activeCell="G8" sqref="G8"/>
    </sheetView>
  </sheetViews>
  <sheetFormatPr baseColWidth="10" defaultColWidth="11.33203125" defaultRowHeight="15" x14ac:dyDescent="0.2"/>
  <cols>
    <col min="1" max="1" width="10.33203125" style="9" bestFit="1" customWidth="1"/>
    <col min="2" max="2" width="9.5" style="9" bestFit="1" customWidth="1"/>
    <col min="3" max="3" width="21" style="9" bestFit="1" customWidth="1"/>
    <col min="4" max="4" width="17" style="9" bestFit="1" customWidth="1"/>
    <col min="5" max="5" width="18.83203125" style="9" hidden="1" customWidth="1"/>
    <col min="6" max="6" width="18.6640625" style="9" bestFit="1" customWidth="1"/>
    <col min="7" max="7" width="18.33203125" style="9" bestFit="1" customWidth="1"/>
    <col min="8" max="8" width="20.5" style="9" bestFit="1" customWidth="1"/>
    <col min="9" max="9" width="22.5" style="9" customWidth="1"/>
    <col min="10" max="10" width="25.6640625" style="9" customWidth="1"/>
    <col min="11" max="11" width="31.33203125" style="9" bestFit="1" customWidth="1"/>
    <col min="12" max="12" width="15.5" style="9" hidden="1" customWidth="1"/>
    <col min="13" max="13" width="21" style="9" hidden="1" customWidth="1"/>
    <col min="14" max="14" width="24" style="9" hidden="1" customWidth="1"/>
    <col min="15" max="15" width="20.5" style="13" bestFit="1" customWidth="1"/>
    <col min="16" max="16384" width="11.33203125" style="9"/>
  </cols>
  <sheetData>
    <row r="1" spans="1:15" s="26" customFormat="1" ht="41" customHeight="1" x14ac:dyDescent="0.2">
      <c r="A1" s="23" t="s">
        <v>60</v>
      </c>
      <c r="B1" s="23" t="s">
        <v>29</v>
      </c>
      <c r="C1" s="22" t="s">
        <v>30</v>
      </c>
      <c r="D1" s="22" t="s">
        <v>40</v>
      </c>
      <c r="E1" s="24" t="s">
        <v>41</v>
      </c>
      <c r="F1" s="22" t="s">
        <v>31</v>
      </c>
      <c r="G1" s="22" t="s">
        <v>32</v>
      </c>
      <c r="H1" s="22" t="s">
        <v>33</v>
      </c>
      <c r="I1" s="22" t="s">
        <v>34</v>
      </c>
      <c r="J1" s="23" t="s">
        <v>47</v>
      </c>
      <c r="K1" s="23" t="s">
        <v>48</v>
      </c>
      <c r="L1" s="25" t="s">
        <v>46</v>
      </c>
      <c r="M1" s="25" t="s">
        <v>42</v>
      </c>
      <c r="N1" s="25" t="s">
        <v>44</v>
      </c>
      <c r="O1" s="22" t="s">
        <v>45</v>
      </c>
    </row>
    <row r="2" spans="1:15" ht="16" x14ac:dyDescent="0.2">
      <c r="A2" t="s">
        <v>38</v>
      </c>
      <c r="B2">
        <v>0</v>
      </c>
      <c r="C2">
        <v>0</v>
      </c>
      <c r="D2" t="s">
        <v>12</v>
      </c>
      <c r="E2" s="11">
        <f>IF(EXACT(D2,"&lt; 25,000"),-0.33,IF(EXACT(D2,"25,000 - &lt;49,999"),-0.67,IF(EXACT(D2,"50,000 - &lt; 74,999"),-1,IF(EXACT(D2,"75,000+ or unknown"),-1.33,-1.33))))</f>
        <v>-1.33</v>
      </c>
      <c r="F2">
        <v>0</v>
      </c>
      <c r="G2">
        <v>0</v>
      </c>
      <c r="H2">
        <v>0</v>
      </c>
      <c r="I2">
        <v>100</v>
      </c>
      <c r="J2" t="s">
        <v>53</v>
      </c>
      <c r="K2" t="s">
        <v>56</v>
      </c>
      <c r="L2" s="11" t="str">
        <f>IF(AND(EXACT(J2,'Category Reference Sheet'!$A$2),EXACT(K2,'Category Reference Sheet'!$B$2)),"EO1",IF(EXACT(K2,'Category Reference Sheet'!$B$2),"EO2","NOT DA"))</f>
        <v>NOT DA</v>
      </c>
      <c r="M2" s="11">
        <f>IF(EXACT(L2,"EO1"),1.11,IF(EXACT(L2,"EO2"),0.55,0))</f>
        <v>0</v>
      </c>
      <c r="N2" s="11">
        <f>((B2*0.91)+(C2*1.77)+(E2)+(F2*1.29)+(G2*1.2)+(H2*0.51)+(IF(ISBLANK(I2),(100*-0.01),I2*-0.01)+(M2))+(-2.62))</f>
        <v>-4.95</v>
      </c>
      <c r="O2" s="14">
        <f>((EXP(N2))/(1+(EXP(N2)))*100)</f>
        <v>0.7033587154995159</v>
      </c>
    </row>
    <row r="3" spans="1:15" ht="16" x14ac:dyDescent="0.2">
      <c r="A3" t="s">
        <v>38</v>
      </c>
      <c r="B3">
        <v>1</v>
      </c>
      <c r="C3">
        <v>0</v>
      </c>
      <c r="D3" t="s">
        <v>12</v>
      </c>
      <c r="E3" s="11">
        <f>IF(EXACT(D3,"&lt; 25,000"),-0.33,IF(EXACT(D3,"25,000 - &lt;49,999"),-0.67,IF(EXACT(D3,"50,000 - &lt; 74,999"),-1,IF(EXACT(D3,"75,000+ or unknown"),-1.33,-1.33))))</f>
        <v>-1.33</v>
      </c>
      <c r="F3">
        <v>0</v>
      </c>
      <c r="G3">
        <v>0</v>
      </c>
      <c r="H3">
        <v>0</v>
      </c>
      <c r="I3">
        <v>100</v>
      </c>
      <c r="J3" t="s">
        <v>53</v>
      </c>
      <c r="K3" t="s">
        <v>56</v>
      </c>
      <c r="L3" s="11" t="str">
        <f>IF(AND(EXACT(J3,'Category Reference Sheet'!$A$2),EXACT(K3,'Category Reference Sheet'!$B$2)),"EO1",IF(EXACT(K3,'Category Reference Sheet'!$B$2),"EO2","NOT DA"))</f>
        <v>NOT DA</v>
      </c>
      <c r="M3" s="11">
        <f t="shared" ref="M3:M13" si="0">IF(EXACT(L3,"EO1"),1.11,IF(EXACT(L3,"EO2"),0.55,0))</f>
        <v>0</v>
      </c>
      <c r="N3" s="11">
        <f t="shared" ref="N3:N13" si="1">((B3*0.91)+(C3*1.77)+(E3)+(F3*1.29)+(G3*1.2)+(H3*0.51)+(IF(ISBLANK(I3),(100*-0.01),I3*-0.01)+(M3))+(-2.62))</f>
        <v>-4.04</v>
      </c>
      <c r="O3" s="14">
        <f t="shared" ref="O3:O13" si="2">((EXP(N3))/(1+(EXP(N3)))*100)</f>
        <v>1.7293156569905426</v>
      </c>
    </row>
    <row r="4" spans="1:15" ht="16" x14ac:dyDescent="0.2">
      <c r="A4" t="s">
        <v>38</v>
      </c>
      <c r="B4">
        <v>1</v>
      </c>
      <c r="C4">
        <v>1</v>
      </c>
      <c r="D4" t="s">
        <v>12</v>
      </c>
      <c r="E4" s="11">
        <f>IF(EXACT(D4,"&lt; 25,000"),-0.33,IF(EXACT(D4,"25,000 - &lt;49,999"),-0.67,IF(EXACT(D4,"50,000 - &lt; 74,999"),-1,IF(EXACT(D4,"75,000+ or unknown"),-1.33,-1.33))))</f>
        <v>-1.33</v>
      </c>
      <c r="F4">
        <v>0</v>
      </c>
      <c r="G4">
        <v>0</v>
      </c>
      <c r="H4">
        <v>0</v>
      </c>
      <c r="I4">
        <v>100</v>
      </c>
      <c r="J4" t="s">
        <v>53</v>
      </c>
      <c r="K4" t="s">
        <v>56</v>
      </c>
      <c r="L4" s="11" t="str">
        <f>IF(AND(EXACT(J4,'Category Reference Sheet'!$A$2),EXACT(K4,'Category Reference Sheet'!$B$2)),"EO1",IF(EXACT(K4,'Category Reference Sheet'!$B$2),"EO2","NOT DA"))</f>
        <v>NOT DA</v>
      </c>
      <c r="M4" s="11">
        <f t="shared" si="0"/>
        <v>0</v>
      </c>
      <c r="N4" s="11">
        <f t="shared" si="1"/>
        <v>-2.27</v>
      </c>
      <c r="O4" s="14">
        <f t="shared" si="2"/>
        <v>9.3638212237735683</v>
      </c>
    </row>
    <row r="5" spans="1:15" ht="16" x14ac:dyDescent="0.2">
      <c r="A5" t="s">
        <v>38</v>
      </c>
      <c r="B5">
        <v>1</v>
      </c>
      <c r="C5">
        <v>1</v>
      </c>
      <c r="D5" t="s">
        <v>15</v>
      </c>
      <c r="E5" s="11">
        <f t="shared" ref="E5:E13" si="3">IF(EXACT(D5,"&lt; 25,000"),-0.33,IF(EXACT(D5,"25,000 - &lt;49,999"),-0.67,IF(EXACT(D5,"50,000 - &lt; 74,999"),-1,IF(EXACT(D5,"75,000+ or unknown"),-1.33,-1.33))))</f>
        <v>-0.67</v>
      </c>
      <c r="F5">
        <v>0</v>
      </c>
      <c r="G5">
        <v>0</v>
      </c>
      <c r="H5">
        <v>0</v>
      </c>
      <c r="I5">
        <v>100</v>
      </c>
      <c r="J5" t="s">
        <v>53</v>
      </c>
      <c r="K5" t="s">
        <v>56</v>
      </c>
      <c r="L5" s="11" t="str">
        <f>IF(AND(EXACT(J5,'Category Reference Sheet'!$A$2),EXACT(K5,'Category Reference Sheet'!$B$2)),"EO1",IF(EXACT(K5,'Category Reference Sheet'!$B$2),"EO2","NOT DA"))</f>
        <v>NOT DA</v>
      </c>
      <c r="M5" s="11">
        <f t="shared" si="0"/>
        <v>0</v>
      </c>
      <c r="N5" s="11">
        <f t="shared" si="1"/>
        <v>-1.6099999999999999</v>
      </c>
      <c r="O5" s="14">
        <f t="shared" si="2"/>
        <v>16.658861357545966</v>
      </c>
    </row>
    <row r="6" spans="1:15" ht="16" x14ac:dyDescent="0.2">
      <c r="A6" t="s">
        <v>38</v>
      </c>
      <c r="B6">
        <v>1</v>
      </c>
      <c r="C6">
        <v>1</v>
      </c>
      <c r="D6" t="s">
        <v>15</v>
      </c>
      <c r="E6" s="11">
        <f t="shared" si="3"/>
        <v>-0.67</v>
      </c>
      <c r="F6">
        <v>1</v>
      </c>
      <c r="G6">
        <v>0</v>
      </c>
      <c r="H6">
        <v>0</v>
      </c>
      <c r="I6">
        <v>100</v>
      </c>
      <c r="J6" t="s">
        <v>53</v>
      </c>
      <c r="K6" t="s">
        <v>56</v>
      </c>
      <c r="L6" s="11" t="str">
        <f>IF(AND(EXACT(J6,'Category Reference Sheet'!$A$2),EXACT(K6,'Category Reference Sheet'!$B$2)),"EO1",IF(EXACT(K6,'Category Reference Sheet'!$B$2),"EO2","NOT DA"))</f>
        <v>NOT DA</v>
      </c>
      <c r="M6" s="11">
        <f t="shared" si="0"/>
        <v>0</v>
      </c>
      <c r="N6" s="11">
        <f t="shared" si="1"/>
        <v>-0.31999999999999984</v>
      </c>
      <c r="O6" s="14">
        <f t="shared" si="2"/>
        <v>42.067574785125053</v>
      </c>
    </row>
    <row r="7" spans="1:15" ht="16" x14ac:dyDescent="0.2">
      <c r="A7" t="s">
        <v>38</v>
      </c>
      <c r="B7">
        <v>1</v>
      </c>
      <c r="C7">
        <v>1</v>
      </c>
      <c r="D7" t="s">
        <v>15</v>
      </c>
      <c r="E7" s="11">
        <f t="shared" si="3"/>
        <v>-0.67</v>
      </c>
      <c r="F7">
        <v>1</v>
      </c>
      <c r="G7">
        <v>1</v>
      </c>
      <c r="H7">
        <v>0</v>
      </c>
      <c r="I7">
        <v>100</v>
      </c>
      <c r="J7" t="s">
        <v>53</v>
      </c>
      <c r="K7" t="s">
        <v>56</v>
      </c>
      <c r="L7" s="11" t="str">
        <f>IF(AND(EXACT(J7,'Category Reference Sheet'!$A$2),EXACT(K7,'Category Reference Sheet'!$B$2)),"EO1",IF(EXACT(K7,'Category Reference Sheet'!$B$2),"EO2","NOT DA"))</f>
        <v>NOT DA</v>
      </c>
      <c r="M7" s="11">
        <f t="shared" si="0"/>
        <v>0</v>
      </c>
      <c r="N7" s="11">
        <f t="shared" si="1"/>
        <v>0.87999999999999989</v>
      </c>
      <c r="O7" s="14">
        <f t="shared" si="2"/>
        <v>70.682222109356758</v>
      </c>
    </row>
    <row r="8" spans="1:15" ht="16" x14ac:dyDescent="0.2">
      <c r="A8" t="s">
        <v>38</v>
      </c>
      <c r="B8">
        <v>1</v>
      </c>
      <c r="C8">
        <v>1</v>
      </c>
      <c r="D8" t="s">
        <v>15</v>
      </c>
      <c r="E8" s="11">
        <f t="shared" si="3"/>
        <v>-0.67</v>
      </c>
      <c r="F8">
        <v>1</v>
      </c>
      <c r="G8">
        <v>1</v>
      </c>
      <c r="H8">
        <v>1</v>
      </c>
      <c r="I8">
        <v>100</v>
      </c>
      <c r="J8" t="s">
        <v>53</v>
      </c>
      <c r="K8" t="s">
        <v>56</v>
      </c>
      <c r="L8" s="11" t="str">
        <f>IF(AND(EXACT(J8,'Category Reference Sheet'!$A$2),EXACT(K8,'Category Reference Sheet'!$B$2)),"EO1",IF(EXACT(K8,'Category Reference Sheet'!$B$2),"EO2","NOT DA"))</f>
        <v>NOT DA</v>
      </c>
      <c r="M8" s="11">
        <f t="shared" si="0"/>
        <v>0</v>
      </c>
      <c r="N8" s="11">
        <f t="shared" si="1"/>
        <v>1.3899999999999997</v>
      </c>
      <c r="O8" s="14">
        <f t="shared" si="2"/>
        <v>80.05922431513315</v>
      </c>
    </row>
    <row r="9" spans="1:15" ht="16" x14ac:dyDescent="0.2">
      <c r="A9" t="s">
        <v>38</v>
      </c>
      <c r="B9">
        <v>1</v>
      </c>
      <c r="C9">
        <v>1</v>
      </c>
      <c r="D9" t="s">
        <v>15</v>
      </c>
      <c r="E9" s="11">
        <f t="shared" si="3"/>
        <v>-0.67</v>
      </c>
      <c r="F9">
        <v>1</v>
      </c>
      <c r="G9">
        <v>1</v>
      </c>
      <c r="H9">
        <v>1</v>
      </c>
      <c r="I9">
        <v>50</v>
      </c>
      <c r="J9" t="s">
        <v>53</v>
      </c>
      <c r="K9" t="s">
        <v>56</v>
      </c>
      <c r="L9" s="11" t="str">
        <f>IF(AND(EXACT(J9,'Category Reference Sheet'!$A$2),EXACT(K9,'Category Reference Sheet'!$B$2)),"EO1",IF(EXACT(K9,'Category Reference Sheet'!$B$2),"EO2","NOT DA"))</f>
        <v>NOT DA</v>
      </c>
      <c r="M9" s="11">
        <f t="shared" si="0"/>
        <v>0</v>
      </c>
      <c r="N9" s="11">
        <f t="shared" si="1"/>
        <v>1.8899999999999997</v>
      </c>
      <c r="O9" s="14">
        <f t="shared" si="2"/>
        <v>86.875553056147652</v>
      </c>
    </row>
    <row r="10" spans="1:15" ht="16" x14ac:dyDescent="0.2">
      <c r="A10" t="s">
        <v>38</v>
      </c>
      <c r="B10">
        <v>1</v>
      </c>
      <c r="C10">
        <v>1</v>
      </c>
      <c r="D10" t="s">
        <v>15</v>
      </c>
      <c r="E10" s="11">
        <f t="shared" si="3"/>
        <v>-0.67</v>
      </c>
      <c r="F10">
        <v>1</v>
      </c>
      <c r="G10">
        <v>1</v>
      </c>
      <c r="H10">
        <v>1</v>
      </c>
      <c r="I10">
        <v>0</v>
      </c>
      <c r="J10" t="s">
        <v>59</v>
      </c>
      <c r="K10" t="s">
        <v>55</v>
      </c>
      <c r="L10" s="11" t="str">
        <f>IF(AND(EXACT(J10,'Category Reference Sheet'!$A$2),EXACT(K10,'Category Reference Sheet'!$B$2)),"EO1",IF(EXACT(K10,'Category Reference Sheet'!$B$2),"EO2","NOT DA"))</f>
        <v>EO2</v>
      </c>
      <c r="M10" s="11">
        <f t="shared" si="0"/>
        <v>0.55000000000000004</v>
      </c>
      <c r="N10" s="11">
        <f t="shared" si="1"/>
        <v>2.9399999999999995</v>
      </c>
      <c r="O10" s="14">
        <f t="shared" si="2"/>
        <v>94.978872680973353</v>
      </c>
    </row>
    <row r="11" spans="1:15" ht="16" x14ac:dyDescent="0.2">
      <c r="A11" t="s">
        <v>38</v>
      </c>
      <c r="B11">
        <v>1</v>
      </c>
      <c r="C11">
        <v>1</v>
      </c>
      <c r="D11" t="s">
        <v>15</v>
      </c>
      <c r="E11" s="11">
        <f t="shared" si="3"/>
        <v>-0.67</v>
      </c>
      <c r="F11">
        <v>1</v>
      </c>
      <c r="G11">
        <v>1</v>
      </c>
      <c r="H11">
        <v>1</v>
      </c>
      <c r="I11">
        <v>0</v>
      </c>
      <c r="J11" t="s">
        <v>53</v>
      </c>
      <c r="K11" t="s">
        <v>55</v>
      </c>
      <c r="L11" s="11" t="str">
        <f>IF(AND(EXACT(J11,'Category Reference Sheet'!$A$2),EXACT(K11,'Category Reference Sheet'!$B$2)),"EO1",IF(EXACT(K11,'Category Reference Sheet'!$B$2),"EO2","NOT DA"))</f>
        <v>EO2</v>
      </c>
      <c r="M11" s="11">
        <f t="shared" si="0"/>
        <v>0.55000000000000004</v>
      </c>
      <c r="N11" s="11">
        <f t="shared" si="1"/>
        <v>2.9399999999999995</v>
      </c>
      <c r="O11" s="14">
        <f t="shared" si="2"/>
        <v>94.978872680973353</v>
      </c>
    </row>
    <row r="12" spans="1:15" ht="16" x14ac:dyDescent="0.2">
      <c r="A12" t="s">
        <v>38</v>
      </c>
      <c r="B12">
        <v>1</v>
      </c>
      <c r="C12">
        <v>1</v>
      </c>
      <c r="D12" t="s">
        <v>11</v>
      </c>
      <c r="E12" s="11">
        <f t="shared" si="3"/>
        <v>-0.33</v>
      </c>
      <c r="F12">
        <v>1</v>
      </c>
      <c r="G12">
        <v>1</v>
      </c>
      <c r="H12">
        <v>1</v>
      </c>
      <c r="I12">
        <v>0</v>
      </c>
      <c r="J12" t="s">
        <v>50</v>
      </c>
      <c r="K12" t="s">
        <v>55</v>
      </c>
      <c r="L12" s="11" t="str">
        <f>IF(AND(EXACT(J12,'Category Reference Sheet'!$A$2),EXACT(K12,'Category Reference Sheet'!$B$2)),"EO1",IF(EXACT(K12,'Category Reference Sheet'!$B$2),"EO2","NOT DA"))</f>
        <v>EO1</v>
      </c>
      <c r="M12" s="11">
        <f t="shared" si="0"/>
        <v>1.1100000000000001</v>
      </c>
      <c r="N12" s="11">
        <f t="shared" si="1"/>
        <v>3.84</v>
      </c>
      <c r="O12" s="14">
        <f t="shared" si="2"/>
        <v>97.895865297953165</v>
      </c>
    </row>
    <row r="13" spans="1:15" ht="17" thickBot="1" x14ac:dyDescent="0.25">
      <c r="A13" t="s">
        <v>39</v>
      </c>
      <c r="B13"/>
      <c r="C13"/>
      <c r="D13"/>
      <c r="E13" s="11">
        <f t="shared" si="3"/>
        <v>-1.33</v>
      </c>
      <c r="F13"/>
      <c r="G13"/>
      <c r="H13"/>
      <c r="I13"/>
      <c r="J13"/>
      <c r="K13"/>
      <c r="L13" s="11" t="str">
        <f>IF(AND(EXACT(J13,'Category Reference Sheet'!$A$2),EXACT(K13,'Category Reference Sheet'!$B$2)),"EO1",IF(EXACT(K13,'Category Reference Sheet'!$B$2),"EO2","NOT DA"))</f>
        <v>NOT DA</v>
      </c>
      <c r="M13" s="11">
        <f t="shared" si="0"/>
        <v>0</v>
      </c>
      <c r="N13" s="11">
        <f t="shared" si="1"/>
        <v>-4.95</v>
      </c>
      <c r="O13" s="14">
        <f t="shared" si="2"/>
        <v>0.7033587154995159</v>
      </c>
    </row>
    <row r="14" spans="1:15" ht="17" thickTop="1" thickBot="1" x14ac:dyDescent="0.25">
      <c r="A14" s="27" t="s">
        <v>57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 ht="17" thickTop="1" thickBo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 ht="17" thickTop="1" thickBo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 ht="17" thickTop="1" thickBo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7" thickTop="1" thickBo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ht="17" thickTop="1" thickBo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ht="17" thickTop="1" thickBo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ht="16" thickTop="1" x14ac:dyDescent="0.2"/>
  </sheetData>
  <mergeCells count="1">
    <mergeCell ref="A14:O20"/>
  </mergeCells>
  <dataValidations count="9">
    <dataValidation operator="equal" allowBlank="1" showErrorMessage="1" sqref="O1:O13" xr:uid="{A37A9896-41D5-DD47-83E9-9D53D99FE9A4}"/>
    <dataValidation allowBlank="1" showInputMessage="1" showErrorMessage="1" promptTitle="Family Income Category" prompt="Income level category of applicant’s family (USD):_x000a_&lt; 25,000_x000a_25,000 - &lt;49,999_x000a_50,000 - &lt; 74,999_x000a_75,000+ or unknown" sqref="E1:E13" xr:uid="{1C0D1476-7B85-1343-9AFB-A3BA326F319F}"/>
    <dataValidation allowBlank="1" showInputMessage="1" showErrorMessage="1" prompt="Parents’ highest level of educational attainment or ‘EO’ status in AMCAS Application. (EO1, EO2)_x000a_" sqref="L1" xr:uid="{FE904324-F723-F44C-814D-78B200BCE9B2}"/>
    <dataValidation type="whole" allowBlank="1" showInputMessage="1" showErrorMessage="1" prompt="Percentage of postsecondary education costs contributed by the family (0-100%)?_x000a_0% - Family contributed 0$  to pay for postsecondary education_x000a_100% - Family completly paid for postsecondary education" sqref="I2:I13" xr:uid="{F116FBA2-B472-BD41-B60E-9929BD03151C}">
      <formula1>0</formula1>
      <formula2>100</formula2>
    </dataValidation>
    <dataValidation type="list" operator="equal" allowBlank="1" showInputMessage="1" showErrorMessage="1" promptTitle="Financial needs scholarship?" prompt="Any financial-need-based scholarship(s) in paying for postsecondary education (yes/no)_x000a_Yes = 1_x000a_No = 0_x000a_Missing = 0" sqref="H2:H4 H13" xr:uid="{CEAC43E0-EFC8-5746-9B38-EAB85B8FE4A7}">
      <formula1>"0,1"</formula1>
    </dataValidation>
    <dataValidation type="list" operator="equal" allowBlank="1" showInputMessage="1" showErrorMessage="1" promptTitle="Family in Family Assist Program?" prompt="Family recipients of family assistance program (yes/no)._x000a_Yes = 1_x000a_No = 0_x000a_Missing = 0" sqref="G2:G4 G13" xr:uid="{CC0F24BD-6782-5F4F-960C-ACAEC24261BB}">
      <formula1>"0,1"</formula1>
    </dataValidation>
    <dataValidation type="list" operator="equal" allowBlank="1" showInputMessage="1" showErrorMessage="1" promptTitle="Contributed to family income?" prompt="Applicant contributed to family income (yes/no)?_x000a_Yes = 1_x000a_No = 0_x000a_Missing = 0" sqref="G5:H12 F2:F13" xr:uid="{0972A48B-551D-6944-9528-A89EDB38A3E1}">
      <formula1>"0,1"</formula1>
    </dataValidation>
    <dataValidation type="list" operator="equal" allowBlank="1" showInputMessage="1" showErrorMessage="1" promptTitle="Underserved childhood?" prompt="Childhood spent in an underserved area (yes/no)_x000a_Yes = 1_x000a_No = 0_x000a_Missing = 0" sqref="C2:C13" xr:uid="{CE935AF5-D5A4-B942-ACC7-2C462152826F}">
      <formula1>"0,1"</formula1>
    </dataValidation>
    <dataValidation type="list" operator="equal" allowBlank="1" showInputMessage="1" showErrorMessage="1" promptTitle="Fee assistance received?" prompt="Fee assistance received for school application (yes/no)._x000a_Yes = 1_x000a_No = 0_x000a_Missing = 0" sqref="B2:B13" xr:uid="{CA3D3762-54EB-3848-BDD7-7F398FEA2843}">
      <formula1>"0,1"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Family Income Category" prompt="Income level category of applicant’s family (USD):_x000a_&lt; 25,000_x000a_25,000 - &lt;49,999_x000a_50,000 - &lt; 74,999_x000a_75,000+ or unknown" xr:uid="{0A7AA263-1B90-4147-83B2-1AF7C5C1D6C7}">
          <x14:formula1>
            <xm:f>'Category Reference Sheet'!$C$2:$C$5</xm:f>
          </x14:formula1>
          <xm:sqref>D2:D13</xm:sqref>
        </x14:dataValidation>
        <x14:dataValidation type="list" allowBlank="1" showInputMessage="1" showErrorMessage="1" promptTitle="Parent Education" prompt="What is the highest level of education obtained by either parent?_x000a_" xr:uid="{2CEAE6DC-2264-F448-910C-860F12584F38}">
          <x14:formula1>
            <xm:f>'Category Reference Sheet'!$A$2:$A$6</xm:f>
          </x14:formula1>
          <xm:sqref>J2:J13 K13</xm:sqref>
        </x14:dataValidation>
        <x14:dataValidation type="list" allowBlank="1" showInputMessage="1" showErrorMessage="1" promptTitle="Parent Occupation" prompt="What is the nature of the parent(s) occupation?_x000a_- Service/ Clerical/ Skilled/ Unskilled Labor_x000a_- Executive/ Managerial/ Professional" xr:uid="{1D200EB5-A8B2-E143-AC18-4DD88DA6E428}">
          <x14:formula1>
            <xm:f>'Category Reference Sheet'!$B$2:$B$4</xm:f>
          </x14:formula1>
          <xm:sqref>K2:K12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4722-DDC6-5E42-8755-0B7EE8C255B5}">
  <dimension ref="A1:D6"/>
  <sheetViews>
    <sheetView workbookViewId="0">
      <selection activeCell="F7" sqref="F7"/>
    </sheetView>
  </sheetViews>
  <sheetFormatPr baseColWidth="10" defaultRowHeight="15" x14ac:dyDescent="0.2"/>
  <cols>
    <col min="1" max="1" width="24.5" bestFit="1" customWidth="1"/>
    <col min="2" max="2" width="31.33203125" bestFit="1" customWidth="1"/>
    <col min="3" max="3" width="17.1640625" bestFit="1" customWidth="1"/>
    <col min="4" max="4" width="13.6640625" bestFit="1" customWidth="1"/>
  </cols>
  <sheetData>
    <row r="1" spans="1:4" x14ac:dyDescent="0.2">
      <c r="A1" s="1" t="s">
        <v>49</v>
      </c>
      <c r="B1" s="1" t="s">
        <v>54</v>
      </c>
      <c r="C1" s="1" t="s">
        <v>61</v>
      </c>
      <c r="D1" s="1" t="s">
        <v>62</v>
      </c>
    </row>
    <row r="2" spans="1:4" x14ac:dyDescent="0.2">
      <c r="A2" t="s">
        <v>50</v>
      </c>
      <c r="B2" t="s">
        <v>55</v>
      </c>
      <c r="C2" t="s">
        <v>11</v>
      </c>
      <c r="D2" t="s">
        <v>9</v>
      </c>
    </row>
    <row r="3" spans="1:4" x14ac:dyDescent="0.2">
      <c r="A3" t="s">
        <v>51</v>
      </c>
      <c r="B3" t="s">
        <v>56</v>
      </c>
      <c r="C3" t="s">
        <v>15</v>
      </c>
      <c r="D3" t="s">
        <v>10</v>
      </c>
    </row>
    <row r="4" spans="1:4" x14ac:dyDescent="0.2">
      <c r="A4" t="s">
        <v>52</v>
      </c>
      <c r="B4" t="s">
        <v>59</v>
      </c>
      <c r="C4" t="s">
        <v>16</v>
      </c>
      <c r="D4" t="s">
        <v>63</v>
      </c>
    </row>
    <row r="5" spans="1:4" x14ac:dyDescent="0.2">
      <c r="A5" t="s">
        <v>53</v>
      </c>
      <c r="C5" t="s">
        <v>12</v>
      </c>
      <c r="D5" t="s">
        <v>43</v>
      </c>
    </row>
    <row r="6" spans="1:4" x14ac:dyDescent="0.2">
      <c r="A6" t="s">
        <v>59</v>
      </c>
      <c r="D6" t="s">
        <v>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UC DAVIS - SED Scale Template</vt:lpstr>
      <vt:lpstr>SED - Applicant Examples - MED</vt:lpstr>
      <vt:lpstr>SED - Applicant Examples -  ANY</vt:lpstr>
      <vt:lpstr>Category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Franks</dc:creator>
  <cp:lastModifiedBy>Alex MacIntosh</cp:lastModifiedBy>
  <cp:lastPrinted>2013-09-11T18:54:34Z</cp:lastPrinted>
  <dcterms:created xsi:type="dcterms:W3CDTF">2013-08-31T22:28:15Z</dcterms:created>
  <dcterms:modified xsi:type="dcterms:W3CDTF">2023-06-02T23:04:30Z</dcterms:modified>
</cp:coreProperties>
</file>