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F828C30C-CDCE-624A-AA34-FEFC7C5EBBAC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06" r:id="rId13"/>
    <pivotCache cacheId="416" r:id="rId14"/>
    <pivotCache cacheId="42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224" i="1" l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<sst xmlns="http://schemas.openxmlformats.org/spreadsheetml/2006/main" count="69453" uniqueCount="3945">
  <si>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</si>
  <si>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</si>
  <si>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</si>
  <si>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</si>
  <si>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</si>
  <si>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</si>
  <si>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</si>
  <si>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</si>
  <si>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</si>
  <si>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</si>
  <si>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</si>
  <si>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</si>
  <si>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</si>
  <si>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</si>
  <si>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</si>
  <si>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</si>
  <si>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</si>
  <si>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</si>
  <si>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</si>
  <si>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</si>
  <si>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</si>
  <si>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</si>
  <si>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</si>
  <si>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</si>
  <si>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</si>
  <si>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</si>
  <si>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</si>
  <si>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</si>
  <si>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</si>
  <si>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</si>
  <si>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</si>
  <si>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</si>
  <si>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</si>
  <si>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</si>
  <si>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</si>
  <si>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</si>
  <si>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</si>
  <si>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</si>
  <si>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</si>
  <si>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</si>
  <si>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</si>
  <si>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</si>
  <si>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</si>
  <si>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</si>
  <si>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</si>
  <si>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</si>
  <si>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</si>
  <si>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</si>
  <si>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</si>
  <si>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</si>
  <si>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</si>
  <si>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</si>
  <si>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</si>
  <si>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</si>
  <si>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</si>
  <si>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</si>
  <si>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</si>
  <si>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</si>
  <si>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</si>
  <si>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</si>
  <si>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</si>
  <si>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</si>
  <si>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</si>
  <si>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</si>
  <si>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</si>
  <si>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</si>
  <si>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</si>
  <si>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</si>
  <si>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</si>
  <si>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</si>
  <si>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</si>
  <si>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</si>
  <si>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</si>
  <si>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</si>
  <si>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</si>
  <si>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</si>
  <si>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</si>
  <si>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</si>
  <si>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</si>
  <si>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</si>
  <si>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</si>
  <si>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</si>
  <si>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</si>
  <si>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</si>
  <si>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</si>
  <si>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</si>
  <si>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</si>
  <si>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</si>
  <si>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</si>
  <si>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</si>
  <si>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</si>
  <si>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</si>
  <si>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</si>
  <si>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</si>
  <si>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</si>
  <si>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</si>
  <si>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</si>
  <si>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</si>
  <si>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</si>
  <si>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</si>
  <si>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</si>
  <si>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</si>
  <si>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</si>
  <si>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</si>
  <si>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</si>
  <si>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</si>
  <si>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</si>
  <si>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</si>
  <si>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</si>
  <si>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</si>
  <si>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</si>
  <si>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</si>
  <si>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</si>
  <si>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</si>
  <si>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</si>
  <si>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</si>
  <si>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</si>
  <si>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</si>
  <si>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</si>
  <si>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</si>
  <si>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</si>
  <si>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</si>
  <si>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</si>
  <si>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</si>
  <si>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</si>
  <si>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</si>
  <si>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</si>
  <si>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</si>
  <si>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</si>
  <si>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</si>
  <si>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</si>
  <si>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</si>
  <si>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</si>
  <si>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</si>
  <si>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</si>
  <si>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</si>
  <si>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</si>
  <si>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</si>
  <si>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</si>
  <si>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</si>
  <si>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</si>
  <si>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</si>
  <si>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</si>
  <si>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</si>
  <si>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</si>
  <si>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</si>
  <si>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</si>
  <si>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</si>
  <si>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</si>
  <si>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</si>
  <si>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</si>
  <si>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</si>
  <si>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</si>
  <si>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</si>
  <si>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</si>
  <si>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</si>
  <si>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</si>
  <si>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</si>
  <si>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</si>
  <si>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</si>
  <si>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</si>
  <si>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</si>
  <si>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</si>
  <si>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</si>
  <si>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</si>
  <si>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</si>
  <si>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</si>
  <si>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</si>
  <si>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</si>
  <si>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</si>
  <si>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</si>
  <si>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</si>
  <si>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</si>
  <si>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</si>
  <si>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</si>
  <si>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</si>
  <si>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</si>
  <si>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</si>
  <si>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</si>
  <si>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</si>
  <si>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</si>
  <si>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</si>
  <si>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</si>
  <si>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</si>
  <si>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</si>
  <si>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</si>
  <si>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</si>
  <si>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</si>
  <si>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</si>
  <si>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</si>
  <si>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</si>
  <si>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</si>
  <si>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</si>
  <si>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</si>
  <si>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</si>
  <si>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</si>
  <si>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</si>
  <si>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</si>
  <si>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</si>
  <si>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</si>
  <si>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</si>
  <si>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</si>
  <si>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</si>
  <si>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</si>
  <si>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</si>
  <si>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</si>
  <si>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</si>
  <si>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</si>
  <si>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</si>
  <si>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</si>
  <si>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</si>
  <si>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</si>
  <si>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</si>
  <si>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</si>
  <si>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</si>
  <si>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</si>
  <si>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</si>
  <si>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</si>
  <si>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</si>
  <si>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</si>
  <si>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</si>
  <si>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</si>
  <si>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</si>
  <si>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</si>
  <si>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</si>
  <si>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</si>
  <si>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</si>
  <si>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</si>
  <si>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</si>
  <si>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</si>
  <si>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</si>
  <si>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</si>
  <si>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</si>
  <si>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</si>
  <si>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</si>
  <si>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</si>
  <si>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</si>
  <si>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</si>
  <si>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</si>
  <si>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</si>
  <si>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</si>
  <si>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</si>
  <si>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</si>
  <si>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</si>
  <si>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</si>
  <si>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</si>
  <si>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</si>
  <si>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</si>
  <si>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</si>
  <si>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</si>
  <si>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</si>
  <si>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</si>
  <si>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</si>
  <si>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</si>
  <si>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</si>
  <si>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</si>
  <si>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</si>
  <si>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</si>
  <si>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</si>
  <si>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</si>
  <si>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</si>
  <si>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</si>
  <si>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</si>
  <si>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</si>
  <si>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</si>
  <si>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</si>
  <si>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</si>
  <si>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</si>
  <si>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</si>
  <si>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</si>
  <si>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</si>
  <si>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</si>
  <si>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</si>
  <si>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</si>
  <si>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</si>
  <si>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</si>
  <si>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</si>
  <si>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</si>
  <si>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</si>
  <si>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</si>
  <si>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</si>
  <si>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</si>
  <si>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</si>
  <si>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</si>
  <si>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</si>
  <si>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</si>
  <si>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</si>
  <si>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</si>
  <si>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</si>
  <si>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</si>
  <si>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</si>
  <si>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</si>
  <si>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</si>
  <si>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</si>
  <si>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</si>
  <si>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</si>
  <si>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</si>
  <si>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</si>
  <si>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</si>
  <si>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</si>
  <si>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</si>
  <si>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</si>
  <si>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</si>
  <si>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</si>
  <si>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</si>
  <si>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</si>
  <si>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</si>
  <si>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</si>
  <si>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</si>
  <si>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</si>
  <si>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</si>
  <si>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</si>
  <si>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</si>
  <si>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</si>
  <si>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</si>
  <si>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</si>
  <si>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</si>
  <si>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</si>
  <si>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</si>
  <si>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</si>
  <si>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</si>
  <si>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</si>
  <si>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</si>
  <si>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</si>
  <si>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</si>
  <si>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</si>
  <si>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</si>
  <si>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</si>
  <si>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</si>
  <si>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</si>
  <si>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</si>
  <si>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</si>
  <si>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</si>
  <si>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</si>
  <si>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</si>
  <si>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</si>
  <si>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</si>
  <si>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</si>
  <si>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</si>
  <si>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</si>
  <si>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</si>
  <si>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</si>
  <si>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</si>
  <si>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</si>
  <si>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</si>
  <si>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</si>
  <si>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</si>
  <si>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</si>
  <si>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</si>
  <si>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</si>
  <si>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</si>
  <si>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</si>
  <si>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</si>
  <si>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</si>
  <si>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</si>
  <si>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</si>
  <si>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</si>
  <si>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</si>
  <si>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</si>
  <si>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</si>
  <si>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</si>
  <si>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</si>
  <si>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</si>
  <si>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</si>
  <si>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</si>
  <si>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</si>
  <si>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</si>
  <si>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</si>
  <si>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</si>
  <si>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</si>
  <si>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</si>
  <si>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</si>
  <si>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</si>
  <si>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</si>
  <si>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</si>
  <si>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</si>
  <si>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</si>
  <si>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</si>
  <si>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</si>
  <si>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</si>
  <si>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</si>
  <si>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</si>
  <si>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</si>
  <si>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</si>
  <si>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</si>
  <si>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</si>
  <si>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</si>
  <si>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</si>
  <si>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</si>
  <si>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</si>
  <si>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</si>
  <si>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</si>
  <si>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</si>
  <si>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</si>
  <si>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</si>
  <si>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</si>
  <si>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</si>
  <si>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</si>
  <si>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</si>
  <si>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</si>
  <si>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</si>
  <si>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</si>
  <si>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</si>
  <si>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</si>
  <si>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</si>
  <si>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</si>
  <si>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</si>
  <si>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</si>
  <si>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</si>
  <si>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</si>
  <si>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</si>
  <si>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</si>
  <si>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</si>
  <si>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</si>
  <si>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</si>
  <si>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</si>
  <si>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</si>
  <si>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</si>
  <si>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</si>
  <si>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</si>
  <si>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</si>
  <si>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</si>
  <si>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</si>
  <si>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</si>
  <si>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</si>
  <si>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</si>
  <si>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</si>
  <si>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</si>
  <si>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</si>
  <si>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</si>
  <si>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</si>
  <si>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</si>
  <si>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</si>
  <si>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</si>
  <si>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</si>
  <si>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</si>
  <si>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</si>
  <si>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</si>
  <si>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</si>
  <si>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</si>
  <si>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</si>
  <si>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</si>
  <si>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</si>
  <si>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</si>
  <si>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</si>
  <si>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</si>
  <si>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</si>
  <si>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</si>
  <si>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</si>
  <si>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</si>
  <si>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</si>
  <si>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</si>
  <si>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</si>
  <si>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</si>
  <si>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</si>
  <si>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</si>
  <si>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</si>
  <si>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</si>
  <si>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</si>
  <si>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</si>
  <si>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</si>
  <si>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</si>
  <si>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</si>
  <si>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</si>
  <si>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</si>
  <si>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</si>
  <si>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</si>
  <si>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</si>
  <si>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</si>
  <si>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</si>
  <si>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</si>
  <si>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</si>
  <si>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</si>
  <si>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</si>
  <si>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</si>
  <si>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</si>
  <si>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</si>
  <si>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</si>
  <si>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</si>
  <si>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</si>
  <si>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</si>
  <si>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</si>
  <si>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</si>
  <si>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</si>
  <si>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</si>
  <si>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</si>
  <si>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</si>
  <si>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</si>
  <si>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</si>
  <si>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</si>
  <si>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</si>
  <si>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</si>
  <si>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</si>
  <si>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</si>
  <si>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</si>
  <si>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</si>
  <si>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</si>
  <si>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</si>
  <si>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</si>
  <si>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</si>
  <si>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</si>
  <si>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</si>
  <si>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</si>
  <si>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</si>
  <si>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</si>
  <si>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</si>
  <si>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</si>
  <si>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</si>
  <si>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</si>
  <si>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</si>
  <si>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</si>
  <si>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</si>
  <si>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</si>
  <si>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</si>
  <si>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</si>
  <si>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</si>
  <si>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</si>
  <si>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</si>
  <si>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</si>
  <si>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</si>
  <si>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</si>
  <si>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</si>
  <si>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</si>
  <si>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</si>
  <si>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</si>
  <si>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</si>
  <si>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</si>
  <si>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</si>
  <si>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</si>
  <si>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</si>
  <si>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</si>
  <si>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</si>
  <si>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</si>
  <si>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</si>
  <si>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</si>
  <si>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</si>
  <si>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</si>
  <si>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</si>
  <si>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</si>
  <si>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</si>
  <si>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</si>
  <si>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</si>
  <si>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</si>
  <si>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</si>
  <si>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</si>
  <si>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</si>
  <si>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</si>
  <si>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</si>
  <si>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</si>
  <si>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</si>
  <si>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</si>
  <si>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</si>
  <si>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</si>
  <si>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</si>
  <si>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</si>
  <si>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</si>
  <si>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</si>
  <si>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</si>
  <si>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</si>
  <si>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</si>
  <si>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</si>
  <si>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</si>
  <si>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</si>
  <si>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</si>
  <si>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</si>
  <si>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</si>
  <si>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</si>
  <si>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</si>
  <si>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</si>
  <si>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</si>
  <si>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</si>
  <si>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</si>
  <si>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</si>
  <si>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</si>
  <si>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</si>
  <si>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</si>
  <si>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</si>
  <si>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</si>
  <si>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</si>
  <si>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</si>
  <si>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</si>
  <si>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</si>
  <si>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</si>
  <si>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</si>
  <si>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</si>
  <si>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</si>
  <si>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</si>
  <si>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</si>
  <si>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</si>
  <si>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</si>
  <si>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</si>
  <si>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</si>
  <si>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</si>
  <si>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</si>
  <si>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</si>
  <si>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</si>
  <si>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</si>
  <si>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</si>
  <si>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</si>
  <si>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</si>
  <si>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</si>
  <si>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</si>
  <si>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</si>
  <si>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</si>
  <si>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</si>
  <si>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</si>
  <si>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</si>
  <si>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</si>
  <si>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</si>
  <si>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</si>
  <si>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</si>
  <si>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</si>
  <si>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</si>
  <si>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</si>
  <si>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</si>
  <si>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</si>
  <si>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</si>
  <si>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</si>
  <si>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</si>
  <si>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</si>
  <si>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</si>
  <si>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</si>
  <si>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</si>
  <si>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</si>
  <si>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</si>
  <si>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</si>
  <si>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</si>
  <si>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</si>
  <si>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</si>
  <si>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</si>
  <si>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</si>
  <si>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</si>
  <si>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</si>
  <si>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</si>
  <si>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</si>
  <si>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</si>
  <si>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</si>
  <si>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</si>
  <si>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</si>
  <si>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</si>
  <si>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</si>
  <si>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</si>
  <si>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</si>
  <si>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</si>
  <si>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</si>
  <si>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</si>
  <si>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</si>
  <si>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</si>
  <si>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</si>
  <si>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</si>
  <si>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</si>
  <si>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</si>
  <si>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</si>
  <si>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</si>
  <si>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</si>
  <si>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</si>
  <si>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</si>
  <si>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</si>
  <si>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</si>
  <si>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</si>
  <si>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</si>
  <si>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</si>
  <si>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</si>
  <si>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</si>
  <si>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</si>
  <si>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</si>
  <si>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</si>
  <si>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</si>
  <si>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</si>
  <si>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</si>
  <si>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</si>
  <si>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</si>
  <si>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</si>
  <si>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</si>
  <si>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</si>
  <si>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</si>
  <si>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</si>
  <si>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</si>
  <si>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</si>
  <si>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</si>
  <si>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</si>
  <si>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</si>
  <si>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</si>
  <si>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</si>
  <si>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</si>
  <si>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</si>
  <si>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</si>
  <si>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</si>
  <si>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</si>
  <si>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</si>
  <si>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</si>
  <si>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</si>
  <si>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</si>
  <si>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</si>
  <si>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</si>
  <si>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</si>
  <si>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</si>
  <si>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</si>
  <si>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</si>
  <si>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</si>
  <si>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</si>
  <si>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</si>
  <si>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</si>
  <si>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</si>
  <si>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</si>
  <si>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</si>
  <si>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</si>
  <si>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</si>
  <si>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</si>
  <si>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</si>
  <si>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</si>
  <si>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</si>
  <si>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</si>
  <si>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</si>
  <si>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</si>
  <si>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</si>
  <si>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</si>
  <si>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</si>
  <si>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</si>
  <si>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</si>
  <si>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</si>
  <si>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</si>
  <si>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</si>
  <si>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</si>
  <si>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</si>
  <si>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</si>
  <si>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</si>
  <si>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</si>
  <si>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</si>
  <si>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</si>
  <si>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</si>
  <si>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</si>
  <si>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</si>
  <si>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</si>
  <si>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</si>
  <si>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</si>
  <si>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</si>
  <si>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</si>
  <si>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</si>
  <si>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</si>
  <si>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</si>
  <si>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</si>
  <si>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</si>
  <si>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</si>
  <si>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</si>
  <si>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</si>
  <si>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</si>
  <si>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</si>
  <si>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</si>
  <si>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</si>
  <si>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</si>
  <si>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</si>
  <si>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</si>
  <si>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</si>
  <si>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</si>
  <si>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</si>
  <si>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</si>
  <si>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</si>
  <si>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</si>
  <si>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</si>
  <si>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</si>
  <si>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</si>
  <si>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</si>
  <si>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</si>
  <si>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</si>
  <si>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</si>
  <si>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</si>
  <si>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</si>
  <si>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</si>
  <si>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</si>
  <si>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</si>
  <si>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</si>
  <si>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</si>
  <si>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</si>
  <si>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</si>
  <si>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</si>
  <si>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</si>
  <si>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</si>
  <si>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</si>
  <si>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</si>
  <si>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</si>
  <si>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</si>
  <si>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</si>
  <si>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</si>
  <si>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</si>
  <si>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</si>
  <si>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</si>
  <si>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</si>
  <si>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</si>
  <si>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</si>
  <si>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</si>
  <si>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</si>
  <si>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</si>
  <si>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</si>
  <si>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</si>
  <si>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</si>
  <si>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</si>
  <si>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</si>
  <si>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</si>
  <si>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</si>
  <si>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</si>
  <si>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</si>
  <si>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</si>
  <si>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</si>
  <si>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</si>
  <si>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</si>
  <si>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</si>
  <si>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</si>
  <si>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</si>
  <si>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</si>
  <si>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</si>
  <si>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</si>
  <si>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</si>
  <si>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</si>
  <si>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</si>
  <si>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</si>
  <si>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</si>
  <si>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</si>
  <si>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</si>
  <si>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</si>
  <si>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</si>
  <si>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</si>
  <si>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</si>
  <si>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</si>
  <si>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</si>
  <si>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</si>
  <si>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</si>
  <si>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</si>
  <si>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</si>
  <si>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</si>
  <si>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</si>
  <si>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</si>
  <si>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</si>
  <si>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</si>
  <si>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</si>
  <si>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</si>
  <si>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</si>
  <si>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</si>
  <si>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</si>
  <si>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</si>
  <si>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</si>
  <si>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</si>
  <si>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</si>
  <si>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</si>
  <si>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</si>
  <si>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</si>
  <si>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</si>
  <si>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</si>
  <si>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</si>
  <si>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</si>
  <si>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</si>
  <si>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</si>
  <si>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</si>
  <si>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</si>
  <si>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</si>
  <si>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</si>
  <si>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</si>
  <si>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</si>
  <si>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</si>
  <si>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</si>
  <si>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</si>
  <si>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</si>
  <si>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</si>
  <si>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</si>
  <si>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</si>
  <si>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</si>
  <si>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</si>
  <si>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</si>
  <si>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</si>
  <si>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</si>
  <si>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</si>
  <si>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</si>
  <si>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</si>
  <si>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</si>
  <si>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</si>
  <si>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</si>
  <si>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</si>
  <si>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</si>
  <si>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</si>
  <si>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</si>
  <si>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</si>
  <si>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</si>
  <si>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</si>
  <si>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</si>
  <si>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</si>
  <si>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</si>
  <si>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</si>
  <si>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</si>
  <si>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</si>
  <si>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</si>
  <si>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</si>
  <si>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</si>
  <si>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</si>
  <si>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</si>
  <si>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</si>
  <si>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</si>
  <si>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</si>
  <si>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</si>
  <si>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</si>
  <si>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</si>
  <si>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</si>
  <si>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</si>
  <si>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</si>
  <si>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</si>
  <si>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</si>
  <si>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</si>
  <si>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</si>
  <si>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</si>
  <si>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</si>
  <si>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</si>
  <si>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</si>
  <si>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</si>
  <si>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</si>
  <si>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</si>
  <si>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</si>
  <si>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</si>
  <si>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</si>
  <si>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</si>
  <si>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</si>
  <si>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</si>
  <si>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</si>
  <si>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</si>
  <si>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</si>
  <si>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</si>
  <si>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</si>
  <si>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</si>
  <si>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</si>
  <si>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</si>
  <si>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</si>
  <si>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</si>
  <si>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</si>
  <si>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</si>
  <si>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</si>
  <si>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</si>
  <si>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</si>
  <si>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</si>
  <si>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</si>
  <si>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</si>
  <si>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</si>
  <si>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</si>
  <si>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</si>
  <si>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</si>
  <si>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</si>
  <si>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</si>
  <si>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</si>
  <si>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</si>
  <si>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</si>
  <si>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</si>
  <si>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</si>
  <si>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</si>
  <si>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</si>
  <si>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</si>
  <si>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</si>
  <si>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</si>
  <si>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</si>
  <si>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</si>
  <si>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</si>
  <si>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</si>
  <si>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</si>
  <si>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</si>
  <si>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</si>
  <si>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</si>
  <si>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</si>
  <si>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</si>
  <si>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</si>
  <si>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</si>
  <si>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</si>
  <si>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</si>
  <si>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</si>
  <si>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</si>
  <si>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</si>
  <si>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</si>
  <si>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</si>
  <si>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</si>
  <si>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</si>
  <si>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</si>
  <si>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</si>
  <si>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</si>
  <si>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</si>
  <si>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</si>
  <si>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</si>
  <si>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</si>
  <si>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</si>
  <si>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</si>
  <si>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</si>
  <si>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</si>
  <si>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</si>
  <si>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</si>
  <si>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</si>
  <si>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</si>
  <si>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</si>
  <si>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</si>
  <si>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</si>
  <si>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</si>
  <si>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</si>
  <si>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</si>
  <si>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</si>
  <si>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</si>
  <si>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</si>
  <si>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</si>
  <si>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</si>
  <si>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</si>
  <si>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</si>
  <si>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</si>
  <si>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</si>
  <si>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</si>
  <si>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</si>
  <si>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</si>
  <si>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</si>
  <si>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</si>
  <si>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</si>
  <si>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</si>
  <si>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</si>
  <si>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</si>
  <si>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</si>
  <si>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</si>
  <si>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</si>
  <si>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</si>
  <si>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</si>
  <si>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</si>
  <si>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</si>
  <si>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</si>
  <si>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</si>
  <si>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</si>
  <si>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</si>
  <si>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</si>
  <si>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</si>
  <si>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</si>
  <si>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</si>
  <si>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</si>
  <si>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</si>
  <si>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</si>
  <si>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</si>
  <si>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</si>
  <si>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</si>
  <si>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</si>
  <si>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</si>
  <si>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</si>
  <si>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</si>
  <si>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</si>
  <si>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</si>
  <si>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</si>
  <si>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</si>
  <si>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</si>
  <si>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</si>
  <si>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</si>
  <si>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</si>
  <si>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</si>
  <si>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</si>
  <si>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</si>
  <si>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</si>
  <si>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</si>
  <si>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</si>
  <si>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</si>
  <si>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</si>
  <si>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</si>
  <si>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</si>
  <si>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</si>
  <si>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</si>
  <si>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</si>
  <si>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</si>
  <si>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</si>
  <si>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</si>
  <si>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</si>
  <si>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</si>
  <si>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</si>
  <si>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</si>
  <si>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</si>
  <si>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</si>
  <si>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</si>
  <si>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</si>
  <si>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</si>
  <si>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</si>
  <si>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</si>
  <si>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</si>
  <si>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</si>
  <si>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</si>
  <si>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</si>
  <si>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</si>
  <si>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</si>
  <si>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</si>
  <si>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</si>
  <si>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</si>
  <si>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</si>
  <si>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</si>
  <si>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</si>
  <si>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</si>
  <si>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</si>
  <si>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</si>
  <si>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</si>
  <si>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</si>
  <si>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</si>
  <si>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</si>
  <si>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</si>
  <si>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</si>
  <si>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</si>
  <si>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</si>
  <si>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</si>
  <si>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</si>
  <si>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</si>
  <si>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</si>
  <si>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</si>
  <si>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</si>
  <si>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</si>
  <si>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</si>
  <si>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</si>
  <si>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</si>
  <si>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</si>
  <si>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</si>
  <si>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</si>
  <si>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</si>
  <si>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</si>
  <si>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</si>
  <si>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</si>
  <si>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</si>
  <si>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</si>
  <si>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</si>
  <si>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</si>
  <si>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</si>
  <si>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</si>
  <si>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</si>
  <si>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</si>
  <si>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</si>
  <si>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</si>
  <si>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</si>
  <si>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</si>
  <si>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</si>
  <si>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</si>
  <si>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</si>
  <si>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</si>
  <si>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</si>
  <si>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</si>
  <si>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</si>
  <si>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</si>
  <si>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</si>
  <si>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</si>
  <si>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</si>
  <si>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</si>
  <si>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</si>
  <si>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</si>
  <si>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</si>
  <si>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</si>
  <si>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</si>
  <si>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</si>
  <si>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</si>
  <si>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</si>
  <si>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</si>
  <si>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</si>
  <si>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</si>
  <si>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</si>
  <si>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</si>
  <si>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</si>
  <si>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</si>
  <si>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</si>
  <si>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</si>
  <si>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</si>
  <si>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</si>
  <si>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</si>
  <si>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</si>
  <si>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</si>
  <si>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</si>
  <si>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</si>
  <si>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</si>
  <si>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</si>
  <si>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</si>
  <si>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</si>
  <si>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</si>
  <si>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</si>
  <si>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</si>
  <si>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</si>
  <si>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</si>
  <si>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</si>
  <si>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</si>
  <si>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</si>
  <si>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</si>
  <si>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</si>
  <si>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</si>
  <si>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</si>
  <si>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</si>
  <si>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</si>
  <si>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</si>
  <si>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</si>
  <si>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</si>
  <si>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</si>
  <si>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</si>
  <si>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</si>
  <si>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</si>
  <si>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</si>
  <si>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</si>
  <si>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</si>
  <si>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</si>
  <si>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</si>
  <si>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</si>
  <si>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</si>
  <si>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</si>
  <si>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</si>
  <si>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</si>
  <si>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</si>
  <si>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</si>
  <si>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</si>
  <si>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</si>
  <si>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</si>
  <si>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</si>
  <si>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</si>
  <si>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</si>
  <si>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</si>
  <si>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</si>
  <si>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</si>
  <si>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</si>
  <si>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</si>
  <si>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</si>
  <si>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</si>
  <si>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</si>
  <si>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</si>
  <si>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</si>
  <si>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</si>
  <si>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</si>
  <si>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</si>
  <si>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</si>
  <si>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</si>
  <si>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</si>
  <si>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</si>
  <si>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</si>
  <si>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</si>
  <si>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</si>
  <si>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</si>
  <si>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</si>
  <si>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</si>
  <si>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</si>
  <si>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</si>
  <si>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</si>
  <si>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</si>
  <si>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</si>
  <si>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</si>
  <si>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</si>
  <si>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</si>
  <si>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</si>
  <si>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</si>
  <si>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</si>
  <si>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</si>
  <si>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</si>
  <si>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</si>
  <si>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</si>
  <si>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</si>
  <si>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</si>
  <si>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</si>
  <si>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</si>
  <si>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</si>
  <si>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</si>
  <si>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</si>
  <si>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</si>
  <si>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</si>
  <si>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</si>
  <si>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</si>
  <si>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</si>
  <si>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</si>
  <si>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</si>
  <si>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</si>
  <si>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</si>
  <si>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</si>
  <si>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</si>
  <si>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</si>
  <si>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</si>
  <si>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</si>
  <si>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</si>
  <si>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</si>
  <si>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</si>
  <si>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</si>
  <si>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</si>
  <si>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</si>
  <si>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</si>
  <si>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</si>
  <si>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</si>
  <si>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</si>
  <si>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</si>
  <si>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</si>
  <si>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</si>
  <si>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</si>
  <si>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</si>
  <si>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</si>
  <si>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</si>
  <si>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</si>
  <si>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</si>
  <si>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</si>
  <si>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</si>
  <si>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</si>
  <si>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</si>
  <si>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</si>
  <si>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</si>
  <si>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</si>
  <si>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</si>
  <si>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</si>
  <si>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</si>
  <si>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</si>
  <si>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</si>
  <si>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</si>
  <si>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</si>
  <si>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</si>
  <si>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</si>
  <si>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</si>
  <si>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</si>
  <si>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</si>
  <si>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</si>
  <si>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</si>
  <si>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</si>
  <si>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</si>
  <si>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</si>
  <si>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</si>
  <si>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</si>
  <si>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</si>
  <si>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</si>
  <si>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</si>
  <si>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</si>
  <si>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</si>
  <si>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</si>
  <si>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</si>
  <si>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</si>
  <si>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</si>
  <si>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</si>
  <si>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</si>
  <si>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</si>
  <si>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</si>
  <si>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</si>
  <si>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</si>
  <si>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</si>
  <si>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</si>
  <si>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</si>
  <si>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</si>
  <si>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</si>
  <si>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</si>
  <si>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</si>
  <si>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</si>
  <si>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</si>
  <si>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</si>
  <si>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</si>
  <si>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</si>
  <si>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</si>
  <si>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</si>
  <si>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</si>
  <si>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</si>
  <si>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</si>
  <si>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</si>
  <si>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</si>
  <si>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</si>
  <si>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</si>
  <si>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</si>
  <si>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</si>
  <si>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</si>
  <si>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</si>
  <si>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</si>
  <si>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</si>
  <si>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</si>
  <si>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</si>
  <si>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</si>
  <si>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</si>
  <si>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</si>
  <si>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</si>
  <si>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</si>
  <si>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</si>
  <si>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</si>
  <si>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</si>
  <si>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</si>
  <si>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</si>
  <si>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</si>
  <si>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</si>
  <si>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</si>
  <si>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</si>
  <si>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</si>
  <si>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</si>
  <si>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</si>
  <si>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</si>
  <si>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</si>
  <si>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</si>
  <si>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</si>
  <si>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</si>
  <si>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</si>
  <si>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</si>
  <si>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</si>
  <si>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</si>
  <si>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</si>
  <si>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</si>
  <si>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</si>
  <si>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</si>
  <si>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</si>
  <si>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</si>
  <si>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</si>
  <si>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</si>
  <si>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</si>
  <si>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</si>
  <si>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</si>
  <si>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</si>
  <si>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</si>
  <si>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</si>
  <si>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</si>
  <si>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</si>
  <si>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</si>
  <si>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</si>
  <si>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</si>
  <si>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</si>
  <si>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</si>
  <si>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</si>
  <si>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</si>
  <si>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</si>
  <si>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</si>
  <si>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</si>
  <si>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</si>
  <si>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</si>
  <si>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</si>
  <si>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</si>
  <si>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</si>
  <si>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</si>
  <si>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</si>
  <si>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</si>
  <si>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</si>
  <si>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</si>
  <si>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</si>
  <si>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</si>
  <si>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</si>
  <si>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</si>
  <si>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</si>
  <si>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</si>
  <si>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</si>
  <si>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</si>
  <si>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</si>
  <si>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</si>
  <si>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</si>
  <si>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</si>
  <si>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</si>
  <si>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</si>
  <si>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</si>
  <si>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</si>
  <si>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</si>
  <si>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</si>
  <si>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</si>
  <si>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</si>
  <si>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</si>
  <si>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</si>
  <si>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</si>
  <si>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</si>
  <si>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</si>
  <si>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</si>
  <si>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</si>
  <si>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</si>
  <si>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</si>
  <si>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</si>
  <si>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</si>
  <si>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</si>
  <si>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</si>
  <si>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</si>
  <si>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</si>
  <si>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</si>
  <si>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</si>
  <si>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</si>
  <si>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</si>
  <si>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</si>
  <si>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</si>
  <si>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</si>
  <si>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</si>
  <si>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</si>
  <si>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</si>
  <si>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</si>
  <si>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</si>
  <si>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</si>
  <si>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</si>
  <si>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</si>
  <si>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</si>
  <si>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</si>
  <si>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</si>
  <si>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</si>
  <si>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</si>
  <si>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</si>
  <si>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</si>
  <si>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</si>
  <si>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</si>
  <si>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</si>
  <si>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</si>
  <si>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</si>
  <si>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</si>
  <si>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</si>
  <si>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</si>
  <si>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</si>
  <si>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</si>
  <si>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</si>
  <si>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</si>
  <si>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</si>
  <si>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</si>
  <si>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</si>
  <si>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</si>
  <si>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</si>
  <si>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</si>
  <si>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</si>
  <si>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</si>
  <si>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</si>
  <si>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</si>
  <si>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</si>
  <si>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</si>
  <si>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</si>
  <si>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</si>
  <si>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</si>
  <si>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</si>
  <si>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</si>
  <si>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</si>
  <si>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</si>
  <si>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</si>
  <si>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</si>
  <si>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</si>
  <si>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</si>
  <si>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</si>
  <si>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</si>
  <si>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</si>
  <si>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</si>
  <si>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</si>
  <si>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</si>
  <si>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</si>
  <si>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</si>
  <si>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</si>
  <si>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</si>
  <si>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</si>
  <si>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</si>
  <si>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</si>
  <si>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</si>
  <si>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</si>
  <si>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</si>
  <si>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</si>
  <si>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</si>
  <si>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</si>
  <si>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</si>
  <si>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</si>
  <si>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</si>
  <si>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</si>
  <si>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</si>
  <si>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</si>
  <si>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</si>
  <si>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</si>
  <si>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</si>
  <si>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</si>
  <si>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</si>
  <si>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</si>
  <si>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</si>
  <si>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</si>
  <si>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</si>
  <si>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</si>
  <si>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</si>
  <si>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</si>
  <si>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</si>
  <si>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</si>
  <si>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</si>
  <si>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</si>
  <si>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</si>
  <si>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</si>
  <si>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</si>
  <si>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</si>
  <si>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</si>
  <si>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</si>
  <si>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</si>
  <si>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</si>
  <si>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</si>
  <si>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</si>
  <si>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</si>
  <si>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</si>
  <si>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</si>
  <si>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</si>
  <si>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</si>
  <si>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</si>
  <si>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</si>
  <si>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</si>
  <si>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</si>
  <si>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</si>
  <si>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</si>
  <si>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</si>
  <si>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</si>
  <si>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</si>
  <si>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</si>
  <si>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</si>
  <si>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</si>
  <si>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</si>
  <si>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</si>
  <si>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</si>
  <si>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</si>
  <si>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</si>
  <si>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</si>
  <si>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</si>
  <si>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</si>
  <si>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</si>
  <si>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</si>
  <si>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</si>
  <si>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</si>
  <si>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</si>
  <si>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</si>
  <si>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</si>
  <si>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</si>
  <si>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</si>
  <si>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</si>
  <si>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</si>
  <si>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</si>
  <si>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</si>
  <si>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</si>
  <si>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</si>
  <si>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</si>
  <si>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</si>
  <si>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</si>
  <si>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</si>
  <si>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</si>
  <si>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</si>
  <si>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</si>
  <si>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</si>
  <si>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</si>
  <si>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</si>
  <si>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</si>
  <si>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</si>
  <si>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</si>
  <si>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</si>
  <si>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</si>
  <si>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</si>
  <si>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</si>
  <si>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</si>
  <si>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</si>
  <si>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</si>
  <si>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</si>
  <si>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</si>
  <si>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</si>
  <si>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</si>
  <si>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</si>
  <si>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</si>
  <si>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</si>
  <si>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</si>
  <si>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</si>
  <si>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</si>
  <si>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</si>
  <si>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</si>
  <si>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</si>
  <si>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</si>
  <si>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</si>
  <si>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</si>
  <si>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</si>
  <si>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</si>
  <si>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</si>
  <si>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</si>
  <si>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</si>
  <si>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</si>
  <si>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</si>
  <si>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</si>
  <si>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</si>
  <si>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</si>
  <si>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</si>
  <si>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</si>
  <si>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</si>
  <si>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</si>
  <si>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</si>
  <si>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</si>
  <si>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</si>
  <si>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</si>
  <si>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</si>
  <si>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</si>
  <si>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</si>
  <si>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</si>
  <si>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</si>
  <si>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</si>
  <si>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</si>
  <si>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</si>
  <si>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</si>
  <si>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</si>
  <si>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</si>
  <si>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</si>
  <si>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</si>
  <si>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</si>
  <si>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</si>
  <si>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</si>
  <si>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</si>
  <si>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</si>
  <si>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</si>
  <si>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</si>
  <si>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</si>
  <si>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</si>
  <si>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</si>
  <si>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</si>
  <si>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</si>
  <si>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</si>
  <si>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</si>
  <si>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</si>
  <si>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</si>
  <si>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</si>
  <si>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</si>
  <si>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</si>
  <si>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</si>
  <si>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</si>
  <si>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</si>
  <si>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</si>
  <si>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</si>
  <si>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</si>
  <si>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</si>
  <si>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</si>
  <si>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</si>
  <si>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</si>
  <si>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</si>
  <si>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</si>
  <si>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</si>
  <si>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</si>
  <si>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</si>
  <si>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</si>
  <si>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</si>
  <si>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</si>
  <si>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</si>
  <si>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</si>
  <si>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</si>
  <si>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</si>
  <si>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</si>
  <si>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</si>
  <si>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</si>
  <si>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</si>
  <si>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</si>
  <si>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</si>
  <si>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</si>
  <si>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</si>
  <si>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</si>
  <si>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</si>
  <si>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</si>
  <si>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</si>
  <si>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</si>
  <si>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</si>
  <si>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</si>
  <si>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</si>
  <si>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</si>
  <si>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</si>
  <si>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</si>
  <si>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</si>
  <si>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</si>
  <si>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</si>
  <si>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</si>
  <si>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</si>
  <si>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</si>
  <si>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</si>
  <si>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</si>
  <si>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</si>
  <si>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</si>
  <si>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</si>
  <si>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</si>
  <si>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</si>
  <si>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</si>
  <si>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</si>
  <si>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</si>
  <si>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</si>
  <si>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</si>
  <si>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</si>
  <si>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</si>
  <si>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</si>
  <si>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</si>
  <si>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</si>
  <si>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</si>
  <si>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</si>
  <si>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</si>
  <si>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</si>
  <si>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</si>
  <si>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</si>
  <si>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</si>
  <si>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</si>
  <si>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</si>
  <si>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</si>
  <si>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</si>
  <si>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</si>
  <si>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</si>
  <si>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</si>
  <si>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</si>
  <si>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</si>
  <si>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</si>
  <si>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</si>
  <si>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</si>
  <si>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</si>
  <si>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</si>
  <si>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</si>
  <si>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</si>
  <si>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</si>
  <si>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</si>
  <si>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</si>
  <si>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</si>
  <si>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</si>
  <si>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</si>
  <si>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</si>
  <si>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</si>
  <si>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</si>
  <si>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</si>
  <si>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</si>
  <si>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</si>
  <si>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</si>
  <si>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</si>
  <si>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</si>
  <si>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</si>
  <si>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</si>
  <si>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</si>
  <si>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</si>
  <si>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</si>
  <si>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</si>
  <si>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</si>
  <si>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</si>
  <si>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</si>
  <si>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</si>
  <si>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</si>
  <si>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</si>
  <si>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</si>
  <si>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</si>
  <si>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</si>
  <si>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</si>
  <si>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</si>
  <si>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</si>
  <si>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</si>
  <si>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</si>
  <si>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</si>
  <si>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</si>
  <si>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</si>
  <si>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</si>
  <si>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</si>
  <si>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</si>
  <si>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</si>
  <si>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</si>
  <si>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</si>
  <si>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</si>
  <si>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</si>
  <si>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</si>
  <si>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</si>
  <si>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</si>
  <si>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</si>
  <si>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</si>
  <si>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</si>
  <si>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</si>
  <si>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</si>
  <si>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</si>
  <si>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</si>
  <si>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</si>
  <si>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</si>
  <si>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</si>
  <si>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</si>
  <si>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</si>
  <si>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</si>
  <si>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</si>
  <si>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</si>
  <si>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</si>
  <si>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</si>
  <si>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</si>
  <si>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</si>
  <si>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</si>
  <si>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</si>
  <si>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</si>
  <si>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</si>
  <si>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</si>
  <si>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</si>
  <si>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</si>
  <si>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</si>
  <si>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</si>
  <si>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</si>
  <si>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</si>
  <si>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</si>
  <si>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</si>
  <si>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</si>
  <si>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</si>
  <si>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</si>
  <si>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</si>
  <si>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</si>
  <si>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</si>
  <si>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</si>
  <si>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</si>
  <si>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</si>
  <si>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</si>
  <si>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</si>
  <si>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</si>
  <si>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</si>
  <si>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</si>
  <si>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</si>
  <si>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</si>
  <si>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</si>
  <si>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</si>
  <si>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</si>
  <si>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</si>
  <si>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</si>
  <si>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</si>
  <si>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</si>
  <si>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</si>
  <si>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</si>
  <si>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</si>
  <si>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</si>
  <si>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</si>
  <si>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</si>
  <si>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</si>
  <si>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</si>
  <si>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</si>
  <si>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</si>
  <si>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</si>
  <si>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</si>
  <si>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</si>
  <si>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</si>
  <si>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</si>
  <si>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</si>
  <si>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</si>
  <si>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</si>
  <si>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</si>
  <si>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</si>
  <si>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</si>
  <si>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</si>
  <si>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</si>
  <si>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</si>
  <si>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</si>
  <si>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</si>
  <si>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</si>
  <si>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</si>
  <si>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</si>
  <si>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</si>
  <si>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</si>
  <si>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</si>
  <si>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</si>
  <si>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</si>
  <si>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</si>
  <si>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</si>
  <si>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</si>
  <si>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</si>
  <si>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</si>
  <si>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</si>
  <si>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</si>
  <si>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</si>
  <si>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</si>
  <si>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</si>
  <si>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</si>
  <si>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</si>
  <si>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</si>
  <si>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</si>
  <si>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</si>
  <si>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</si>
  <si>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</si>
  <si>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</si>
  <si>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</si>
  <si>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</si>
  <si>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</si>
  <si>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</si>
  <si>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</si>
  <si>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</si>
  <si>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</si>
  <si>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</si>
  <si>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</si>
  <si>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</si>
  <si>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</si>
  <si>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</si>
  <si>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</si>
  <si>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</si>
  <si>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</si>
  <si>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</si>
  <si>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</si>
  <si>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</si>
  <si>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</si>
  <si>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</si>
  <si>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</si>
  <si>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</si>
  <si>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</si>
  <si>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</si>
  <si>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</si>
  <si>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</si>
  <si>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</si>
  <si>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</si>
  <si>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</si>
  <si>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</si>
  <si>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</si>
  <si>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</si>
  <si>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</si>
  <si>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</si>
  <si>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</si>
  <si>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</si>
  <si>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</si>
  <si>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</si>
  <si>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</si>
  <si>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</si>
  <si>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</si>
  <si>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</si>
  <si>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</si>
  <si>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</si>
  <si>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</si>
  <si>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</si>
  <si>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</si>
  <si>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</si>
  <si>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</si>
  <si>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</si>
  <si>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</si>
  <si>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</si>
  <si>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</si>
  <si>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</si>
  <si>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</si>
  <si>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</si>
  <si>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</si>
  <si>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</si>
  <si>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</si>
  <si>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</si>
  <si>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</si>
  <si>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</si>
  <si>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</si>
  <si>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</si>
  <si>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</si>
  <si>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</si>
  <si>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</si>
  <si>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</si>
  <si>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</si>
  <si>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</si>
  <si>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</si>
  <si>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</si>
  <si>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</si>
  <si>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</si>
  <si>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</si>
  <si>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</si>
  <si>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</si>
  <si>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</si>
  <si>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</si>
  <si>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</si>
  <si>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</si>
  <si>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</si>
  <si>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</si>
  <si>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</si>
  <si>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</si>
  <si>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</si>
  <si>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</si>
  <si>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</si>
  <si>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</si>
  <si>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</si>
  <si>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</si>
  <si>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</si>
  <si>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</si>
  <si>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</si>
  <si>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</si>
  <si>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</si>
  <si>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</si>
  <si>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</si>
  <si>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</si>
  <si>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</si>
  <si>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</si>
  <si>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</si>
  <si>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</si>
  <si>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</si>
  <si>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</si>
  <si>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</si>
  <si>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</si>
  <si>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</si>
  <si>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</si>
  <si>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</si>
  <si>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</si>
  <si>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</si>
  <si>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</si>
  <si>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</si>
  <si>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</si>
  <si>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</si>
  <si>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</si>
  <si>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</si>
  <si>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</si>
  <si>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</si>
  <si>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</si>
  <si>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</si>
  <si>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</si>
  <si>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</si>
  <si>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</si>
  <si>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</si>
  <si>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</si>
  <si>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</si>
  <si>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</si>
  <si>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</si>
  <si>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</si>
  <si>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</si>
  <si>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</si>
  <si>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</si>
  <si>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</si>
  <si>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</si>
  <si>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</si>
  <si>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</si>
  <si>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</si>
  <si>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</si>
  <si>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</si>
  <si>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</si>
  <si>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</si>
  <si>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</si>
  <si>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</si>
  <si>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</si>
  <si>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</si>
  <si>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</si>
  <si>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</si>
  <si>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</si>
  <si>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</si>
  <si>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</si>
  <si>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</si>
  <si>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</si>
  <si>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</si>
  <si>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</si>
  <si>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</si>
  <si>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</si>
  <si>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</si>
  <si>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</si>
  <si>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</si>
  <si>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</si>
  <si>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</si>
  <si>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</si>
  <si>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</si>
  <si>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</si>
  <si>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</si>
  <si>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</si>
  <si>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</si>
  <si>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</si>
  <si>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</si>
  <si>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</si>
  <si>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</si>
  <si>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</si>
  <si>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</si>
  <si>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</si>
  <si>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</si>
  <si>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</si>
  <si>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</si>
  <si>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</si>
  <si>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</si>
  <si>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</si>
  <si>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</si>
  <si>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</si>
  <si>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</si>
  <si>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</si>
  <si>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</si>
  <si>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</si>
  <si>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</si>
  <si>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</si>
  <si>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</si>
  <si>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</si>
  <si>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</si>
  <si>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</si>
  <si>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</si>
  <si>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</si>
  <si>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</si>
  <si>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</si>
  <si>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</si>
  <si>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</si>
  <si>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</si>
  <si>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</si>
  <si>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</si>
  <si>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</si>
  <si>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</si>
  <si>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</si>
  <si>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</si>
  <si>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</si>
  <si>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</si>
  <si>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</si>
  <si>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</si>
  <si>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</si>
  <si>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</si>
  <si>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</si>
  <si>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</si>
  <si>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</si>
  <si>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</si>
  <si>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</si>
  <si>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</si>
  <si>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</si>
  <si>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</si>
  <si>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</si>
  <si>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</si>
  <si>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</si>
  <si>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</si>
  <si>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</si>
  <si>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</si>
  <si>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</si>
  <si>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</si>
  <si>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</si>
  <si>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</si>
  <si>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</si>
  <si>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</si>
  <si>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</si>
  <si>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</si>
  <si>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</si>
  <si>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</si>
  <si>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</si>
  <si>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</si>
  <si>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</si>
  <si>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</si>
  <si>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</si>
  <si>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</si>
  <si>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</si>
  <si>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</si>
  <si>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</si>
  <si>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</si>
  <si>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</si>
  <si>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</si>
  <si>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</si>
  <si>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</si>
  <si>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</si>
  <si>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</si>
  <si>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</si>
  <si>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</si>
  <si>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</si>
  <si>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</si>
  <si>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</si>
  <si>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</si>
  <si>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</si>
  <si>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</si>
  <si>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</si>
  <si>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</si>
  <si>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</si>
  <si>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</si>
  <si>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</si>
  <si>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</si>
  <si>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</si>
  <si>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</si>
  <si>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</si>
  <si>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</si>
  <si>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</si>
  <si>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</si>
  <si>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</si>
  <si>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</si>
  <si>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</si>
  <si>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</si>
  <si>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</si>
  <si>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</si>
  <si>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</si>
  <si>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</si>
  <si>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</si>
  <si>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</si>
  <si>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</si>
  <si>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</si>
  <si>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</si>
  <si>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</si>
  <si>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</si>
  <si>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</si>
  <si>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</si>
  <si>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</si>
  <si>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</si>
  <si>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</si>
  <si>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</si>
  <si>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</si>
  <si>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</si>
  <si>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</si>
  <si>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</si>
  <si>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</si>
  <si>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</si>
  <si>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</si>
  <si>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</si>
  <si>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</si>
  <si>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</si>
  <si>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</si>
  <si>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</si>
  <si>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</si>
  <si>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</si>
  <si>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</si>
  <si>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</si>
  <si>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</si>
  <si>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</si>
  <si>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</si>
  <si>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</si>
  <si>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</si>
  <si>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</si>
  <si>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</si>
  <si>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</si>
  <si>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</si>
  <si>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</si>
  <si>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</si>
  <si>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</si>
  <si>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</si>
  <si>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</si>
  <si>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</si>
  <si>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</si>
  <si>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</si>
  <si>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</si>
  <si>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</si>
  <si>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</si>
  <si>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</si>
  <si>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</si>
  <si>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</si>
  <si>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</si>
  <si>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</si>
  <si>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</si>
  <si>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</si>
  <si>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</si>
  <si>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</si>
  <si>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</si>
  <si>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</si>
  <si>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</si>
  <si>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</si>
  <si>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</si>
  <si>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</si>
  <si>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</si>
  <si>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</si>
  <si>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</si>
  <si>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</si>
  <si>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</si>
  <si>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</si>
  <si>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</si>
  <si>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</si>
  <si>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</si>
  <si>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</si>
  <si>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</si>
  <si>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</si>
  <si>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</si>
  <si>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</si>
  <si>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</si>
  <si>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</si>
  <si>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</si>
  <si>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</si>
  <si>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</si>
  <si>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</si>
  <si>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</si>
  <si>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</si>
  <si>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</si>
  <si>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</si>
  <si>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</si>
  <si>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</si>
  <si>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</si>
  <si>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</si>
  <si>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</si>
  <si>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</si>
  <si>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</si>
  <si>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</si>
  <si>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</si>
  <si>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</si>
  <si>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</si>
  <si>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</si>
  <si>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</si>
  <si>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</si>
  <si>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</si>
  <si>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</si>
  <si>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</si>
  <si>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</si>
  <si>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</si>
  <si>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</si>
  <si>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</si>
  <si>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</si>
  <si>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</si>
  <si>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</si>
  <si>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</si>
  <si>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</si>
  <si>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</si>
  <si>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</si>
  <si>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</si>
  <si>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</si>
  <si>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</si>
  <si>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</si>
  <si>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</si>
  <si>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</si>
  <si>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</si>
  <si>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</si>
  <si>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</si>
  <si>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</si>
  <si>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</si>
  <si>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</si>
  <si>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</si>
  <si>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</si>
  <si>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</si>
  <si>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</si>
  <si>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</si>
  <si>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</si>
  <si>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</si>
  <si>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</si>
  <si>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</si>
  <si>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</si>
  <si>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</si>
  <si>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</si>
  <si>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</si>
  <si>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</si>
  <si>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</si>
  <si>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</si>
  <si>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</si>
  <si>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</si>
  <si>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</si>
  <si>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</si>
  <si>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</si>
  <si>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</si>
  <si>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</si>
  <si>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</si>
  <si>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</si>
  <si>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</si>
  <si>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</si>
  <si>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</si>
  <si>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</si>
  <si>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</si>
  <si>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</si>
  <si>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</si>
  <si>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</si>
  <si>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</si>
  <si>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</si>
  <si>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</si>
  <si>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</si>
  <si>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</si>
  <si>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</si>
  <si>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</si>
  <si>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</si>
  <si>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</si>
  <si>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</si>
  <si>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</si>
  <si>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</si>
  <si>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</si>
  <si>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</si>
  <si>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</si>
  <si>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</si>
  <si>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</si>
  <si>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</si>
  <si>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</si>
  <si>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</si>
  <si>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</si>
  <si>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</si>
  <si>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</si>
  <si>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</si>
  <si>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</si>
  <si>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</si>
  <si>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</si>
  <si>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</si>
  <si>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</si>
  <si>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</si>
  <si>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</si>
  <si>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</si>
  <si>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</si>
  <si>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</si>
  <si>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</si>
  <si>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</si>
  <si>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</si>
  <si>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</si>
  <si>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</si>
  <si>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</si>
  <si>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</si>
  <si>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</si>
  <si>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</si>
  <si>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</si>
  <si>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</si>
  <si>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</si>
  <si>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</si>
  <si>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</si>
  <si>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</si>
  <si>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</si>
  <si>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</si>
  <si>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</si>
  <si>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</si>
  <si>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</si>
  <si>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</si>
  <si>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</si>
  <si>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</si>
  <si>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</si>
  <si>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</si>
  <si>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</si>
  <si>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</si>
  <si>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</si>
  <si>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</si>
  <si>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</si>
  <si>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</si>
  <si>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</si>
  <si>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</si>
  <si>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</si>
  <si>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</si>
  <si>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</si>
  <si>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</si>
  <si>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</si>
  <si>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</si>
  <si>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</si>
  <si>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</si>
  <si>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</si>
  <si>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</si>
  <si>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</si>
  <si>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</si>
  <si>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</si>
  <si>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</si>
  <si>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</si>
  <si>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</si>
  <si>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</si>
  <si>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</si>
  <si>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</si>
  <si>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</si>
  <si>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</si>
  <si>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</si>
  <si>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</si>
  <si>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</si>
  <si>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</si>
  <si>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</si>
  <si>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</si>
  <si>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</si>
  <si>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</si>
  <si>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</si>
  <si>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</si>
  <si>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</si>
  <si>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</si>
  <si>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</si>
  <si>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</si>
  <si>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</si>
  <si>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</si>
  <si>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</si>
  <si>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</si>
  <si>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</si>
  <si>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</si>
  <si>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</si>
  <si>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</si>
  <si>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</si>
  <si>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</si>
  <si>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</si>
  <si>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</si>
  <si>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</si>
  <si>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</si>
  <si>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</si>
  <si>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</si>
  <si>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</si>
  <si>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</si>
  <si>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</si>
  <si>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</si>
  <si>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</si>
  <si>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</si>
  <si>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</si>
  <si>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</si>
  <si>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</si>
  <si>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</si>
  <si>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</si>
  <si>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</si>
  <si>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</si>
  <si>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</si>
  <si>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</si>
  <si>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</si>
  <si>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</si>
  <si>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</si>
  <si>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</si>
  <si>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</si>
  <si>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</si>
  <si>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</si>
  <si>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</si>
  <si>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</si>
  <si>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</si>
  <si>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</si>
  <si>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</si>
  <si>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</si>
  <si>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</si>
  <si>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</si>
  <si>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</si>
  <si>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</si>
  <si>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</si>
  <si>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</si>
  <si>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</si>
  <si>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</si>
  <si>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</si>
  <si>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</si>
  <si>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</si>
  <si>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</si>
  <si>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</si>
  <si>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</si>
  <si>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</si>
  <si>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</si>
  <si>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</si>
  <si>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</si>
  <si>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</si>
  <si>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</si>
  <si>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</si>
  <si>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</si>
  <si>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</si>
  <si>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</si>
  <si>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</si>
  <si>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</si>
  <si>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</si>
  <si>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</si>
  <si>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</si>
  <si>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</si>
  <si>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</si>
  <si>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</si>
  <si>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</si>
  <si>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</si>
  <si>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</si>
  <si>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</si>
  <si>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</si>
  <si>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</si>
  <si>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</si>
  <si>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</si>
  <si>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</si>
  <si>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</si>
  <si>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</si>
  <si>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</si>
  <si>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</si>
  <si>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</si>
  <si>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</si>
  <si>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</si>
  <si>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</si>
  <si>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</si>
  <si>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</si>
  <si>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</si>
  <si>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</si>
  <si>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</si>
  <si>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</si>
  <si>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</si>
  <si>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</si>
  <si>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</si>
  <si>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</si>
  <si>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</si>
  <si>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</si>
  <si>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</si>
  <si>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</si>
  <si>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</si>
  <si>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</si>
  <si>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</si>
  <si>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</si>
  <si>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</si>
  <si>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</si>
  <si>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</si>
  <si>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</si>
  <si>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</si>
  <si>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</si>
  <si>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</si>
  <si>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</si>
  <si>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</si>
  <si>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</si>
  <si>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</si>
  <si>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</si>
  <si>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</si>
  <si>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</si>
  <si>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</si>
  <si>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</si>
  <si>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</si>
  <si>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</si>
  <si>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</si>
  <si>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</si>
  <si>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</si>
  <si>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</si>
  <si>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</si>
  <si>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</si>
  <si>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</si>
  <si>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</si>
  <si>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</si>
  <si>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</si>
  <si>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</si>
  <si>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</si>
  <si>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</si>
  <si>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</si>
  <si>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</si>
  <si>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</si>
  <si>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</si>
  <si>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</si>
  <si>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</si>
  <si>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</si>
  <si>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</si>
  <si>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</si>
  <si>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</si>
  <si>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</si>
  <si>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</si>
  <si>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</si>
  <si>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</si>
  <si>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</si>
  <si>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</si>
  <si>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</si>
  <si>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</si>
  <si>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</si>
  <si>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</si>
  <si>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</si>
  <si>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</si>
  <si>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</si>
  <si>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</si>
  <si>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</si>
  <si>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</si>
  <si>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</si>
  <si>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</si>
  <si>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</si>
  <si>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</si>
  <si>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</si>
  <si>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</si>
  <si>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</si>
  <si>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</si>
  <si>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</si>
  <si>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</si>
  <si>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</si>
  <si>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</si>
  <si>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</si>
  <si>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</si>
  <si>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</si>
  <si>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</si>
  <si>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</si>
  <si>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</si>
  <si>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</si>
  <si>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</si>
  <si>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</si>
  <si>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</si>
  <si>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</si>
  <si>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</si>
  <si>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</si>
  <si>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</si>
  <si>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</si>
  <si>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</si>
  <si>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</si>
  <si>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</si>
  <si>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</si>
  <si>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</si>
  <si>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</si>
  <si>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</si>
  <si>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</si>
  <si>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</si>
  <si>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</si>
  <si>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</si>
  <si>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</si>
  <si>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</si>
  <si>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</si>
  <si>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</si>
  <si>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</si>
  <si>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</si>
  <si>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</si>
  <si>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</si>
  <si>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</si>
  <si>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</si>
  <si>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</si>
  <si>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</si>
  <si>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</si>
  <si>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</si>
  <si>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</si>
  <si>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</si>
  <si>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</si>
  <si>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</si>
  <si>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</si>
  <si>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</si>
  <si>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</si>
  <si>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</si>
  <si>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</si>
  <si>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</si>
  <si>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</si>
  <si>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</si>
  <si>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</si>
  <si>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</si>
  <si>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</si>
  <si>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</si>
  <si>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</si>
  <si>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</si>
  <si>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</si>
  <si>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</si>
  <si>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</si>
  <si>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</si>
  <si>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</si>
  <si>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</si>
  <si>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</si>
  <si>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</si>
  <si>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</si>
  <si>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</si>
  <si>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</si>
  <si>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</si>
  <si>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</si>
  <si>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</si>
  <si>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</si>
  <si>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</si>
  <si>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</si>
  <si>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</si>
  <si>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</si>
  <si>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</si>
  <si>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</si>
  <si>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</si>
  <si>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</si>
  <si>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</si>
  <si>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</si>
  <si>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</si>
  <si>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</si>
  <si>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</si>
  <si>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</si>
  <si>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</si>
  <si>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</si>
  <si>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</si>
  <si>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</si>
  <si>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</si>
  <si>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</si>
  <si>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</si>
  <si>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</si>
  <si>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</si>
  <si>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</si>
  <si>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</si>
  <si>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</si>
  <si>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</si>
  <si>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</si>
  <si>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</si>
  <si>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</si>
  <si>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</si>
  <si>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</si>
  <si>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</si>
  <si>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</si>
  <si>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</si>
  <si>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</si>
  <si>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</si>
  <si>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</si>
  <si>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</si>
  <si>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</si>
  <si>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</si>
  <si>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</si>
  <si>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</si>
  <si>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</si>
  <si>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</si>
  <si>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</si>
  <si>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</si>
  <si>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</si>
  <si>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</si>
  <si>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</si>
  <si>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</si>
  <si>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</si>
  <si>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</si>
  <si>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</si>
  <si>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</si>
  <si>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</si>
  <si>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</si>
  <si>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</si>
  <si>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</si>
  <si>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</si>
  <si>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</si>
  <si>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</si>
  <si>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</si>
  <si>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</si>
  <si>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</si>
  <si>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</si>
  <si>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</si>
  <si>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</si>
  <si>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</si>
  <si>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</si>
  <si>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</si>
  <si>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</si>
  <si>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</si>
  <si>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</si>
  <si>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</si>
  <si>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</si>
  <si>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</si>
  <si>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</si>
  <si>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</si>
  <si>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</si>
  <si>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</si>
  <si>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</si>
  <si>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</si>
  <si>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</si>
  <si>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</si>
  <si>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</si>
  <si>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</si>
  <si>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</si>
  <si>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</si>
  <si>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</si>
  <si>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</si>
  <si>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</si>
  <si>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</si>
  <si>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</si>
  <si>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</si>
  <si>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</si>
  <si>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</si>
  <si>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</si>
  <si>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</si>
  <si>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</si>
  <si>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</si>
  <si>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</si>
  <si>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</si>
  <si>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</si>
  <si>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</si>
  <si>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</si>
  <si>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</si>
  <si>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</si>
  <si>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</si>
  <si>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</si>
  <si>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</si>
  <si>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</si>
  <si>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</si>
  <si>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</si>
  <si>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</si>
  <si>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</si>
  <si>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</si>
  <si>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</si>
  <si>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</si>
  <si>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</si>
  <si>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</si>
  <si>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</si>
  <si>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</si>
  <si>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</si>
  <si>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</si>
  <si>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</si>
  <si>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</si>
  <si>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</si>
  <si>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</si>
  <si>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</si>
  <si>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</si>
  <si>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</si>
  <si>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</si>
  <si>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</si>
  <si>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</si>
  <si>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</si>
  <si>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</si>
  <si>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</si>
  <si>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</si>
  <si>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</si>
  <si>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</si>
  <si>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</si>
  <si>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</si>
  <si>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</si>
  <si>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</si>
  <si>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</si>
  <si>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</si>
  <si>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</si>
  <si>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</si>
  <si>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</si>
  <si>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</si>
  <si>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</si>
  <si>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</si>
  <si>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</si>
  <si>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</si>
  <si>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</si>
  <si>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</si>
  <si>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</si>
  <si>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</si>
  <si>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</si>
  <si>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</si>
  <si>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</si>
  <si>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</si>
  <si>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</si>
  <si>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</si>
  <si>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</si>
  <si>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</si>
  <si>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</si>
  <si>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</si>
  <si>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</si>
  <si>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</si>
  <si>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</si>
  <si>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</si>
  <si>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</si>
  <si>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</si>
  <si>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</si>
  <si>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</si>
  <si>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</si>
  <si>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</si>
  <si>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</si>
  <si>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</si>
  <si>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</si>
  <si>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</si>
  <si>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</si>
  <si>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</si>
  <si>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</si>
  <si>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</si>
  <si>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</si>
  <si>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</si>
  <si>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</si>
  <si>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</si>
  <si>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</si>
  <si>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</si>
  <si>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</si>
  <si>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</si>
  <si>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</si>
  <si>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</si>
  <si>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</si>
  <si>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</si>
  <si>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</si>
  <si>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</si>
  <si>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</si>
  <si>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</si>
  <si>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</si>
  <si>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</si>
  <si>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</si>
  <si>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</si>
  <si>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</si>
  <si>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</si>
  <si>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</si>
  <si>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</si>
  <si>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</si>
  <si>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</si>
  <si>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</si>
  <si>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</si>
  <si>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</si>
  <si>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</si>
  <si>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</si>
  <si>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</si>
  <si>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</si>
  <si>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</si>
  <si>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</si>
  <si>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</si>
  <si>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</si>
  <si>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</si>
  <si>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</si>
  <si>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</si>
  <si>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</si>
  <si>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</si>
  <si>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</si>
  <si>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</si>
  <si>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</si>
  <si>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</si>
  <si>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</si>
  <si>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</si>
  <si>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</si>
  <si>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</si>
  <si>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</si>
  <si>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</si>
  <si>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</si>
  <si>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</si>
  <si>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</si>
  <si>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</si>
  <si>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</si>
  <si>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</si>
  <si>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</si>
  <si>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</si>
  <si>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</si>
  <si>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</si>
  <si>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</si>
  <si>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</si>
  <si>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</si>
  <si>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</si>
  <si>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</si>
  <si>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</si>
  <si>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</si>
  <si>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</si>
  <si>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</si>
  <si>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</si>
  <si>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</si>
  <si>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</si>
  <si>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</si>
  <si>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</si>
  <si>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</si>
  <si>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</si>
  <si>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</si>
  <si>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</si>
  <si>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</si>
  <si>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</si>
  <si>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</si>
  <si>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</si>
  <si>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</si>
  <si>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</si>
  <si>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</si>
  <si>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</si>
  <si>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</si>
  <si>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</si>
  <si>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</si>
  <si>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</si>
  <si>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</si>
  <si>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</si>
  <si>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</si>
  <si>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</si>
  <si>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</si>
  <si>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</si>
  <si>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</si>
  <si>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</si>
  <si>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</si>
  <si>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</si>
  <si>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</si>
  <si>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</si>
  <si>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</si>
  <si>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</si>
  <si>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</si>
  <si>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</si>
  <si>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</si>
  <si>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</si>
  <si>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</si>
  <si>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</si>
  <si>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</si>
  <si>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</si>
  <si>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</si>
  <si>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</si>
  <si>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</si>
  <si>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</si>
  <si>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</si>
  <si>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</si>
  <si>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</si>
  <si>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</si>
  <si>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</si>
  <si>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</si>
  <si>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</si>
  <si>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</si>
  <si>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</si>
  <si>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</si>
  <si>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</si>
  <si>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</si>
  <si>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</si>
  <si>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</si>
  <si>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</si>
  <si>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</si>
  <si>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</si>
  <si>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</si>
  <si>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</si>
  <si>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</si>
  <si>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</si>
  <si>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</si>
  <si>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</si>
  <si>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</si>
  <si>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</si>
  <si>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</si>
  <si>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</si>
  <si>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</si>
  <si>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</si>
  <si>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</si>
  <si>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</si>
  <si>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</si>
  <si>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</si>
  <si>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</si>
  <si>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</si>
  <si>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</si>
  <si>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</si>
  <si>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</si>
  <si>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</si>
  <si>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</si>
  <si>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</si>
  <si>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</si>
  <si>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</si>
  <si>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</si>
  <si>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</si>
  <si>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</si>
  <si>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</si>
  <si>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</si>
  <si>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</si>
  <si>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</si>
  <si>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</si>
  <si>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</si>
  <si>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</si>
  <si>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</si>
  <si>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</si>
  <si>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</si>
  <si>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</si>
  <si>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</si>
  <si>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</si>
  <si>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</si>
  <si>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</si>
  <si>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</si>
  <si>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</si>
  <si>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</si>
  <si>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</si>
  <si>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</si>
  <si>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</si>
  <si>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</si>
  <si>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</si>
  <si>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</si>
  <si>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</si>
  <si>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</si>
  <si>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</si>
  <si>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</si>
  <si>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</si>
  <si>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</si>
  <si>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</si>
  <si>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</si>
  <si>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</si>
  <si>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</si>
  <si>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</si>
  <si>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</si>
  <si>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</si>
  <si>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</si>
  <si>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</si>
  <si>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</si>
  <si>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</si>
  <si>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</si>
  <si>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</si>
  <si>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</si>
  <si>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</si>
  <si>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</si>
  <si>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</si>
  <si>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</si>
  <si>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</si>
  <si>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</si>
  <si>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</si>
  <si>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</si>
  <si>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</si>
  <si>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</si>
  <si>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</si>
  <si>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</si>
  <si>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</si>
  <si>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</si>
  <si>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</si>
  <si>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</si>
  <si>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</si>
  <si>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</si>
  <si>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</si>
  <si>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</si>
  <si>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</si>
  <si>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</si>
  <si>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</si>
  <si>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</si>
  <si>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</si>
  <si>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</si>
  <si>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</si>
  <si>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</si>
  <si>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</si>
  <si>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</si>
  <si>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</si>
  <si>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</si>
  <si>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</si>
  <si>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</si>
  <si>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</si>
  <si>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</si>
  <si>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</si>
  <si>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</si>
  <si>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</si>
  <si>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</si>
  <si>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</si>
  <si>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</si>
  <si>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</si>
  <si>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</si>
  <si>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</si>
  <si>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</si>
  <si>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</si>
  <si>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</si>
  <si>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</si>
  <si>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</si>
  <si>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</si>
  <si>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</si>
  <si>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</si>
  <si>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</si>
  <si>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</si>
  <si>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</si>
  <si>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</si>
  <si>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</si>
  <si>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</si>
  <si>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</si>
  <si>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</si>
  <si>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</si>
  <si>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</si>
  <si>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</si>
  <si>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</si>
  <si>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</si>
  <si>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</si>
  <si>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</si>
  <si>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</si>
  <si>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</si>
  <si>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</si>
  <si>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</si>
  <si>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</si>
  <si>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</si>
  <si>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</si>
  <si>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</si>
  <si>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</si>
  <si>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</si>
  <si>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</si>
  <si>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</si>
  <si>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</si>
  <si>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</si>
  <si>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</si>
  <si>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</si>
  <si>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</si>
  <si>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</si>
  <si>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</si>
  <si>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</si>
  <si>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</si>
  <si>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</si>
  <si>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</si>
  <si>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</si>
  <si>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</si>
  <si>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</si>
  <si>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</si>
  <si>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</si>
  <si>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</si>
  <si>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</si>
  <si>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</si>
  <si>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</si>
  <si>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</si>
  <si>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</si>
  <si>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</si>
  <si>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</si>
  <si>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</si>
  <si>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</si>
  <si>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</si>
  <si>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</si>
  <si>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</si>
  <si>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</si>
  <si>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</si>
  <si>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</si>
  <si>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</si>
  <si>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</si>
  <si>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</si>
  <si>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</si>
  <si>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</si>
  <si>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</si>
  <si>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</si>
  <si>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</si>
  <si>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</si>
  <si>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</si>
  <si>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</si>
  <si>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</si>
  <si>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</si>
  <si>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</si>
  <si>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</si>
  <si>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</si>
  <si>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</si>
  <si>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</si>
  <si>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</si>
  <si>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</si>
  <si>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</si>
  <si>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</si>
  <si>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</si>
  <si>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</si>
  <si>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</si>
  <si>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</si>
  <si>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</si>
  <si>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</si>
  <si>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</si>
  <si>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</si>
  <si>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</si>
  <si>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</si>
  <si>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</si>
  <si>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</si>
  <si>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</si>
  <si>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</si>
  <si>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</si>
  <si>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</si>
  <si>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</si>
  <si>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</si>
  <si>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</si>
  <si>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</si>
  <si>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</si>
  <si>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</si>
  <si>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</si>
  <si>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</si>
  <si>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</si>
  <si>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</si>
  <si>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</si>
  <si>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</si>
  <si>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</si>
  <si>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</si>
  <si>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</si>
  <si>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</si>
  <si>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</si>
  <si>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</si>
  <si>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</si>
  <si>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</si>
  <si>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</si>
  <si>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</si>
  <si>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</si>
  <si>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</si>
  <si>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</si>
  <si>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</si>
  <si>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</si>
  <si>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</si>
  <si>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</si>
  <si>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</si>
  <si>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</si>
  <si>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</si>
  <si>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</si>
  <si>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</si>
  <si>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</si>
  <si>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</si>
  <si>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</si>
  <si>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</si>
  <si>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</si>
  <si>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</si>
  <si>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</si>
  <si>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</si>
  <si>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</si>
  <si>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</si>
  <si>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</si>
  <si>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</si>
  <si>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</si>
  <si>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</si>
  <si>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</si>
  <si>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</si>
  <si>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</si>
  <si>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</si>
  <si>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</si>
  <si>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</si>
  <si>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</si>
  <si>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</si>
  <si>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</si>
  <si>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</si>
  <si>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</si>
  <si>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</si>
  <si>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</si>
  <si>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</si>
  <si>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</si>
  <si>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</si>
  <si>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</si>
  <si>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</si>
  <si>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</si>
  <si>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</si>
  <si>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</si>
  <si>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</si>
  <si>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</si>
  <si>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</si>
  <si>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</si>
  <si>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</si>
  <si>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</si>
  <si>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</si>
  <si>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</si>
  <si>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</si>
  <si>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</si>
  <si>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</si>
  <si>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</si>
  <si>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</si>
  <si>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</si>
  <si>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</si>
  <si>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</si>
  <si>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</si>
  <si>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</si>
  <si>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</si>
  <si>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</si>
  <si>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</si>
  <si>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</si>
  <si>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</si>
  <si>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</si>
  <si>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</si>
  <si>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</si>
  <si>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</si>
  <si>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</si>
  <si>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</si>
  <si>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</si>
  <si>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</si>
  <si>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</si>
  <si>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</si>
  <si>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</si>
  <si>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</si>
  <si>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</si>
  <si>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</si>
  <si>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</si>
  <si>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</si>
  <si>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</si>
  <si>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</si>
  <si>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</si>
  <si>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</si>
  <si>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</si>
  <si>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</si>
  <si>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</si>
  <si>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</si>
  <si>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</si>
  <si>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</si>
  <si>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</si>
  <si>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</si>
  <si>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</si>
  <si>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</si>
  <si>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</si>
  <si>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</si>
  <si>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</si>
  <si>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</si>
  <si>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</si>
  <si>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</si>
  <si>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</si>
  <si>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</si>
  <si>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</si>
  <si>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</si>
  <si>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</si>
  <si>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</si>
  <si>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</si>
  <si>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</si>
  <si>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</si>
  <si>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</si>
  <si>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</si>
  <si>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</si>
  <si>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</si>
  <si>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</si>
  <si>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</si>
  <si>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</si>
  <si>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</si>
  <si>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</si>
  <si>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</si>
  <si>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</si>
  <si>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</si>
  <si>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</si>
  <si>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</si>
  <si>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</si>
  <si>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</si>
  <si>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</si>
  <si>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</si>
  <si>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</si>
  <si>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</si>
  <si>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</si>
  <si>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</si>
  <si>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</si>
  <si>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</si>
  <si>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</si>
  <si>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</si>
  <si>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</si>
  <si>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</si>
  <si>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</si>
  <si>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</si>
  <si>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</si>
  <si>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</si>
  <si>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</si>
  <si>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</si>
  <si>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</si>
  <si>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</si>
  <si>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</si>
  <si>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</si>
  <si>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</si>
  <si>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</si>
  <si>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</si>
  <si>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</si>
  <si>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</si>
  <si>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</si>
  <si>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</si>
  <si>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</si>
  <si>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</si>
  <si>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</si>
  <si>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</si>
  <si>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</si>
  <si>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</si>
  <si>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</si>
  <si>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</si>
  <si>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</si>
  <si>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</si>
  <si>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</si>
  <si>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</si>
  <si>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</si>
  <si>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</si>
  <si>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</si>
  <si>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</si>
  <si>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</si>
  <si>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</si>
  <si>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</si>
  <si>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</si>
  <si>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</si>
  <si>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</si>
  <si>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</si>
  <si>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</si>
  <si>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</si>
  <si>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</si>
  <si>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</si>
  <si>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</si>
  <si>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</si>
  <si>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</si>
  <si>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</si>
  <si>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</si>
  <si>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</si>
  <si>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</si>
  <si>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</si>
  <si>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</si>
  <si>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</si>
  <si>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</si>
  <si>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</si>
  <si>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</si>
  <si>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</si>
  <si>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</si>
  <si>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</si>
  <si>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</si>
  <si>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</si>
  <si>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</si>
  <si>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</si>
  <si>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</si>
  <si>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</si>
  <si>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</si>
  <si>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</si>
  <si>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</si>
  <si>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</si>
  <si>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</si>
  <si>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</si>
  <si>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</si>
  <si>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</si>
  <si>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</si>
  <si>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</si>
  <si>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</si>
  <si>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</si>
  <si>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</si>
  <si>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</si>
  <si>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</si>
  <si>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</si>
  <si>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</si>
  <si>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</si>
  <si>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</si>
  <si>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</si>
  <si>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</si>
  <si>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</si>
  <si>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</si>
  <si>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</si>
  <si>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</si>
  <si>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</si>
  <si>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</si>
  <si>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</si>
  <si>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</si>
  <si>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</si>
  <si>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</si>
  <si>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</si>
  <si>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</si>
  <si>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</si>
  <si>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</si>
  <si>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</si>
  <si>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</si>
  <si>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</si>
  <si>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</si>
  <si>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</si>
  <si>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</si>
  <si>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</si>
  <si>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</si>
  <si>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</si>
  <si>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</si>
  <si>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</si>
  <si>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</si>
  <si>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</si>
  <si>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</si>
  <si>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</si>
  <si>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</si>
  <si>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</si>
  <si>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</si>
  <si>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</si>
  <si>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</si>
  <si>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</si>
  <si>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</si>
  <si>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</si>
  <si>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</si>
  <si>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</si>
  <si>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</si>
  <si>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</si>
  <si>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</si>
  <si>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</si>
  <si>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</si>
  <si>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</si>
  <si>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</si>
  <si>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</si>
  <si>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</si>
  <si>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</si>
  <si>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</si>
  <si>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</si>
  <si>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</si>
  <si>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</si>
  <si>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</si>
  <si>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</si>
  <si>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</si>
  <si>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</si>
  <si>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</si>
  <si>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</si>
  <si>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</si>
  <si>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</si>
  <si>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</si>
  <si>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</si>
  <si>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</si>
  <si>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</si>
  <si>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</si>
  <si>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</si>
  <si>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</si>
  <si>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</si>
  <si>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</si>
  <si>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</si>
  <si>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</si>
  <si>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</si>
  <si>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</si>
  <si>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</si>
  <si>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</si>
  <si>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</si>
  <si>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</si>
  <si>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</si>
  <si>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</si>
  <si>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</si>
  <si>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</si>
  <si>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</si>
  <si>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</si>
  <si>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</si>
  <si>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</si>
  <si>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</si>
  <si>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</si>
  <si>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</si>
  <si>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</si>
  <si>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</si>
  <si>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</si>
  <si>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</si>
  <si>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</si>
  <si>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</si>
  <si>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</si>
  <si>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</si>
  <si>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</si>
  <si>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</si>
  <si>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</si>
  <si>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</si>
  <si>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</si>
  <si>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</si>
  <si>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</si>
  <si>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</si>
  <si>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</si>
  <si>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</si>
  <si>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</si>
  <si>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</si>
  <si>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</si>
  <si>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</si>
  <si>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</si>
  <si>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</si>
  <si>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</si>
  <si>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</si>
  <si>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</si>
  <si>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</si>
  <si>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</si>
  <si>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</si>
  <si>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</si>
  <si>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</si>
  <si>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</si>
  <si>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</si>
  <si>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</si>
  <si>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</si>
  <si>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</si>
  <si>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</si>
  <si>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</si>
  <si>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</si>
  <si>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</si>
  <si>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</si>
  <si>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</si>
  <si>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</si>
  <si>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</si>
  <si>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</si>
  <si>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</si>
  <si>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</si>
  <si>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</si>
  <si>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</si>
  <si>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</si>
  <si>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</si>
  <si>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</si>
  <si>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</si>
  <si>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</si>
  <si>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</si>
  <si>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</si>
  <si>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</si>
  <si>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</si>
  <si>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</si>
  <si>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</si>
  <si>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</si>
  <si>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</si>
  <si>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</si>
  <si>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</si>
  <si>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</si>
  <si>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</si>
  <si>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</si>
  <si>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</si>
  <si>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</si>
  <si>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</si>
  <si>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</si>
  <si>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</si>
  <si>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</si>
  <si>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</si>
  <si>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</si>
  <si>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</si>
  <si>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</si>
  <si>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</si>
  <si>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</si>
  <si>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</si>
  <si>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</si>
  <si>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</si>
  <si>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</si>
  <si>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</si>
  <si>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</si>
  <si>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</si>
  <si>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</si>
  <si>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</si>
  <si>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</si>
  <si>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</si>
  <si>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</si>
  <si>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</si>
  <si>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</si>
  <si>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</si>
  <si>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</si>
  <si>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</si>
  <si>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</si>
  <si>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</si>
  <si>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</si>
  <si>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</si>
  <si>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</si>
  <si>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</si>
  <si>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</si>
  <si>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</si>
  <si>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</si>
  <si>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</si>
  <si>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</si>
  <si>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</si>
  <si>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</si>
  <si>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</si>
  <si>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</si>
  <si>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</si>
  <si>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</si>
  <si>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</si>
  <si>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</si>
  <si>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</si>
  <si>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</si>
  <si>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</si>
  <si>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</si>
  <si>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</si>
  <si>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</si>
  <si>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</si>
  <si>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</si>
  <si>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</si>
  <si>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</si>
  <si>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</si>
  <si>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</si>
  <si>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</si>
  <si>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</si>
  <si>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</si>
  <si>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</si>
  <si>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</si>
  <si>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</si>
  <si>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</si>
  <si>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</si>
  <si>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</si>
  <si>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</si>
  <si>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</si>
  <si>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</si>
  <si>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</si>
  <si>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</si>
  <si>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</si>
  <si>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</si>
  <si>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</si>
  <si>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</si>
  <si>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</si>
  <si>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</si>
  <si>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</si>
  <si>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</si>
  <si>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</si>
  <si>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</si>
  <si>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</si>
  <si>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</si>
  <si>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</si>
  <si>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</si>
  <si>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</si>
  <si>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</si>
  <si>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</si>
  <si>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</si>
  <si>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</si>
  <si>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</si>
  <si>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</si>
  <si>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</si>
  <si>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</si>
  <si>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</si>
  <si>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</si>
  <si>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</si>
  <si>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</si>
  <si>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</si>
  <si>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</si>
  <si>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</si>
  <si>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</si>
  <si>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</si>
  <si>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</si>
  <si>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</si>
  <si>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</si>
  <si>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</si>
  <si>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</si>
  <si>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</si>
  <si>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</si>
  <si>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</si>
  <si>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</si>
  <si>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</si>
  <si>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</si>
  <si>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</si>
  <si>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</si>
  <si>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</si>
  <si>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</si>
  <si>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</si>
  <si>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</si>
  <si>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</si>
  <si>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</si>
  <si>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</si>
  <si>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</si>
  <si>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</si>
  <si>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</si>
  <si>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</si>
  <si>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</si>
  <si>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</si>
  <si>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</si>
  <si>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</si>
  <si>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</si>
  <si>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</si>
  <si>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</si>
  <si>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</si>
  <si>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</si>
  <si>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</si>
  <si>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</si>
  <si>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</si>
  <si>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</si>
  <si>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</si>
  <si>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</si>
  <si>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</si>
  <si>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</si>
  <si>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</si>
  <si>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</si>
  <si>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</si>
  <si>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</si>
  <si>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</si>
  <si>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</si>
  <si>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</si>
  <si>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</si>
  <si>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</si>
  <si>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</si>
  <si>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</si>
  <si>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</si>
  <si>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</si>
  <si>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</si>
  <si>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</si>
  <si>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</si>
  <si>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</si>
  <si>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</si>
  <si>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</si>
  <si>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</si>
  <si>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</si>
  <si>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</si>
  <si>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</si>
  <si>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</si>
  <si>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</si>
  <si>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</si>
  <si>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</si>
  <si>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</si>
  <si>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</si>
  <si>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</si>
  <si>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</si>
  <si>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</si>
  <si>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</si>
  <si>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</si>
  <si>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</si>
  <si>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</si>
  <si>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</si>
  <si>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</si>
  <si>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</si>
  <si>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</si>
  <si>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</si>
  <si>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</si>
  <si>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</si>
  <si>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</si>
  <si>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</si>
  <si>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</si>
  <si>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</si>
  <si>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</si>
  <si>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</si>
  <si>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</si>
  <si>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</si>
  <si>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</si>
  <si>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</si>
  <si>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</si>
  <si>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</si>
  <si>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</si>
  <si>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</si>
  <si>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</si>
  <si>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</si>
  <si>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</si>
  <si>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</si>
  <si>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</si>
  <si>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</si>
  <si>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</si>
  <si>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</si>
  <si>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</si>
  <si>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</si>
  <si>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</si>
  <si>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</si>
  <si>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</si>
  <si>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</si>
  <si>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</si>
  <si>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</si>
  <si>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</si>
  <si>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</si>
  <si>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</si>
  <si>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</si>
  <si>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</si>
  <si>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</si>
  <si>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</si>
  <si>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llavero 10 stlla</t>
  </si>
  <si>
    <t>rodillera 25mstell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</si>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</sst>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4.91936898147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4.919369675925" createdVersion="8" refreshedVersion="8" minRefreshableVersion="3" recordCount="13223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206"/>
    </cacheField>
    <cacheField name="Date" numFmtId="16">
      <sharedItems containsSemiMixedTypes="0" containsNonDate="0" containsDate="1" containsString="0" minDate="2022-03-16T00:00:00" maxDate="2023-08-17T00:00:00" count="447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5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s v="Mirlyn Empanadas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5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m u="1"/>
        <s v="Control PC" u="1"/>
        <s v="Freefire" u="1"/>
      </sharedItems>
    </cacheField>
    <cacheField name="Ref" numFmtId="0">
      <sharedItems containsBlank="1" containsMixedTypes="1" containsNumber="1" containsInteger="1" minValue="257" maxValue="7711" count="2641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4.919380555555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23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8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6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6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5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5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9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9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9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7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7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7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7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7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7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7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8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29"/>
    <x v="443"/>
    <x v="1"/>
    <x v="8"/>
    <n v="1"/>
    <x v="33"/>
    <x v="6"/>
    <x v="2629"/>
    <m/>
    <m/>
    <m/>
    <m/>
    <n v="0"/>
    <n v="3000"/>
    <n v="3000"/>
    <n v="-1"/>
    <n v="14"/>
    <x v="3"/>
    <x v="1"/>
  </r>
  <r>
    <n v="13130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1"/>
    <x v="443"/>
    <x v="1"/>
    <x v="8"/>
    <n v="1"/>
    <x v="53"/>
    <x v="6"/>
    <x v="2339"/>
    <m/>
    <m/>
    <m/>
    <m/>
    <n v="23000"/>
    <n v="39000"/>
    <n v="16000"/>
    <n v="-1"/>
    <n v="14"/>
    <x v="3"/>
    <x v="1"/>
  </r>
  <r>
    <n v="13132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3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4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5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36"/>
    <x v="443"/>
    <x v="1"/>
    <x v="8"/>
    <n v="1"/>
    <x v="35"/>
    <x v="89"/>
    <x v="2630"/>
    <m/>
    <m/>
    <m/>
    <m/>
    <n v="3700"/>
    <n v="9000"/>
    <n v="5300"/>
    <n v="-1"/>
    <n v="14"/>
    <x v="3"/>
    <x v="1"/>
  </r>
  <r>
    <n v="13137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38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39"/>
    <x v="443"/>
    <x v="1"/>
    <x v="200"/>
    <n v="1"/>
    <x v="33"/>
    <x v="6"/>
    <x v="2631"/>
    <m/>
    <m/>
    <m/>
    <m/>
    <n v="0"/>
    <n v="30000"/>
    <n v="30000"/>
    <n v="-1"/>
    <n v="14"/>
    <x v="3"/>
    <x v="1"/>
  </r>
  <r>
    <n v="13140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1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2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3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4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5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46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47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48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49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0"/>
    <x v="444"/>
    <x v="1"/>
    <x v="8"/>
    <n v="1"/>
    <x v="0"/>
    <x v="6"/>
    <x v="2577"/>
    <m/>
    <m/>
    <m/>
    <m/>
    <n v="1500"/>
    <n v="7000"/>
    <n v="5500"/>
    <n v="-1"/>
    <n v="15"/>
    <x v="3"/>
    <x v="1"/>
  </r>
  <r>
    <n v="13151"/>
    <x v="444"/>
    <x v="1"/>
    <x v="8"/>
    <n v="1"/>
    <x v="43"/>
    <x v="52"/>
    <x v="2550"/>
    <m/>
    <m/>
    <m/>
    <m/>
    <n v="35000"/>
    <n v="60000"/>
    <n v="25000"/>
    <n v="-1"/>
    <n v="15"/>
    <x v="3"/>
    <x v="1"/>
  </r>
  <r>
    <n v="1315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3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4"/>
    <x v="444"/>
    <x v="1"/>
    <x v="8"/>
    <n v="1"/>
    <x v="81"/>
    <x v="29"/>
    <x v="2331"/>
    <m/>
    <m/>
    <m/>
    <m/>
    <n v="4500"/>
    <n v="12000"/>
    <n v="7500"/>
    <n v="-1"/>
    <n v="15"/>
    <x v="3"/>
    <x v="1"/>
  </r>
  <r>
    <n v="13155"/>
    <x v="444"/>
    <x v="1"/>
    <x v="8"/>
    <n v="1"/>
    <x v="27"/>
    <x v="29"/>
    <x v="2331"/>
    <m/>
    <m/>
    <m/>
    <m/>
    <n v="1100"/>
    <n v="10000"/>
    <n v="8900"/>
    <n v="-1"/>
    <n v="15"/>
    <x v="3"/>
    <x v="1"/>
  </r>
  <r>
    <n v="13156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57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58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59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0"/>
    <x v="444"/>
    <x v="1"/>
    <x v="8"/>
    <n v="1"/>
    <x v="37"/>
    <x v="37"/>
    <x v="2632"/>
    <m/>
    <m/>
    <m/>
    <m/>
    <n v="0"/>
    <n v="10000"/>
    <n v="10000"/>
    <n v="-1"/>
    <n v="15"/>
    <x v="3"/>
    <x v="1"/>
  </r>
  <r>
    <n v="13161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2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3"/>
    <x v="444"/>
    <x v="1"/>
    <x v="8"/>
    <n v="1"/>
    <x v="55"/>
    <x v="1"/>
    <x v="2633"/>
    <m/>
    <m/>
    <m/>
    <m/>
    <n v="6000"/>
    <n v="20000"/>
    <n v="14000"/>
    <n v="-1"/>
    <n v="15"/>
    <x v="3"/>
    <x v="1"/>
  </r>
  <r>
    <n v="13164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5"/>
    <x v="444"/>
    <x v="1"/>
    <x v="8"/>
    <n v="1"/>
    <x v="2"/>
    <x v="219"/>
    <x v="2541"/>
    <m/>
    <m/>
    <m/>
    <m/>
    <n v="5000"/>
    <n v="12000"/>
    <n v="7000"/>
    <n v="-1"/>
    <n v="15"/>
    <x v="3"/>
    <x v="1"/>
  </r>
  <r>
    <n v="13166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67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68"/>
    <x v="444"/>
    <x v="1"/>
    <x v="8"/>
    <n v="1"/>
    <x v="26"/>
    <x v="63"/>
    <x v="2537"/>
    <m/>
    <m/>
    <m/>
    <m/>
    <n v="9000"/>
    <n v="20000"/>
    <n v="11000"/>
    <n v="-1"/>
    <n v="15"/>
    <x v="3"/>
    <x v="1"/>
  </r>
  <r>
    <n v="13169"/>
    <x v="444"/>
    <x v="1"/>
    <x v="8"/>
    <n v="1"/>
    <x v="27"/>
    <x v="63"/>
    <x v="2537"/>
    <m/>
    <m/>
    <m/>
    <m/>
    <n v="1100"/>
    <n v="10000"/>
    <n v="8900"/>
    <n v="-1"/>
    <n v="15"/>
    <x v="3"/>
    <x v="1"/>
  </r>
  <r>
    <n v="13170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1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2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3"/>
    <x v="444"/>
    <x v="1"/>
    <x v="8"/>
    <n v="1"/>
    <x v="158"/>
    <x v="6"/>
    <x v="2617"/>
    <m/>
    <m/>
    <m/>
    <m/>
    <n v="5000"/>
    <n v="13000"/>
    <n v="8000"/>
    <n v="-1"/>
    <n v="15"/>
    <x v="3"/>
    <x v="1"/>
  </r>
  <r>
    <n v="13174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5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76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77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78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79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0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1"/>
    <x v="444"/>
    <x v="1"/>
    <x v="8"/>
    <n v="1"/>
    <x v="33"/>
    <x v="1"/>
    <x v="2634"/>
    <m/>
    <m/>
    <m/>
    <s v="Donde Cristian"/>
    <n v="0"/>
    <n v="10000"/>
    <n v="10000"/>
    <n v="-1"/>
    <n v="15"/>
    <x v="3"/>
    <x v="1"/>
  </r>
  <r>
    <n v="13182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3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84"/>
    <x v="444"/>
    <x v="1"/>
    <x v="201"/>
    <n v="1"/>
    <x v="8"/>
    <x v="221"/>
    <x v="2297"/>
    <m/>
    <s v="Dorado"/>
    <m/>
    <m/>
    <n v="36000"/>
    <n v="65000"/>
    <n v="29000"/>
    <n v="-1"/>
    <n v="15"/>
    <x v="3"/>
    <x v="1"/>
  </r>
  <r>
    <n v="13185"/>
    <x v="445"/>
    <x v="1"/>
    <x v="8"/>
    <n v="1"/>
    <x v="247"/>
    <x v="29"/>
    <x v="139"/>
    <m/>
    <m/>
    <m/>
    <m/>
    <n v="5000"/>
    <n v="18000"/>
    <n v="13000"/>
    <n v="-1"/>
    <n v="16"/>
    <x v="3"/>
    <x v="1"/>
  </r>
  <r>
    <n v="13186"/>
    <x v="445"/>
    <x v="1"/>
    <x v="8"/>
    <n v="1"/>
    <x v="0"/>
    <x v="6"/>
    <x v="1662"/>
    <m/>
    <m/>
    <m/>
    <m/>
    <n v="3800"/>
    <n v="12000"/>
    <n v="8200"/>
    <n v="-1"/>
    <n v="16"/>
    <x v="3"/>
    <x v="1"/>
  </r>
  <r>
    <n v="13187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188"/>
    <x v="445"/>
    <x v="1"/>
    <x v="8"/>
    <n v="1"/>
    <x v="254"/>
    <x v="6"/>
    <x v="2112"/>
    <m/>
    <m/>
    <m/>
    <m/>
    <n v="26000"/>
    <n v="69000"/>
    <n v="43000"/>
    <n v="-1"/>
    <n v="16"/>
    <x v="3"/>
    <x v="1"/>
  </r>
  <r>
    <n v="13189"/>
    <x v="445"/>
    <x v="1"/>
    <x v="8"/>
    <n v="1"/>
    <x v="27"/>
    <x v="1"/>
    <x v="431"/>
    <m/>
    <m/>
    <m/>
    <m/>
    <n v="1100"/>
    <n v="10000"/>
    <n v="8900"/>
    <n v="-1"/>
    <n v="16"/>
    <x v="3"/>
    <x v="1"/>
  </r>
  <r>
    <n v="13190"/>
    <x v="445"/>
    <x v="1"/>
    <x v="8"/>
    <n v="1"/>
    <x v="81"/>
    <x v="1"/>
    <x v="431"/>
    <m/>
    <m/>
    <m/>
    <m/>
    <n v="3500"/>
    <n v="10000"/>
    <n v="6500"/>
    <n v="-1"/>
    <n v="16"/>
    <x v="3"/>
    <x v="1"/>
  </r>
  <r>
    <n v="13191"/>
    <x v="445"/>
    <x v="1"/>
    <x v="81"/>
    <n v="1"/>
    <x v="234"/>
    <x v="28"/>
    <x v="237"/>
    <m/>
    <m/>
    <m/>
    <m/>
    <n v="0"/>
    <n v="60000"/>
    <n v="60000"/>
    <n v="-1"/>
    <n v="16"/>
    <x v="3"/>
    <x v="1"/>
  </r>
  <r>
    <n v="13192"/>
    <x v="445"/>
    <x v="1"/>
    <x v="81"/>
    <n v="1"/>
    <x v="27"/>
    <x v="28"/>
    <x v="237"/>
    <m/>
    <m/>
    <m/>
    <s v="Por Smartphone"/>
    <n v="1100"/>
    <n v="5000"/>
    <n v="3900"/>
    <n v="-1"/>
    <n v="16"/>
    <x v="3"/>
    <x v="1"/>
  </r>
  <r>
    <n v="13193"/>
    <x v="445"/>
    <x v="1"/>
    <x v="8"/>
    <n v="1"/>
    <x v="247"/>
    <x v="28"/>
    <x v="2480"/>
    <m/>
    <m/>
    <m/>
    <m/>
    <n v="5000"/>
    <n v="20000"/>
    <n v="15000"/>
    <n v="-1"/>
    <n v="16"/>
    <x v="3"/>
    <x v="1"/>
  </r>
  <r>
    <n v="13194"/>
    <x v="445"/>
    <x v="1"/>
    <x v="8"/>
    <n v="1"/>
    <x v="10"/>
    <x v="6"/>
    <x v="480"/>
    <m/>
    <m/>
    <m/>
    <m/>
    <n v="8000"/>
    <n v="20000"/>
    <n v="12000"/>
    <n v="-1"/>
    <n v="16"/>
    <x v="3"/>
    <x v="1"/>
  </r>
  <r>
    <n v="1319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196"/>
    <x v="445"/>
    <x v="1"/>
    <x v="81"/>
    <n v="1"/>
    <x v="29"/>
    <x v="37"/>
    <x v="233"/>
    <m/>
    <m/>
    <m/>
    <m/>
    <n v="5139"/>
    <n v="5500"/>
    <n v="361"/>
    <n v="-1"/>
    <n v="16"/>
    <x v="3"/>
    <x v="1"/>
  </r>
  <r>
    <n v="13196"/>
    <x v="445"/>
    <x v="1"/>
    <x v="8"/>
    <n v="1"/>
    <x v="84"/>
    <x v="29"/>
    <x v="2612"/>
    <m/>
    <m/>
    <m/>
    <m/>
    <n v="155000"/>
    <n v="220000"/>
    <n v="65000"/>
    <n v="-1"/>
    <n v="16"/>
    <x v="3"/>
    <x v="1"/>
  </r>
  <r>
    <n v="13196"/>
    <x v="445"/>
    <x v="1"/>
    <x v="8"/>
    <n v="1"/>
    <x v="27"/>
    <x v="29"/>
    <x v="964"/>
    <m/>
    <m/>
    <m/>
    <s v="Por Pacha"/>
    <n v="1100"/>
    <n v="8000"/>
    <n v="6900"/>
    <n v="-1"/>
    <n v="16"/>
    <x v="3"/>
    <x v="1"/>
  </r>
  <r>
    <n v="13196"/>
    <x v="445"/>
    <x v="1"/>
    <x v="8"/>
    <n v="1"/>
    <x v="29"/>
    <x v="37"/>
    <x v="233"/>
    <m/>
    <m/>
    <m/>
    <m/>
    <n v="10279"/>
    <n v="11000"/>
    <n v="721"/>
    <n v="-1"/>
    <n v="16"/>
    <x v="3"/>
    <x v="1"/>
  </r>
  <r>
    <n v="13196"/>
    <x v="445"/>
    <x v="1"/>
    <x v="8"/>
    <n v="1"/>
    <x v="95"/>
    <x v="28"/>
    <x v="644"/>
    <m/>
    <m/>
    <m/>
    <m/>
    <n v="15000"/>
    <n v="35000"/>
    <n v="20000"/>
    <n v="-1"/>
    <n v="16"/>
    <x v="3"/>
    <x v="1"/>
  </r>
  <r>
    <n v="13196"/>
    <x v="445"/>
    <x v="1"/>
    <x v="8"/>
    <n v="1"/>
    <x v="186"/>
    <x v="28"/>
    <x v="2129"/>
    <m/>
    <m/>
    <m/>
    <m/>
    <n v="7500"/>
    <n v="15000"/>
    <n v="7500"/>
    <n v="-1"/>
    <n v="16"/>
    <x v="3"/>
    <x v="1"/>
  </r>
  <r>
    <n v="13196"/>
    <x v="445"/>
    <x v="1"/>
    <x v="8"/>
    <n v="1"/>
    <x v="27"/>
    <x v="28"/>
    <x v="644"/>
    <m/>
    <m/>
    <m/>
    <m/>
    <n v="1100"/>
    <n v="10000"/>
    <n v="8900"/>
    <n v="-1"/>
    <n v="16"/>
    <x v="3"/>
    <x v="1"/>
  </r>
  <r>
    <n v="13196"/>
    <x v="445"/>
    <x v="1"/>
    <x v="8"/>
    <n v="1"/>
    <x v="30"/>
    <x v="35"/>
    <x v="1473"/>
    <m/>
    <m/>
    <m/>
    <m/>
    <n v="900"/>
    <n v="10000"/>
    <n v="9100"/>
    <n v="-1"/>
    <n v="16"/>
    <x v="3"/>
    <x v="1"/>
  </r>
  <r>
    <n v="13196"/>
    <x v="445"/>
    <x v="1"/>
    <x v="8"/>
    <n v="1"/>
    <x v="26"/>
    <x v="35"/>
    <x v="1473"/>
    <m/>
    <m/>
    <m/>
    <m/>
    <n v="9000"/>
    <n v="20000"/>
    <n v="11000"/>
    <n v="-1"/>
    <n v="16"/>
    <x v="3"/>
    <x v="1"/>
  </r>
  <r>
    <n v="13196"/>
    <x v="445"/>
    <x v="1"/>
    <x v="8"/>
    <n v="1"/>
    <x v="81"/>
    <x v="28"/>
    <x v="150"/>
    <m/>
    <m/>
    <m/>
    <m/>
    <n v="3500"/>
    <n v="10000"/>
    <n v="6500"/>
    <n v="-1"/>
    <n v="16"/>
    <x v="3"/>
    <x v="1"/>
  </r>
  <r>
    <n v="13196"/>
    <x v="445"/>
    <x v="1"/>
    <x v="8"/>
    <n v="1"/>
    <x v="26"/>
    <x v="29"/>
    <x v="2635"/>
    <m/>
    <s v="Negro"/>
    <m/>
    <m/>
    <n v="12000"/>
    <n v="20000"/>
    <n v="8000"/>
    <n v="-1"/>
    <n v="16"/>
    <x v="3"/>
    <x v="1"/>
  </r>
  <r>
    <n v="13196"/>
    <x v="445"/>
    <x v="1"/>
    <x v="8"/>
    <n v="1"/>
    <x v="81"/>
    <x v="29"/>
    <x v="240"/>
    <m/>
    <s v="Caballero"/>
    <m/>
    <m/>
    <n v="3500"/>
    <n v="10000"/>
    <n v="6500"/>
    <n v="-1"/>
    <n v="16"/>
    <x v="3"/>
    <x v="1"/>
  </r>
  <r>
    <n v="13196"/>
    <x v="445"/>
    <x v="1"/>
    <x v="8"/>
    <n v="1"/>
    <x v="26"/>
    <x v="29"/>
    <x v="160"/>
    <m/>
    <s v="Negro"/>
    <m/>
    <m/>
    <n v="8000"/>
    <n v="20000"/>
    <n v="12000"/>
    <n v="-1"/>
    <n v="16"/>
    <x v="3"/>
    <x v="1"/>
  </r>
  <r>
    <n v="13196"/>
    <x v="445"/>
    <x v="1"/>
    <x v="8"/>
    <n v="1"/>
    <x v="29"/>
    <x v="37"/>
    <x v="233"/>
    <m/>
    <m/>
    <m/>
    <m/>
    <n v="14952"/>
    <n v="16000"/>
    <n v="1048"/>
    <n v="-1"/>
    <n v="16"/>
    <x v="3"/>
    <x v="1"/>
  </r>
  <r>
    <n v="13197"/>
    <x v="445"/>
    <x v="1"/>
    <x v="8"/>
    <n v="1"/>
    <x v="29"/>
    <x v="37"/>
    <x v="233"/>
    <m/>
    <m/>
    <m/>
    <m/>
    <n v="3270"/>
    <n v="3500"/>
    <n v="230"/>
    <n v="-1"/>
    <n v="16"/>
    <x v="3"/>
    <x v="1"/>
  </r>
  <r>
    <n v="13198"/>
    <x v="445"/>
    <x v="1"/>
    <x v="8"/>
    <n v="1"/>
    <x v="29"/>
    <x v="37"/>
    <x v="233"/>
    <m/>
    <m/>
    <m/>
    <m/>
    <n v="25700"/>
    <n v="27500"/>
    <n v="1800"/>
    <n v="-1"/>
    <n v="16"/>
    <x v="3"/>
    <x v="1"/>
  </r>
  <r>
    <n v="13199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200"/>
    <x v="445"/>
    <x v="1"/>
    <x v="8"/>
    <n v="1"/>
    <x v="2"/>
    <x v="7"/>
    <x v="440"/>
    <m/>
    <m/>
    <m/>
    <m/>
    <n v="8500"/>
    <n v="24000"/>
    <n v="15500"/>
    <n v="-1"/>
    <n v="16"/>
    <x v="3"/>
    <x v="1"/>
  </r>
  <r>
    <n v="13201"/>
    <x v="445"/>
    <x v="1"/>
    <x v="8"/>
    <n v="1"/>
    <x v="13"/>
    <x v="5"/>
    <x v="48"/>
    <m/>
    <m/>
    <m/>
    <m/>
    <n v="2500"/>
    <n v="7000"/>
    <n v="4500"/>
    <n v="-1"/>
    <n v="16"/>
    <x v="3"/>
    <x v="1"/>
  </r>
  <r>
    <n v="13202"/>
    <x v="445"/>
    <x v="1"/>
    <x v="8"/>
    <n v="1"/>
    <x v="194"/>
    <x v="1"/>
    <x v="2222"/>
    <m/>
    <m/>
    <m/>
    <m/>
    <n v="12000"/>
    <n v="20000"/>
    <n v="8000"/>
    <n v="-1"/>
    <n v="16"/>
    <x v="3"/>
    <x v="1"/>
  </r>
  <r>
    <n v="13203"/>
    <x v="445"/>
    <x v="1"/>
    <x v="8"/>
    <n v="1"/>
    <x v="27"/>
    <x v="41"/>
    <x v="2636"/>
    <m/>
    <m/>
    <m/>
    <m/>
    <n v="1100"/>
    <n v="10000"/>
    <n v="8900"/>
    <n v="-1"/>
    <n v="16"/>
    <x v="3"/>
    <x v="1"/>
  </r>
  <r>
    <n v="13204"/>
    <x v="445"/>
    <x v="1"/>
    <x v="8"/>
    <n v="1"/>
    <x v="60"/>
    <x v="6"/>
    <x v="1847"/>
    <m/>
    <m/>
    <m/>
    <m/>
    <n v="95000"/>
    <n v="125000"/>
    <n v="30000"/>
    <n v="-1"/>
    <n v="16"/>
    <x v="3"/>
    <x v="1"/>
  </r>
  <r>
    <n v="1320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06"/>
    <x v="445"/>
    <x v="1"/>
    <x v="8"/>
    <n v="1"/>
    <x v="0"/>
    <x v="6"/>
    <x v="1417"/>
    <m/>
    <m/>
    <m/>
    <m/>
    <n v="2500"/>
    <n v="9000"/>
    <n v="6500"/>
    <n v="-1"/>
    <n v="16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4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253"/>
        <item h="1" x="56"/>
        <item h="1" m="1" x="308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5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4"/>
        <item h="1" x="214"/>
        <item h="1" x="134"/>
        <item h="1" x="138"/>
        <item h="1" x="212"/>
        <item h="1" x="285"/>
        <item h="1" x="244"/>
        <item h="1" x="185"/>
        <item h="1" x="90"/>
        <item h="1" m="1" x="297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2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2"/>
        <item h="1" m="1" x="298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0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1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x="272"/>
        <item h="1" m="1" x="295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9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0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6"/>
        <item h="1" x="290"/>
        <item h="1" x="291"/>
        <item h="1" x="292"/>
        <item h="1" x="293"/>
        <item h="1" x="294"/>
        <item t="default"/>
      </items>
    </pivotField>
    <pivotField showAll="0"/>
    <pivotField axis="axisRow" showAll="0">
      <items count="2642">
        <item m="1" x="2638"/>
        <item m="1" x="2637"/>
        <item m="1" x="2640"/>
        <item m="1" x="2639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7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6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x="4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253"/>
        <item x="56"/>
        <item m="1" x="30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5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9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4"/>
        <item x="214"/>
        <item x="134"/>
        <item x="138"/>
        <item x="212"/>
        <item x="285"/>
        <item x="244"/>
        <item x="185"/>
        <item x="90"/>
        <item m="1" x="297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2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2"/>
        <item m="1" x="298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1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1"/>
        <item x="159"/>
        <item x="227"/>
        <item x="100"/>
        <item x="111"/>
        <item x="205"/>
        <item x="272"/>
        <item m="1" x="295"/>
        <item x="29"/>
        <item x="20"/>
        <item x="255"/>
        <item x="53"/>
        <item x="19"/>
        <item x="220"/>
        <item x="85"/>
        <item x="114"/>
        <item x="33"/>
        <item m="1" x="299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0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6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41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37"/>
        <item m="1" x="2638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39"/>
        <item m="1" x="2640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30">
    <i>
      <x v="1"/>
      <x v="120"/>
    </i>
    <i>
      <x v="30"/>
      <x v="1387"/>
    </i>
    <i r="1">
      <x v="1626"/>
    </i>
    <i>
      <x v="40"/>
      <x v="428"/>
    </i>
    <i>
      <x v="48"/>
      <x v="2093"/>
    </i>
    <i>
      <x v="110"/>
      <x v="10"/>
    </i>
    <i r="1">
      <x v="139"/>
    </i>
    <i r="1">
      <x v="222"/>
    </i>
    <i>
      <x v="117"/>
      <x v="2202"/>
    </i>
    <i>
      <x v="141"/>
      <x v="451"/>
    </i>
    <i>
      <x v="144"/>
      <x v="106"/>
    </i>
    <i r="1">
      <x v="2469"/>
    </i>
    <i>
      <x v="160"/>
      <x v="615"/>
    </i>
    <i>
      <x v="169"/>
      <x v="960"/>
    </i>
    <i>
      <x v="187"/>
      <x v="2616"/>
    </i>
    <i>
      <x v="230"/>
      <x v="312"/>
    </i>
    <i>
      <x v="242"/>
      <x v="51"/>
    </i>
    <i r="1">
      <x v="1446"/>
    </i>
    <i r="1">
      <x v="2639"/>
    </i>
    <i>
      <x v="248"/>
      <x v="1812"/>
    </i>
    <i>
      <x v="249"/>
      <x v="217"/>
    </i>
    <i>
      <x v="252"/>
      <x v="2109"/>
    </i>
    <i>
      <x v="295"/>
      <x v="1446"/>
    </i>
    <i>
      <x v="300"/>
      <x v="10"/>
    </i>
    <i r="1">
      <x v="217"/>
    </i>
    <i r="1">
      <x v="615"/>
    </i>
    <i r="1">
      <x v="722"/>
    </i>
    <i r="1">
      <x v="924"/>
    </i>
    <i r="1">
      <x v="264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16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3" firstHeaderRow="0" firstDataRow="1" firstDataCol="1" rowPageCount="4" colPageCount="1"/>
  <pivotFields count="19">
    <pivotField showAll="0"/>
    <pivotField axis="axisRow" multipleItemSelectionAllowed="1" showAll="0" sortType="ascending">
      <items count="448">
        <item m="1" x="44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4">
        <item x="13"/>
        <item x="16"/>
        <item x="21"/>
        <item x="8"/>
        <item x="3"/>
        <item x="25"/>
        <item x="0"/>
        <item m="1" x="30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6"/>
        <item x="47"/>
        <item x="48"/>
        <item x="49"/>
        <item x="50"/>
        <item x="51"/>
        <item x="52"/>
        <item x="53"/>
        <item x="4"/>
        <item m="1" x="303"/>
        <item x="54"/>
        <item x="55"/>
        <item x="56"/>
        <item x="57"/>
        <item m="1" x="311"/>
        <item x="58"/>
        <item x="59"/>
        <item x="60"/>
        <item m="1" x="31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0"/>
        <item x="78"/>
        <item x="79"/>
        <item x="80"/>
        <item m="1" x="297"/>
        <item x="81"/>
        <item x="82"/>
        <item x="83"/>
        <item x="76"/>
        <item x="85"/>
        <item x="86"/>
        <item m="1" x="30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8"/>
        <item x="128"/>
        <item x="129"/>
        <item x="130"/>
        <item x="131"/>
        <item x="132"/>
        <item x="133"/>
        <item m="1" x="31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7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7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7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3">
        <item m="1" x="30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2"/>
        <item m="1" x="298"/>
        <item x="1"/>
        <item x="116"/>
        <item x="35"/>
        <item x="61"/>
        <item m="1" x="31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00"/>
        <item x="111"/>
        <item x="29"/>
        <item x="20"/>
        <item x="53"/>
        <item x="19"/>
        <item x="85"/>
        <item x="114"/>
        <item x="33"/>
        <item m="1" x="299"/>
        <item x="66"/>
        <item x="26"/>
        <item x="37"/>
        <item x="137"/>
        <item x="73"/>
        <item x="59"/>
        <item x="60"/>
        <item x="34"/>
        <item x="45"/>
        <item x="62"/>
        <item m="1" x="30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6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4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30"/>
    </i>
    <i>
      <x v="124"/>
    </i>
    <i>
      <x v="114"/>
    </i>
    <i>
      <x v="5"/>
    </i>
    <i>
      <x v="75"/>
    </i>
    <i>
      <x v="107"/>
    </i>
    <i>
      <x v="250"/>
    </i>
    <i>
      <x v="128"/>
    </i>
    <i>
      <x v="10"/>
    </i>
    <i>
      <x v="9"/>
    </i>
    <i>
      <x v="140"/>
    </i>
    <i>
      <x v="116"/>
    </i>
    <i>
      <x v="1"/>
    </i>
    <i>
      <x v="131"/>
    </i>
    <i>
      <x v="108"/>
    </i>
    <i>
      <x v="70"/>
    </i>
    <i>
      <x v="184"/>
    </i>
    <i>
      <x v="145"/>
    </i>
    <i>
      <x v="245"/>
    </i>
    <i>
      <x v="270"/>
    </i>
    <i>
      <x v="235"/>
    </i>
    <i>
      <x v="54"/>
    </i>
    <i>
      <x v="80"/>
    </i>
    <i>
      <x v="158"/>
    </i>
    <i>
      <x v="110"/>
    </i>
    <i>
      <x v="28"/>
    </i>
    <i>
      <x v="29"/>
    </i>
    <i>
      <x v="4"/>
    </i>
    <i>
      <x v="138"/>
    </i>
    <i>
      <x v="189"/>
    </i>
    <i>
      <x v="264"/>
    </i>
    <i>
      <x v="34"/>
    </i>
    <i>
      <x v="246"/>
    </i>
    <i>
      <x v="305"/>
    </i>
    <i>
      <x v="151"/>
    </i>
    <i>
      <x v="185"/>
    </i>
    <i>
      <x v="222"/>
    </i>
    <i>
      <x v="60"/>
    </i>
    <i>
      <x v="234"/>
    </i>
    <i>
      <x v="139"/>
    </i>
    <i>
      <x v="137"/>
    </i>
    <i>
      <x v="278"/>
    </i>
    <i>
      <x v="154"/>
    </i>
    <i>
      <x v="174"/>
    </i>
    <i>
      <x v="102"/>
    </i>
    <i>
      <x v="101"/>
    </i>
    <i>
      <x v="11"/>
    </i>
    <i>
      <x v="76"/>
    </i>
    <i>
      <x v="266"/>
    </i>
    <i>
      <x v="126"/>
    </i>
    <i>
      <x v="196"/>
    </i>
    <i>
      <x v="103"/>
    </i>
    <i>
      <x v="115"/>
    </i>
    <i>
      <x v="43"/>
    </i>
    <i>
      <x v="214"/>
    </i>
    <i>
      <x v="62"/>
    </i>
    <i>
      <x v="136"/>
    </i>
    <i>
      <x v="32"/>
    </i>
    <i>
      <x v="247"/>
    </i>
    <i>
      <x v="231"/>
    </i>
    <i>
      <x v="133"/>
    </i>
    <i>
      <x v="86"/>
    </i>
    <i>
      <x v="117"/>
    </i>
    <i>
      <x v="188"/>
    </i>
    <i>
      <x v="227"/>
    </i>
    <i>
      <x v="98"/>
    </i>
    <i>
      <x v="257"/>
    </i>
    <i>
      <x v="221"/>
    </i>
    <i>
      <x v="13"/>
    </i>
    <i>
      <x v="200"/>
    </i>
    <i>
      <x v="96"/>
    </i>
    <i>
      <x v="252"/>
    </i>
    <i>
      <x v="3"/>
    </i>
    <i>
      <x v="301"/>
    </i>
    <i>
      <x v="238"/>
    </i>
    <i>
      <x v="141"/>
    </i>
    <i>
      <x v="249"/>
    </i>
    <i>
      <x v="35"/>
    </i>
    <i>
      <x v="97"/>
    </i>
    <i>
      <x v="168"/>
    </i>
    <i>
      <x v="251"/>
    </i>
    <i>
      <x v="296"/>
    </i>
    <i>
      <x v="170"/>
    </i>
    <i>
      <x v="241"/>
    </i>
    <i>
      <x v="79"/>
    </i>
    <i>
      <x v="155"/>
    </i>
    <i>
      <x v="306"/>
    </i>
    <i>
      <x v="172"/>
    </i>
    <i>
      <x v="134"/>
    </i>
    <i>
      <x v="81"/>
    </i>
    <i>
      <x v="289"/>
    </i>
    <i>
      <x v="183"/>
    </i>
    <i>
      <x v="271"/>
    </i>
    <i>
      <x v="230"/>
    </i>
    <i>
      <x v="147"/>
    </i>
    <i>
      <x v="153"/>
    </i>
    <i>
      <x v="45"/>
    </i>
    <i>
      <x v="89"/>
    </i>
    <i>
      <x v="274"/>
    </i>
    <i>
      <x v="59"/>
    </i>
    <i>
      <x v="8"/>
    </i>
    <i>
      <x v="163"/>
    </i>
    <i>
      <x v="248"/>
    </i>
    <i>
      <x v="88"/>
    </i>
    <i>
      <x v="41"/>
    </i>
    <i>
      <x v="225"/>
    </i>
    <i>
      <x v="223"/>
    </i>
    <i>
      <x v="17"/>
    </i>
    <i>
      <x v="159"/>
    </i>
    <i>
      <x v="304"/>
    </i>
    <i>
      <x v="53"/>
    </i>
    <i>
      <x v="213"/>
    </i>
    <i>
      <x v="268"/>
    </i>
    <i>
      <x v="171"/>
    </i>
    <i>
      <x v="173"/>
    </i>
    <i>
      <x v="299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91"/>
    </i>
    <i>
      <x v="291"/>
    </i>
    <i>
      <x v="161"/>
    </i>
    <i>
      <x v="205"/>
    </i>
    <i>
      <x v="82"/>
    </i>
    <i>
      <x v="37"/>
    </i>
    <i>
      <x v="129"/>
    </i>
    <i>
      <x v="209"/>
    </i>
    <i>
      <x v="112"/>
    </i>
    <i>
      <x v="67"/>
    </i>
    <i>
      <x v="307"/>
    </i>
    <i>
      <x v="48"/>
    </i>
    <i>
      <x v="292"/>
    </i>
    <i>
      <x v="204"/>
    </i>
    <i>
      <x v="242"/>
    </i>
    <i>
      <x v="207"/>
    </i>
    <i>
      <x v="302"/>
    </i>
    <i>
      <x v="298"/>
    </i>
    <i>
      <x v="95"/>
    </i>
    <i>
      <x v="309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48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35"/>
    </i>
    <i>
      <x v="439"/>
    </i>
    <i>
      <x v="44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1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0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7">
        <item m="1" x="44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41">
        <item h="1" m="1" x="2638"/>
        <item h="1" m="1" x="2637"/>
        <item h="1" m="1" x="2640"/>
        <item h="1" m="1" x="2639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267"/>
      <x v="1"/>
      <x v="1429"/>
    </i>
    <i r="1">
      <x v="3"/>
      <x v="1429"/>
    </i>
    <i>
      <x v="421"/>
      <x v="3"/>
      <x v="1429"/>
    </i>
    <i>
      <x v="428"/>
      <x v="3"/>
      <x v="1429"/>
    </i>
    <i>
      <x v="430"/>
      <x v="1"/>
      <x v="142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7">
        <item m="1" x="44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168"/>
        <item x="169"/>
        <item x="170"/>
        <item x="172"/>
        <item x="173"/>
        <item m="1" x="204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41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37"/>
        <item h="1" m="1" x="2638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39"/>
        <item h="1" m="1" x="2640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7">
        <item m="1" x="44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168"/>
        <item x="169"/>
        <item x="170"/>
        <item x="172"/>
        <item x="173"/>
        <item m="1" x="204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3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2"/>
        <item h="1" m="1" x="29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m="1" x="295"/>
        <item h="1" x="29"/>
        <item h="1" x="20"/>
        <item h="1" x="53"/>
        <item h="1" x="19"/>
        <item h="1" x="220"/>
        <item h="1" x="85"/>
        <item h="1" x="114"/>
        <item h="1" x="33"/>
        <item h="1" m="1" x="29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4"/>
        <item h="1" x="263"/>
        <item h="1" x="264"/>
        <item h="1" x="265"/>
        <item h="1" x="266"/>
        <item h="1" x="267"/>
        <item h="1" x="269"/>
        <item h="1" x="270"/>
        <item h="1" m="1" x="308"/>
        <item h="1" x="271"/>
        <item h="1" x="272"/>
        <item h="1" x="273"/>
        <item h="1" x="274"/>
        <item h="1" x="275"/>
        <item h="1" x="276"/>
        <item h="1" m="1" x="301"/>
        <item h="1" x="277"/>
        <item h="1" x="278"/>
        <item h="1" x="280"/>
        <item h="1" x="281"/>
        <item h="1" m="1" x="302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5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3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4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41">
        <item h="1" m="1" x="2638"/>
        <item h="1" m="1" x="2637"/>
        <item h="1" m="1" x="2640"/>
        <item h="1" m="1" x="2639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99"/>
      <x v="52"/>
      <x v="1581"/>
      <x/>
    </i>
    <i>
      <x v="446"/>
      <x v="125"/>
      <x v="1581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3">
        <i x="303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79"/>
        <i x="187"/>
        <i x="231"/>
        <i x="261"/>
        <i x="105"/>
        <i x="3"/>
        <i x="131"/>
        <i x="25"/>
        <i x="267"/>
        <i x="200"/>
        <i x="121"/>
        <i x="135"/>
        <i x="203"/>
        <i x="252"/>
        <i x="233"/>
        <i x="281"/>
        <i x="0"/>
        <i x="77"/>
        <i x="106"/>
        <i x="232"/>
        <i x="230"/>
        <i x="217"/>
        <i x="132"/>
        <i x="117"/>
        <i x="190"/>
        <i x="306"/>
        <i x="2"/>
        <i x="253"/>
        <i x="56"/>
        <i x="308"/>
        <i x="192"/>
        <i x="180"/>
        <i x="115"/>
        <i x="51"/>
        <i x="254" s="1"/>
        <i x="36"/>
        <i x="145"/>
        <i x="184"/>
        <i x="91"/>
        <i x="196"/>
        <i x="293"/>
        <i x="258"/>
        <i x="286"/>
        <i x="287"/>
        <i x="161"/>
        <i x="147"/>
        <i x="71"/>
        <i x="259"/>
        <i x="22"/>
        <i x="99"/>
        <i x="31"/>
        <i x="72"/>
        <i x="43"/>
        <i x="260"/>
        <i x="204"/>
        <i x="274"/>
        <i x="5"/>
        <i x="246"/>
        <i x="158"/>
        <i x="305"/>
        <i x="152"/>
        <i x="75"/>
        <i x="166"/>
        <i x="219"/>
        <i x="264"/>
        <i x="112"/>
        <i x="129"/>
        <i x="80"/>
        <i x="199"/>
        <i x="168"/>
        <i x="202"/>
        <i x="162"/>
        <i x="172"/>
        <i x="309"/>
        <i x="120"/>
        <i x="237"/>
        <i x="256"/>
        <i x="249"/>
        <i x="269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89"/>
        <i x="224"/>
        <i x="123"/>
        <i x="109"/>
        <i x="81"/>
        <i x="136"/>
        <i x="223"/>
        <i x="139"/>
        <i x="278"/>
        <i x="273"/>
        <i x="164"/>
        <i x="194"/>
        <i x="211"/>
        <i x="292"/>
        <i x="222"/>
        <i x="275"/>
        <i x="225"/>
        <i x="55"/>
        <i x="107"/>
        <i x="83"/>
        <i x="304"/>
        <i x="214"/>
        <i x="134"/>
        <i x="138"/>
        <i x="212"/>
        <i x="285"/>
        <i x="244"/>
        <i x="185"/>
        <i x="90"/>
        <i x="297"/>
        <i x="54"/>
        <i x="23"/>
        <i x="150"/>
        <i x="213"/>
        <i x="243"/>
        <i x="63"/>
        <i x="10"/>
        <i x="146"/>
        <i x="171"/>
        <i x="247"/>
        <i x="284"/>
        <i x="302"/>
        <i x="283"/>
        <i x="238"/>
        <i x="151"/>
        <i x="113"/>
        <i x="294"/>
        <i x="140"/>
        <i x="156"/>
        <i x="201"/>
        <i x="65"/>
        <i x="32"/>
        <i x="271"/>
        <i x="94"/>
        <i x="163"/>
        <i x="182"/>
        <i x="95"/>
        <i x="312"/>
        <i x="298"/>
        <i x="155"/>
        <i x="148"/>
        <i x="167"/>
        <i x="188"/>
        <i x="276"/>
        <i x="177"/>
        <i x="1"/>
        <i x="116"/>
        <i x="248"/>
        <i x="35"/>
        <i x="61"/>
        <i x="310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301"/>
        <i x="179"/>
        <i x="141"/>
        <i x="97"/>
        <i x="88"/>
        <i x="70"/>
        <i x="69"/>
        <i x="307"/>
        <i x="14"/>
        <i x="78"/>
        <i x="74"/>
        <i x="46"/>
        <i x="144"/>
        <i x="282"/>
        <i x="280"/>
        <i x="290"/>
        <i x="291"/>
        <i x="245"/>
        <i x="48"/>
        <i x="92"/>
        <i x="277"/>
        <i x="41"/>
        <i x="128"/>
        <i x="38"/>
        <i x="311"/>
        <i x="159"/>
        <i x="227"/>
        <i x="100"/>
        <i x="111"/>
        <i x="205"/>
        <i x="272"/>
        <i x="295"/>
        <i x="29"/>
        <i x="20"/>
        <i x="255"/>
        <i x="53"/>
        <i x="19"/>
        <i x="220"/>
        <i x="85"/>
        <i x="114"/>
        <i x="33"/>
        <i x="299"/>
        <i x="266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300"/>
        <i x="165"/>
        <i x="18"/>
        <i x="235"/>
        <i x="236"/>
        <i x="76"/>
        <i x="49"/>
        <i x="174"/>
        <i x="263"/>
        <i x="50"/>
        <i x="170"/>
        <i x="96"/>
        <i x="103"/>
        <i x="242"/>
        <i x="176"/>
        <i x="169"/>
        <i x="270"/>
        <i x="79"/>
        <i x="6"/>
        <i x="82"/>
        <i x="216"/>
        <i x="110"/>
        <i x="288"/>
        <i x="265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8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3">
        <i x="105"/>
        <i x="51"/>
        <i x="81"/>
        <i x="84" s="1"/>
        <i x="33"/>
        <i x="176"/>
        <i x="27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41">
        <i x="2499"/>
        <i x="1493"/>
        <i x="2462"/>
        <i x="152"/>
        <i x="139"/>
        <i x="1012"/>
        <i x="1358"/>
        <i x="1478"/>
        <i x="1375" s="1"/>
        <i x="641"/>
        <i x="1085"/>
        <i x="1660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2612"/>
        <i x="349"/>
        <i x="2043"/>
        <i x="1645"/>
        <i x="1632"/>
        <i x="2638" nd="1"/>
        <i x="2637" nd="1"/>
        <i x="2640" nd="1"/>
        <i x="2639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41">
        <i x="2346"/>
        <i x="338"/>
        <i x="1821"/>
        <i x="1375" s="1"/>
        <i x="641"/>
        <i x="1425"/>
        <i x="853"/>
        <i x="252"/>
        <i x="1526"/>
        <i x="1523"/>
        <i x="744"/>
        <i x="2638" nd="1"/>
        <i x="2637" nd="1"/>
        <i x="2640" nd="1"/>
        <i x="2639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3">
        <i x="105" s="1"/>
        <i x="84"/>
        <i x="176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41">
        <i x="644" s="1"/>
        <i x="364"/>
        <i x="317"/>
        <i x="150"/>
        <i x="316"/>
        <i x="237"/>
        <i x="315"/>
        <i x="1340"/>
        <i x="133"/>
        <i x="297"/>
        <i x="2638" nd="1"/>
        <i x="2637" nd="1"/>
        <i x="2640" nd="1"/>
        <i x="2639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151" nd="1"/>
        <i x="1475" nd="1"/>
        <i x="2478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3">
        <i x="81"/>
        <i x="55"/>
        <i x="247"/>
        <i x="95" s="1"/>
        <i x="84"/>
        <i x="26"/>
        <i x="30"/>
        <i x="27"/>
        <i x="104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5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5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5">
        <i x="28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3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4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224" totalsRowShown="0">
  <autoFilter ref="A1:S13224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224"/>
  <sheetViews>
    <sheetView topLeftCell="A13167" zoomScale="80" zoomScaleNormal="80" workbookViewId="0">
      <selection activeCell="F13221" sqref="F1322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3887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1555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3885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3886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3888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3889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3890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3891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3892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3894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3896</v>
      </c>
      <c r="E13016">
        <v>1</v>
      </c>
      <c r="F13016" t="s">
        <v>127</v>
      </c>
      <c r="G13016" t="s">
        <v>258</v>
      </c>
      <c r="H13016" t="s">
        <v>3415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1560</v>
      </c>
      <c r="E13017">
        <v>12</v>
      </c>
      <c r="F13017" t="s">
        <v>883</v>
      </c>
      <c r="G13017" t="s">
        <v>581</v>
      </c>
      <c r="H13017" t="s">
        <v>1165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1560</v>
      </c>
      <c r="E13018">
        <v>2</v>
      </c>
      <c r="F13018" t="s">
        <v>578</v>
      </c>
      <c r="G13018" t="s">
        <v>265</v>
      </c>
      <c r="H13018" t="s">
        <v>3895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1730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1730</v>
      </c>
      <c r="J13020" t="s">
        <v>3679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1757</v>
      </c>
      <c r="E13021">
        <v>2</v>
      </c>
      <c r="F13021" t="s">
        <v>1753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1757</v>
      </c>
      <c r="E13022">
        <v>1</v>
      </c>
      <c r="F13022" t="s">
        <v>1753</v>
      </c>
      <c r="G13022" t="s">
        <v>732</v>
      </c>
      <c r="H13022" t="s">
        <v>3897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1757</v>
      </c>
      <c r="E13023">
        <v>2</v>
      </c>
      <c r="F13023" t="s">
        <v>378</v>
      </c>
      <c r="G13023" t="s">
        <v>258</v>
      </c>
      <c r="H13023" t="s">
        <v>3177</v>
      </c>
      <c r="J13023" t="s">
        <v>3898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1165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3434</v>
      </c>
      <c r="G13026" t="s">
        <v>258</v>
      </c>
      <c r="H13026" t="s">
        <v>3434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3434</v>
      </c>
      <c r="G13027" t="s">
        <v>258</v>
      </c>
      <c r="H13027" t="s">
        <v>3899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1555</v>
      </c>
      <c r="H13028" t="s">
        <v>3331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3829</v>
      </c>
      <c r="E13029">
        <v>5</v>
      </c>
      <c r="F13029" t="s">
        <v>26</v>
      </c>
      <c r="G13029" t="s">
        <v>3853</v>
      </c>
      <c r="H13029" t="s">
        <v>3784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3829</v>
      </c>
      <c r="E13030">
        <v>2</v>
      </c>
      <c r="F13030" t="s">
        <v>48</v>
      </c>
      <c r="G13030" t="s">
        <v>258</v>
      </c>
      <c r="H13030" t="s">
        <v>3900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3901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2507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1010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3902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2548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3199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991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3240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3907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3908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3909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1144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3323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3323</v>
      </c>
      <c r="G13059" t="s">
        <v>264</v>
      </c>
      <c r="H13059" t="s">
        <v>1535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3402</v>
      </c>
      <c r="E13060">
        <v>2</v>
      </c>
      <c r="F13060" t="s">
        <v>524</v>
      </c>
      <c r="G13060" t="s">
        <v>258</v>
      </c>
      <c r="H13060" t="s">
        <v>3423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3402</v>
      </c>
      <c r="E13061">
        <v>1</v>
      </c>
      <c r="F13061" t="s">
        <v>216</v>
      </c>
      <c r="G13061" t="s">
        <v>596</v>
      </c>
      <c r="H13061" t="s">
        <v>1730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2961</v>
      </c>
      <c r="E13062">
        <v>1</v>
      </c>
      <c r="F13062" t="s">
        <v>3910</v>
      </c>
      <c r="G13062" t="s">
        <v>1797</v>
      </c>
      <c r="H13062" t="s">
        <v>3911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1560</v>
      </c>
      <c r="E13064">
        <v>2</v>
      </c>
      <c r="F13064" t="s">
        <v>216</v>
      </c>
      <c r="G13064" t="s">
        <v>265</v>
      </c>
      <c r="H13064" t="s">
        <v>3895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1560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1560</v>
      </c>
      <c r="E13066">
        <v>2</v>
      </c>
      <c r="F13066" t="s">
        <v>15</v>
      </c>
      <c r="G13066" t="s">
        <v>265</v>
      </c>
      <c r="H13066" t="s">
        <v>3913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1560</v>
      </c>
      <c r="E13067">
        <v>2</v>
      </c>
      <c r="F13067" t="s">
        <v>26</v>
      </c>
      <c r="G13067" t="s">
        <v>264</v>
      </c>
      <c r="H13067" t="s">
        <v>3168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1560</v>
      </c>
      <c r="E13068">
        <v>4</v>
      </c>
      <c r="F13068" t="s">
        <v>1932</v>
      </c>
      <c r="G13068" t="s">
        <v>258</v>
      </c>
      <c r="H13068" t="s">
        <v>3912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1560</v>
      </c>
      <c r="E13069">
        <v>3</v>
      </c>
      <c r="F13069" t="s">
        <v>1932</v>
      </c>
      <c r="G13069" t="s">
        <v>258</v>
      </c>
      <c r="H13069" t="s">
        <v>3899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1560</v>
      </c>
      <c r="E13070">
        <v>2</v>
      </c>
      <c r="F13070" t="s">
        <v>1932</v>
      </c>
      <c r="G13070" t="s">
        <v>258</v>
      </c>
      <c r="H13070" t="s">
        <v>3434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1560</v>
      </c>
      <c r="E13071">
        <v>10</v>
      </c>
      <c r="F13071" t="s">
        <v>217</v>
      </c>
      <c r="G13071" t="s">
        <v>581</v>
      </c>
      <c r="H13071" t="s">
        <v>1165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1560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1287</v>
      </c>
      <c r="G13073" t="s">
        <v>258</v>
      </c>
      <c r="H13073" t="s">
        <v>3755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3914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3914</v>
      </c>
      <c r="E13075">
        <v>2</v>
      </c>
      <c r="F13075" t="s">
        <v>467</v>
      </c>
      <c r="G13075" t="s">
        <v>264</v>
      </c>
      <c r="H13075" t="s">
        <v>3915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3914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2817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1293</v>
      </c>
      <c r="H13078" t="s">
        <v>3918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3916</v>
      </c>
      <c r="G13079" t="s">
        <v>258</v>
      </c>
      <c r="H13079" t="s">
        <v>3917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3482</v>
      </c>
      <c r="E13080">
        <v>1</v>
      </c>
      <c r="F13080" t="s">
        <v>763</v>
      </c>
      <c r="G13080" t="s">
        <v>719</v>
      </c>
      <c r="H13080" t="s">
        <v>3923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3482</v>
      </c>
      <c r="E13081">
        <v>1</v>
      </c>
      <c r="F13081" t="s">
        <v>763</v>
      </c>
      <c r="G13081" t="s">
        <v>719</v>
      </c>
      <c r="H13081" t="s">
        <v>3922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3482</v>
      </c>
      <c r="E13082">
        <v>1</v>
      </c>
      <c r="F13082" t="s">
        <v>763</v>
      </c>
      <c r="G13082" t="s">
        <v>1024</v>
      </c>
      <c r="H13082" t="s">
        <v>3921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3482</v>
      </c>
      <c r="E13083">
        <v>2</v>
      </c>
      <c r="F13083" t="s">
        <v>601</v>
      </c>
      <c r="G13083" t="s">
        <v>1190</v>
      </c>
      <c r="H13083" t="s">
        <v>3919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3482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3482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3482</v>
      </c>
      <c r="E13086">
        <v>3</v>
      </c>
      <c r="F13086" t="s">
        <v>15</v>
      </c>
      <c r="G13086" t="s">
        <v>258</v>
      </c>
      <c r="H13086" t="s">
        <v>3920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3925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3926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3046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3927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1019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3928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3929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3928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3930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919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1757</v>
      </c>
      <c r="E13130">
        <v>1</v>
      </c>
      <c r="F13130" t="s">
        <v>48</v>
      </c>
      <c r="G13130" t="s">
        <v>1755</v>
      </c>
      <c r="H13130" t="s">
        <v>3532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>
        <v>13128</v>
      </c>
      <c r="B13133" s="1">
        <v>45152</v>
      </c>
      <c r="C13133" t="s">
        <v>252</v>
      </c>
      <c r="D13133" t="s">
        <v>324</v>
      </c>
      <c r="E13133">
        <v>1</v>
      </c>
      <c r="F13133" t="s">
        <v>116</v>
      </c>
      <c r="G13133" t="s">
        <v>374</v>
      </c>
      <c r="H13133" t="s">
        <v>506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>
        <v>13129</v>
      </c>
      <c r="B13134" s="1">
        <v>45152</v>
      </c>
      <c r="C13134" t="s">
        <v>252</v>
      </c>
      <c r="D13134" t="s">
        <v>324</v>
      </c>
      <c r="E13134">
        <v>1</v>
      </c>
      <c r="F13134" t="s">
        <v>450</v>
      </c>
      <c r="G13134" t="s">
        <v>258</v>
      </c>
      <c r="H13134" t="s">
        <v>3931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>
        <v>13130</v>
      </c>
      <c r="B13135" s="1">
        <v>45152</v>
      </c>
      <c r="C13135" t="s">
        <v>252</v>
      </c>
      <c r="D13135" t="s">
        <v>324</v>
      </c>
      <c r="E13135">
        <v>1</v>
      </c>
      <c r="F13135" t="s">
        <v>21</v>
      </c>
      <c r="G13135" t="s">
        <v>264</v>
      </c>
      <c r="H13135" t="s">
        <v>822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>
        <v>13131</v>
      </c>
      <c r="B13136" s="1">
        <v>45152</v>
      </c>
      <c r="C13136" t="s">
        <v>252</v>
      </c>
      <c r="D13136" t="s">
        <v>324</v>
      </c>
      <c r="E13136">
        <v>1</v>
      </c>
      <c r="F13136" t="s">
        <v>518</v>
      </c>
      <c r="G13136" t="s">
        <v>258</v>
      </c>
      <c r="H13136" t="s">
        <v>3507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>
        <v>13132</v>
      </c>
      <c r="B13137" s="1">
        <v>45152</v>
      </c>
      <c r="C13137" t="s">
        <v>252</v>
      </c>
      <c r="D13137" t="s">
        <v>324</v>
      </c>
      <c r="E13137">
        <v>1</v>
      </c>
      <c r="F13137" t="s">
        <v>334</v>
      </c>
      <c r="G13137" t="s">
        <v>276</v>
      </c>
      <c r="H13137" t="s">
        <v>899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>
        <v>13133</v>
      </c>
      <c r="B13138" s="1">
        <v>45152</v>
      </c>
      <c r="C13138" t="s">
        <v>252</v>
      </c>
      <c r="D13138" t="s">
        <v>324</v>
      </c>
      <c r="E13138">
        <v>1</v>
      </c>
      <c r="F13138" t="s">
        <v>447</v>
      </c>
      <c r="G13138" t="s">
        <v>339</v>
      </c>
      <c r="H13138" t="s">
        <v>448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>
        <v>13134</v>
      </c>
      <c r="B13139" s="1">
        <v>45152</v>
      </c>
      <c r="C13139" t="s">
        <v>252</v>
      </c>
      <c r="D13139" t="s">
        <v>324</v>
      </c>
      <c r="E13139">
        <v>1</v>
      </c>
      <c r="F13139" t="s">
        <v>883</v>
      </c>
      <c r="G13139" t="s">
        <v>264</v>
      </c>
      <c r="H13139" t="s">
        <v>244</v>
      </c>
      <c r="J13139" t="s">
        <v>2859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>
        <v>13135</v>
      </c>
      <c r="B13140" s="1">
        <v>45152</v>
      </c>
      <c r="C13140" t="s">
        <v>252</v>
      </c>
      <c r="D13140" t="s">
        <v>324</v>
      </c>
      <c r="E13140">
        <v>1</v>
      </c>
      <c r="F13140" t="s">
        <v>883</v>
      </c>
      <c r="G13140" t="s">
        <v>264</v>
      </c>
      <c r="H13140" t="s">
        <v>244</v>
      </c>
      <c r="J13140" t="s">
        <v>2940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>
        <v>13136</v>
      </c>
      <c r="B13141" s="1">
        <v>45152</v>
      </c>
      <c r="C13141" t="s">
        <v>252</v>
      </c>
      <c r="D13141" t="s">
        <v>324</v>
      </c>
      <c r="E13141">
        <v>1</v>
      </c>
      <c r="F13141" t="s">
        <v>357</v>
      </c>
      <c r="G13141" t="s">
        <v>935</v>
      </c>
      <c r="H13141" t="s">
        <v>3932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>
        <v>13137</v>
      </c>
      <c r="B13142" s="1">
        <v>45152</v>
      </c>
      <c r="C13142" t="s">
        <v>252</v>
      </c>
      <c r="D13142" t="s">
        <v>324</v>
      </c>
      <c r="E13142">
        <v>1</v>
      </c>
      <c r="F13142" t="s">
        <v>357</v>
      </c>
      <c r="G13142" t="s">
        <v>935</v>
      </c>
      <c r="H13142" t="s">
        <v>986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>
        <v>13138</v>
      </c>
      <c r="B13143" s="1">
        <v>45152</v>
      </c>
      <c r="C13143" t="s">
        <v>252</v>
      </c>
      <c r="D13143" t="s">
        <v>324</v>
      </c>
      <c r="E13143">
        <v>1</v>
      </c>
      <c r="F13143" t="s">
        <v>378</v>
      </c>
      <c r="G13143" t="s">
        <v>264</v>
      </c>
      <c r="H13143" t="s">
        <v>302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>
        <v>13139</v>
      </c>
      <c r="B13144" s="1">
        <v>45152</v>
      </c>
      <c r="C13144" t="s">
        <v>252</v>
      </c>
      <c r="D13144" t="s">
        <v>3934</v>
      </c>
      <c r="E13144">
        <v>1</v>
      </c>
      <c r="F13144" t="s">
        <v>450</v>
      </c>
      <c r="G13144" t="s">
        <v>258</v>
      </c>
      <c r="H13144" t="s">
        <v>3933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>
        <v>13140</v>
      </c>
      <c r="B13145" s="1">
        <v>45152</v>
      </c>
      <c r="C13145" t="s">
        <v>252</v>
      </c>
      <c r="D13145" t="s">
        <v>324</v>
      </c>
      <c r="E13145">
        <v>1</v>
      </c>
      <c r="F13145" t="s">
        <v>116</v>
      </c>
      <c r="G13145" t="s">
        <v>374</v>
      </c>
      <c r="H13145" t="s">
        <v>506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>
        <v>13141</v>
      </c>
      <c r="B13146" s="1">
        <v>45152</v>
      </c>
      <c r="C13146" t="s">
        <v>252</v>
      </c>
      <c r="D13146" t="s">
        <v>331</v>
      </c>
      <c r="E13146">
        <v>1</v>
      </c>
      <c r="F13146" t="s">
        <v>709</v>
      </c>
      <c r="G13146" t="s">
        <v>258</v>
      </c>
      <c r="H13146" t="s">
        <v>2343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>
        <v>13142</v>
      </c>
      <c r="B13147" s="1">
        <v>45152</v>
      </c>
      <c r="C13147" t="s">
        <v>252</v>
      </c>
      <c r="D13147" t="s">
        <v>331</v>
      </c>
      <c r="E13147">
        <v>1</v>
      </c>
      <c r="F13147" t="s">
        <v>2068</v>
      </c>
      <c r="G13147" t="s">
        <v>264</v>
      </c>
      <c r="H13147" t="s">
        <v>300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>
        <v>13143</v>
      </c>
      <c r="B13148" s="1">
        <v>45152</v>
      </c>
      <c r="C13148" t="s">
        <v>252</v>
      </c>
      <c r="D13148" t="s">
        <v>331</v>
      </c>
      <c r="E13148">
        <v>1</v>
      </c>
      <c r="F13148" t="s">
        <v>883</v>
      </c>
      <c r="G13148" t="s">
        <v>254</v>
      </c>
      <c r="H13148" t="s">
        <v>296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>
        <v>13144</v>
      </c>
      <c r="B13149" s="1">
        <v>45152</v>
      </c>
      <c r="C13149" t="s">
        <v>252</v>
      </c>
      <c r="D13149" t="s">
        <v>324</v>
      </c>
      <c r="E13149">
        <v>1</v>
      </c>
      <c r="F13149" t="s">
        <v>2350</v>
      </c>
      <c r="G13149" t="s">
        <v>258</v>
      </c>
      <c r="H13149" t="s">
        <v>3131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>
        <v>13145</v>
      </c>
      <c r="B13150" s="1">
        <v>45152</v>
      </c>
      <c r="C13150" t="s">
        <v>252</v>
      </c>
      <c r="D13150" t="s">
        <v>324</v>
      </c>
      <c r="E13150">
        <v>1</v>
      </c>
      <c r="F13150" t="s">
        <v>116</v>
      </c>
      <c r="G13150" t="s">
        <v>374</v>
      </c>
      <c r="H13150" t="s">
        <v>506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>
        <v>13146</v>
      </c>
      <c r="B13151" s="1">
        <v>45153</v>
      </c>
      <c r="C13151" t="s">
        <v>252</v>
      </c>
      <c r="D13151" t="s">
        <v>324</v>
      </c>
      <c r="E13151">
        <v>1</v>
      </c>
      <c r="F13151" t="s">
        <v>26</v>
      </c>
      <c r="G13151" t="s">
        <v>258</v>
      </c>
      <c r="H13151" t="s">
        <v>2490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>
        <v>13147</v>
      </c>
      <c r="B13152" s="1">
        <v>45153</v>
      </c>
      <c r="C13152" t="s">
        <v>252</v>
      </c>
      <c r="D13152" t="s">
        <v>324</v>
      </c>
      <c r="E13152">
        <v>1</v>
      </c>
      <c r="F13152" t="s">
        <v>15</v>
      </c>
      <c r="G13152" t="s">
        <v>264</v>
      </c>
      <c r="H13152" t="s">
        <v>1284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>
        <v>13148</v>
      </c>
      <c r="B13153" s="1">
        <v>45153</v>
      </c>
      <c r="C13153" t="s">
        <v>252</v>
      </c>
      <c r="D13153" t="s">
        <v>324</v>
      </c>
      <c r="E13153">
        <v>1</v>
      </c>
      <c r="F13153" t="s">
        <v>206</v>
      </c>
      <c r="G13153" t="s">
        <v>786</v>
      </c>
      <c r="H13153" t="s">
        <v>2896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>
        <v>13149</v>
      </c>
      <c r="B13154" s="1">
        <v>45153</v>
      </c>
      <c r="C13154" t="s">
        <v>252</v>
      </c>
      <c r="D13154" t="s">
        <v>324</v>
      </c>
      <c r="E13154">
        <v>1</v>
      </c>
      <c r="F13154" t="s">
        <v>216</v>
      </c>
      <c r="G13154" t="s">
        <v>264</v>
      </c>
      <c r="H13154" t="s">
        <v>247</v>
      </c>
      <c r="J13154" t="s">
        <v>17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>
        <v>13150</v>
      </c>
      <c r="B13155" s="1">
        <v>45153</v>
      </c>
      <c r="C13155" t="s">
        <v>252</v>
      </c>
      <c r="D13155" t="s">
        <v>324</v>
      </c>
      <c r="E13155">
        <v>1</v>
      </c>
      <c r="F13155" t="s">
        <v>15</v>
      </c>
      <c r="G13155" t="s">
        <v>258</v>
      </c>
      <c r="H13155" t="s">
        <v>3856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>
        <v>13151</v>
      </c>
      <c r="B13156" s="1">
        <v>45153</v>
      </c>
      <c r="C13156" t="s">
        <v>252</v>
      </c>
      <c r="D13156" t="s">
        <v>324</v>
      </c>
      <c r="E13156">
        <v>1</v>
      </c>
      <c r="F13156" t="s">
        <v>475</v>
      </c>
      <c r="G13156" t="s">
        <v>596</v>
      </c>
      <c r="H13156" t="s">
        <v>3809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>
        <v>13152</v>
      </c>
      <c r="B13157" s="1">
        <v>45153</v>
      </c>
      <c r="C13157" t="s">
        <v>252</v>
      </c>
      <c r="D13157" t="s">
        <v>324</v>
      </c>
      <c r="E13157">
        <v>1</v>
      </c>
      <c r="F13157" t="s">
        <v>116</v>
      </c>
      <c r="G13157" t="s">
        <v>339</v>
      </c>
      <c r="H13157" t="s">
        <v>510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>
        <v>13153</v>
      </c>
      <c r="B13158" s="1">
        <v>45153</v>
      </c>
      <c r="C13158" t="s">
        <v>252</v>
      </c>
      <c r="D13158" t="s">
        <v>324</v>
      </c>
      <c r="E13158">
        <v>1</v>
      </c>
      <c r="F13158" t="s">
        <v>26</v>
      </c>
      <c r="G13158" t="s">
        <v>1724</v>
      </c>
      <c r="H13158" t="s">
        <v>16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>
        <v>13154</v>
      </c>
      <c r="B13159" s="1">
        <v>45153</v>
      </c>
      <c r="C13159" t="s">
        <v>252</v>
      </c>
      <c r="D13159" t="s">
        <v>324</v>
      </c>
      <c r="E13159">
        <v>1</v>
      </c>
      <c r="F13159" t="s">
        <v>883</v>
      </c>
      <c r="G13159" t="s">
        <v>276</v>
      </c>
      <c r="H13159" t="s">
        <v>3489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>
        <v>13155</v>
      </c>
      <c r="B13160" s="1">
        <v>45153</v>
      </c>
      <c r="C13160" t="s">
        <v>252</v>
      </c>
      <c r="D13160" t="s">
        <v>324</v>
      </c>
      <c r="E13160">
        <v>1</v>
      </c>
      <c r="F13160" t="s">
        <v>217</v>
      </c>
      <c r="G13160" t="s">
        <v>276</v>
      </c>
      <c r="H13160" t="s">
        <v>3489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>
        <v>13156</v>
      </c>
      <c r="B13161" s="1">
        <v>45153</v>
      </c>
      <c r="C13161" t="s">
        <v>252</v>
      </c>
      <c r="D13161" t="s">
        <v>324</v>
      </c>
      <c r="E13161">
        <v>1</v>
      </c>
      <c r="F13161" t="s">
        <v>334</v>
      </c>
      <c r="G13161" t="s">
        <v>264</v>
      </c>
      <c r="H13161" t="s">
        <v>3328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>
        <v>13157</v>
      </c>
      <c r="B13162" s="1">
        <v>45153</v>
      </c>
      <c r="C13162" t="s">
        <v>252</v>
      </c>
      <c r="D13162" t="s">
        <v>324</v>
      </c>
      <c r="E13162">
        <v>1</v>
      </c>
      <c r="F13162" t="s">
        <v>216</v>
      </c>
      <c r="G13162" t="s">
        <v>264</v>
      </c>
      <c r="H13162" t="s">
        <v>3328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>
        <v>13158</v>
      </c>
      <c r="B13163" s="1">
        <v>45153</v>
      </c>
      <c r="C13163" t="s">
        <v>252</v>
      </c>
      <c r="D13163" t="s">
        <v>324</v>
      </c>
      <c r="E13163">
        <v>1</v>
      </c>
      <c r="F13163" t="s">
        <v>26</v>
      </c>
      <c r="G13163" t="s">
        <v>1555</v>
      </c>
      <c r="H13163" t="s">
        <v>3331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>
        <v>13159</v>
      </c>
      <c r="B13164" s="1">
        <v>45153</v>
      </c>
      <c r="C13164" t="s">
        <v>252</v>
      </c>
      <c r="D13164" t="s">
        <v>324</v>
      </c>
      <c r="E13164">
        <v>1</v>
      </c>
      <c r="F13164" t="s">
        <v>116</v>
      </c>
      <c r="G13164" t="s">
        <v>341</v>
      </c>
      <c r="H13164" t="s">
        <v>507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>
        <v>13160</v>
      </c>
      <c r="B13165" s="1">
        <v>45153</v>
      </c>
      <c r="C13165" t="s">
        <v>252</v>
      </c>
      <c r="D13165" t="s">
        <v>324</v>
      </c>
      <c r="E13165">
        <v>1</v>
      </c>
      <c r="F13165" t="s">
        <v>447</v>
      </c>
      <c r="G13165" t="s">
        <v>374</v>
      </c>
      <c r="H13165" t="s">
        <v>3935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>
        <v>13161</v>
      </c>
      <c r="B13166" s="1">
        <v>45153</v>
      </c>
      <c r="C13166" t="s">
        <v>252</v>
      </c>
      <c r="D13166" t="s">
        <v>324</v>
      </c>
      <c r="E13166">
        <v>1</v>
      </c>
      <c r="F13166" t="s">
        <v>116</v>
      </c>
      <c r="G13166" t="s">
        <v>339</v>
      </c>
      <c r="H13166" t="s">
        <v>510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>
        <v>13162</v>
      </c>
      <c r="B13167" s="1">
        <v>45153</v>
      </c>
      <c r="C13167" t="s">
        <v>252</v>
      </c>
      <c r="D13167" t="s">
        <v>324</v>
      </c>
      <c r="E13167">
        <v>1</v>
      </c>
      <c r="F13167" t="s">
        <v>217</v>
      </c>
      <c r="G13167" t="s">
        <v>596</v>
      </c>
      <c r="H13167" t="s">
        <v>1730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>
        <v>13163</v>
      </c>
      <c r="B13168" s="1">
        <v>45153</v>
      </c>
      <c r="C13168" t="s">
        <v>252</v>
      </c>
      <c r="D13168" t="s">
        <v>324</v>
      </c>
      <c r="E13168">
        <v>1</v>
      </c>
      <c r="F13168" t="s">
        <v>578</v>
      </c>
      <c r="G13168" t="s">
        <v>264</v>
      </c>
      <c r="H13168" t="s">
        <v>3936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>
        <v>13164</v>
      </c>
      <c r="B13169" s="1">
        <v>45153</v>
      </c>
      <c r="C13169" t="s">
        <v>252</v>
      </c>
      <c r="D13169" t="s">
        <v>324</v>
      </c>
      <c r="E13169">
        <v>1</v>
      </c>
      <c r="F13169" t="s">
        <v>524</v>
      </c>
      <c r="G13169" t="s">
        <v>258</v>
      </c>
      <c r="H13169" t="s">
        <v>1240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>
        <v>13165</v>
      </c>
      <c r="B13170" s="1">
        <v>45153</v>
      </c>
      <c r="C13170" t="s">
        <v>252</v>
      </c>
      <c r="D13170" t="s">
        <v>324</v>
      </c>
      <c r="E13170">
        <v>1</v>
      </c>
      <c r="F13170" t="s">
        <v>26</v>
      </c>
      <c r="G13170" t="s">
        <v>3853</v>
      </c>
      <c r="H13170" t="s">
        <v>3784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>
        <v>13166</v>
      </c>
      <c r="B13171" s="1">
        <v>45153</v>
      </c>
      <c r="C13171" t="s">
        <v>252</v>
      </c>
      <c r="D13171" t="s">
        <v>324</v>
      </c>
      <c r="E13171">
        <v>1</v>
      </c>
      <c r="F13171" t="s">
        <v>116</v>
      </c>
      <c r="G13171" t="s">
        <v>339</v>
      </c>
      <c r="H13171" t="s">
        <v>510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>
        <v>13167</v>
      </c>
      <c r="B13172" s="1">
        <v>45153</v>
      </c>
      <c r="C13172" t="s">
        <v>252</v>
      </c>
      <c r="D13172" t="s">
        <v>324</v>
      </c>
      <c r="E13172">
        <v>1</v>
      </c>
      <c r="F13172" t="s">
        <v>217</v>
      </c>
      <c r="G13172" t="s">
        <v>255</v>
      </c>
      <c r="H13172" t="s">
        <v>1010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>
        <v>13168</v>
      </c>
      <c r="B13173" s="1">
        <v>45153</v>
      </c>
      <c r="C13173" t="s">
        <v>252</v>
      </c>
      <c r="D13173" t="s">
        <v>324</v>
      </c>
      <c r="E13173">
        <v>1</v>
      </c>
      <c r="F13173" t="s">
        <v>216</v>
      </c>
      <c r="G13173" t="s">
        <v>689</v>
      </c>
      <c r="H13173" t="s">
        <v>3937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>
        <v>13169</v>
      </c>
      <c r="B13174" s="1">
        <v>45153</v>
      </c>
      <c r="C13174" t="s">
        <v>252</v>
      </c>
      <c r="D13174" t="s">
        <v>324</v>
      </c>
      <c r="E13174">
        <v>1</v>
      </c>
      <c r="F13174" t="s">
        <v>217</v>
      </c>
      <c r="G13174" t="s">
        <v>689</v>
      </c>
      <c r="H13174" t="s">
        <v>3937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>
        <v>13170</v>
      </c>
      <c r="B13175" s="1">
        <v>45153</v>
      </c>
      <c r="C13175" t="s">
        <v>252</v>
      </c>
      <c r="D13175" t="s">
        <v>324</v>
      </c>
      <c r="E13175">
        <v>1</v>
      </c>
      <c r="F13175" t="s">
        <v>15</v>
      </c>
      <c r="G13175" t="s">
        <v>325</v>
      </c>
      <c r="H13175" t="s">
        <v>20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>
        <v>13171</v>
      </c>
      <c r="B13176" s="1">
        <v>45153</v>
      </c>
      <c r="C13176" t="s">
        <v>252</v>
      </c>
      <c r="D13176" t="s">
        <v>324</v>
      </c>
      <c r="E13176">
        <v>1</v>
      </c>
      <c r="F13176" t="s">
        <v>217</v>
      </c>
      <c r="G13176" t="s">
        <v>255</v>
      </c>
      <c r="H13176" t="s">
        <v>664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>
        <v>13172</v>
      </c>
      <c r="B13177" s="1">
        <v>45153</v>
      </c>
      <c r="C13177" t="s">
        <v>252</v>
      </c>
      <c r="D13177" t="s">
        <v>324</v>
      </c>
      <c r="E13177">
        <v>1</v>
      </c>
      <c r="F13177" t="s">
        <v>216</v>
      </c>
      <c r="G13177" t="s">
        <v>255</v>
      </c>
      <c r="H13177" t="s">
        <v>664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>
        <v>13173</v>
      </c>
      <c r="B13178" s="1">
        <v>45153</v>
      </c>
      <c r="C13178" t="s">
        <v>252</v>
      </c>
      <c r="D13178" t="s">
        <v>324</v>
      </c>
      <c r="E13178">
        <v>1</v>
      </c>
      <c r="F13178" t="s">
        <v>1932</v>
      </c>
      <c r="G13178" t="s">
        <v>258</v>
      </c>
      <c r="H13178" t="s">
        <v>3912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>
        <v>13174</v>
      </c>
      <c r="B13179" s="1">
        <v>45153</v>
      </c>
      <c r="C13179" t="s">
        <v>252</v>
      </c>
      <c r="D13179" t="s">
        <v>324</v>
      </c>
      <c r="E13179">
        <v>1</v>
      </c>
      <c r="F13179" t="s">
        <v>357</v>
      </c>
      <c r="G13179" t="s">
        <v>935</v>
      </c>
      <c r="H13179" t="s">
        <v>1624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>
        <v>13175</v>
      </c>
      <c r="B13180" s="1">
        <v>45153</v>
      </c>
      <c r="C13180" t="s">
        <v>252</v>
      </c>
      <c r="D13180" t="s">
        <v>324</v>
      </c>
      <c r="E13180">
        <v>1</v>
      </c>
      <c r="F13180" t="s">
        <v>334</v>
      </c>
      <c r="G13180" t="s">
        <v>264</v>
      </c>
      <c r="H13180" t="s">
        <v>798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>
        <v>13176</v>
      </c>
      <c r="B13181" s="1">
        <v>45153</v>
      </c>
      <c r="C13181" t="s">
        <v>252</v>
      </c>
      <c r="D13181" t="s">
        <v>324</v>
      </c>
      <c r="E13181">
        <v>1</v>
      </c>
      <c r="F13181" t="s">
        <v>883</v>
      </c>
      <c r="G13181" t="s">
        <v>264</v>
      </c>
      <c r="H13181" t="s">
        <v>798</v>
      </c>
      <c r="J13181" t="s">
        <v>2859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>
        <v>13177</v>
      </c>
      <c r="B13182" s="1">
        <v>45153</v>
      </c>
      <c r="C13182" t="s">
        <v>252</v>
      </c>
      <c r="D13182" t="s">
        <v>324</v>
      </c>
      <c r="E13182">
        <v>1</v>
      </c>
      <c r="F13182" t="s">
        <v>216</v>
      </c>
      <c r="G13182" t="s">
        <v>255</v>
      </c>
      <c r="H13182" t="s">
        <v>273</v>
      </c>
      <c r="J13182" t="s">
        <v>920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>
        <v>13178</v>
      </c>
      <c r="B13183" s="1">
        <v>45153</v>
      </c>
      <c r="C13183" t="s">
        <v>252</v>
      </c>
      <c r="D13183" t="s">
        <v>324</v>
      </c>
      <c r="E13183">
        <v>1</v>
      </c>
      <c r="F13183" t="s">
        <v>116</v>
      </c>
      <c r="G13183" t="s">
        <v>339</v>
      </c>
      <c r="H13183" t="s">
        <v>510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>
        <v>13179</v>
      </c>
      <c r="B13184" s="1">
        <v>45153</v>
      </c>
      <c r="C13184" t="s">
        <v>252</v>
      </c>
      <c r="D13184" t="s">
        <v>324</v>
      </c>
      <c r="E13184">
        <v>1</v>
      </c>
      <c r="F13184" t="s">
        <v>116</v>
      </c>
      <c r="G13184" t="s">
        <v>374</v>
      </c>
      <c r="H13184" t="s">
        <v>506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>
        <v>13180</v>
      </c>
      <c r="B13185" s="1">
        <v>45153</v>
      </c>
      <c r="C13185" t="s">
        <v>252</v>
      </c>
      <c r="D13185" t="s">
        <v>324</v>
      </c>
      <c r="E13185">
        <v>1</v>
      </c>
      <c r="F13185" t="s">
        <v>116</v>
      </c>
      <c r="G13185" t="s">
        <v>339</v>
      </c>
      <c r="H13185" t="s">
        <v>510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>
        <v>13181</v>
      </c>
      <c r="B13186" s="1">
        <v>45153</v>
      </c>
      <c r="C13186" t="s">
        <v>252</v>
      </c>
      <c r="D13186" t="s">
        <v>324</v>
      </c>
      <c r="E13186">
        <v>1</v>
      </c>
      <c r="F13186" t="s">
        <v>450</v>
      </c>
      <c r="G13186" t="s">
        <v>264</v>
      </c>
      <c r="H13186" t="s">
        <v>3938</v>
      </c>
      <c r="L13186" t="s">
        <v>3939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>
        <v>13182</v>
      </c>
      <c r="B13187" s="1">
        <v>45153</v>
      </c>
      <c r="C13187" t="s">
        <v>252</v>
      </c>
      <c r="D13187" t="s">
        <v>324</v>
      </c>
      <c r="E13187">
        <v>1</v>
      </c>
      <c r="F13187" t="s">
        <v>447</v>
      </c>
      <c r="G13187" t="s">
        <v>339</v>
      </c>
      <c r="H13187" t="s">
        <v>448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>
        <v>13183</v>
      </c>
      <c r="B13188" s="1">
        <v>45153</v>
      </c>
      <c r="C13188" t="s">
        <v>252</v>
      </c>
      <c r="D13188" t="s">
        <v>324</v>
      </c>
      <c r="E13188">
        <v>1</v>
      </c>
      <c r="F13188" t="s">
        <v>116</v>
      </c>
      <c r="G13188" t="s">
        <v>339</v>
      </c>
      <c r="H13188" t="s">
        <v>510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>
        <v>13184</v>
      </c>
      <c r="B13189" s="1">
        <v>45153</v>
      </c>
      <c r="C13189" t="s">
        <v>252</v>
      </c>
      <c r="D13189" t="s">
        <v>3941</v>
      </c>
      <c r="E13189">
        <v>1</v>
      </c>
      <c r="F13189" t="s">
        <v>44</v>
      </c>
      <c r="G13189" t="s">
        <v>3940</v>
      </c>
      <c r="H13189" t="s">
        <v>3443</v>
      </c>
      <c r="J13189" t="s">
        <v>3442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>
        <v>13185</v>
      </c>
      <c r="B13190" s="1">
        <v>45154</v>
      </c>
      <c r="C13190" t="s">
        <v>252</v>
      </c>
      <c r="D13190" t="s">
        <v>324</v>
      </c>
      <c r="E13190">
        <v>1</v>
      </c>
      <c r="F13190" t="s">
        <v>669</v>
      </c>
      <c r="G13190" t="s">
        <v>276</v>
      </c>
      <c r="H13190" t="s">
        <v>242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>
        <v>13186</v>
      </c>
      <c r="B13191" s="1">
        <v>45154</v>
      </c>
      <c r="C13191" t="s">
        <v>252</v>
      </c>
      <c r="D13191" t="s">
        <v>324</v>
      </c>
      <c r="E13191">
        <v>1</v>
      </c>
      <c r="F13191" t="s">
        <v>15</v>
      </c>
      <c r="G13191" t="s">
        <v>258</v>
      </c>
      <c r="H13191" t="s">
        <v>2506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>
        <v>13187</v>
      </c>
      <c r="B13192" s="1">
        <v>45154</v>
      </c>
      <c r="C13192" t="s">
        <v>252</v>
      </c>
      <c r="D13192" t="s">
        <v>324</v>
      </c>
      <c r="E13192">
        <v>1</v>
      </c>
      <c r="F13192" t="s">
        <v>21</v>
      </c>
      <c r="G13192" t="s">
        <v>264</v>
      </c>
      <c r="H13192" t="s">
        <v>1513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>
        <v>13188</v>
      </c>
      <c r="B13193" s="1">
        <v>45154</v>
      </c>
      <c r="C13193" t="s">
        <v>252</v>
      </c>
      <c r="D13193" t="s">
        <v>324</v>
      </c>
      <c r="E13193">
        <v>1</v>
      </c>
      <c r="F13193" t="s">
        <v>3175</v>
      </c>
      <c r="G13193" t="s">
        <v>258</v>
      </c>
      <c r="H13193" t="s">
        <v>3176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>
        <v>13189</v>
      </c>
      <c r="B13194" s="1">
        <v>45154</v>
      </c>
      <c r="C13194" t="s">
        <v>252</v>
      </c>
      <c r="D13194" t="s">
        <v>324</v>
      </c>
      <c r="E13194">
        <v>1</v>
      </c>
      <c r="F13194" t="s">
        <v>217</v>
      </c>
      <c r="G13194" t="s">
        <v>264</v>
      </c>
      <c r="H13194" t="s">
        <v>300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>
        <v>13190</v>
      </c>
      <c r="B13195" s="1">
        <v>45154</v>
      </c>
      <c r="C13195" t="s">
        <v>252</v>
      </c>
      <c r="D13195" t="s">
        <v>324</v>
      </c>
      <c r="E13195">
        <v>1</v>
      </c>
      <c r="F13195" t="s">
        <v>883</v>
      </c>
      <c r="G13195" t="s">
        <v>264</v>
      </c>
      <c r="H13195" t="s">
        <v>300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>
        <v>13191</v>
      </c>
      <c r="B13196" s="1">
        <v>45154</v>
      </c>
      <c r="C13196" t="s">
        <v>252</v>
      </c>
      <c r="D13196" t="s">
        <v>940</v>
      </c>
      <c r="E13196">
        <v>1</v>
      </c>
      <c r="F13196" t="s">
        <v>2838</v>
      </c>
      <c r="G13196" t="s">
        <v>255</v>
      </c>
      <c r="H13196" t="s">
        <v>383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>
        <v>13192</v>
      </c>
      <c r="B13197" s="1">
        <v>45154</v>
      </c>
      <c r="C13197" t="s">
        <v>252</v>
      </c>
      <c r="D13197" t="s">
        <v>940</v>
      </c>
      <c r="E13197">
        <v>1</v>
      </c>
      <c r="F13197" t="s">
        <v>217</v>
      </c>
      <c r="G13197" t="s">
        <v>255</v>
      </c>
      <c r="H13197" t="s">
        <v>383</v>
      </c>
      <c r="L13197" t="s">
        <v>3942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>
        <v>13193</v>
      </c>
      <c r="B13198" s="1">
        <v>45154</v>
      </c>
      <c r="C13198" t="s">
        <v>252</v>
      </c>
      <c r="D13198" t="s">
        <v>324</v>
      </c>
      <c r="E13198">
        <v>1</v>
      </c>
      <c r="F13198" t="s">
        <v>669</v>
      </c>
      <c r="G13198" t="s">
        <v>255</v>
      </c>
      <c r="H13198" t="s">
        <v>3710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>
        <v>13194</v>
      </c>
      <c r="B13199" s="1">
        <v>45154</v>
      </c>
      <c r="C13199" t="s">
        <v>252</v>
      </c>
      <c r="D13199" t="s">
        <v>324</v>
      </c>
      <c r="E13199">
        <v>1</v>
      </c>
      <c r="F13199" t="s">
        <v>47</v>
      </c>
      <c r="G13199" t="s">
        <v>258</v>
      </c>
      <c r="H13199" t="s">
        <v>737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>
        <v>13195</v>
      </c>
      <c r="B13200" s="1">
        <v>45154</v>
      </c>
      <c r="C13200" t="s">
        <v>252</v>
      </c>
      <c r="D13200" t="s">
        <v>324</v>
      </c>
      <c r="E13200">
        <v>1</v>
      </c>
      <c r="F13200" t="s">
        <v>217</v>
      </c>
      <c r="G13200" t="s">
        <v>581</v>
      </c>
      <c r="H13200" t="s">
        <v>1165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>
        <v>13196</v>
      </c>
      <c r="B13201" s="1">
        <v>45154</v>
      </c>
      <c r="C13201" t="s">
        <v>252</v>
      </c>
      <c r="D13201" t="s">
        <v>940</v>
      </c>
      <c r="E13201">
        <v>1</v>
      </c>
      <c r="F13201" t="s">
        <v>116</v>
      </c>
      <c r="G13201" t="s">
        <v>374</v>
      </c>
      <c r="H13201" t="s">
        <v>506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>
        <v>13196</v>
      </c>
      <c r="B13202" s="1">
        <v>45154</v>
      </c>
      <c r="C13202" t="s">
        <v>252</v>
      </c>
      <c r="D13202" t="s">
        <v>324</v>
      </c>
      <c r="E13202">
        <v>1</v>
      </c>
      <c r="F13202" t="s">
        <v>378</v>
      </c>
      <c r="G13202" t="s">
        <v>276</v>
      </c>
      <c r="H13202" t="s">
        <v>3904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>
        <v>13196</v>
      </c>
      <c r="B13203" s="1">
        <v>45154</v>
      </c>
      <c r="C13203" t="s">
        <v>252</v>
      </c>
      <c r="D13203" t="s">
        <v>324</v>
      </c>
      <c r="E13203">
        <v>1</v>
      </c>
      <c r="F13203" t="s">
        <v>217</v>
      </c>
      <c r="G13203" t="s">
        <v>276</v>
      </c>
      <c r="H13203" t="s">
        <v>1460</v>
      </c>
      <c r="L13203" t="s">
        <v>2355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>
        <v>13196</v>
      </c>
      <c r="B13204" s="1">
        <v>45154</v>
      </c>
      <c r="C13204" t="s">
        <v>252</v>
      </c>
      <c r="D13204" t="s">
        <v>324</v>
      </c>
      <c r="E13204">
        <v>1</v>
      </c>
      <c r="F13204" t="s">
        <v>116</v>
      </c>
      <c r="G13204" t="s">
        <v>374</v>
      </c>
      <c r="H13204" t="s">
        <v>506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>
        <v>13196</v>
      </c>
      <c r="B13205" s="1">
        <v>45154</v>
      </c>
      <c r="C13205" t="s">
        <v>252</v>
      </c>
      <c r="D13205" t="s">
        <v>324</v>
      </c>
      <c r="E13205">
        <v>1</v>
      </c>
      <c r="F13205" t="s">
        <v>1144</v>
      </c>
      <c r="G13205" t="s">
        <v>255</v>
      </c>
      <c r="H13205" t="s">
        <v>1010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>
        <v>13196</v>
      </c>
      <c r="B13206" s="1">
        <v>45154</v>
      </c>
      <c r="C13206" t="s">
        <v>252</v>
      </c>
      <c r="D13206" t="s">
        <v>324</v>
      </c>
      <c r="E13206">
        <v>1</v>
      </c>
      <c r="F13206" t="s">
        <v>2176</v>
      </c>
      <c r="G13206" t="s">
        <v>255</v>
      </c>
      <c r="H13206" t="s">
        <v>3199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>
        <v>13196</v>
      </c>
      <c r="B13207" s="1">
        <v>45154</v>
      </c>
      <c r="C13207" t="s">
        <v>252</v>
      </c>
      <c r="D13207" t="s">
        <v>324</v>
      </c>
      <c r="E13207">
        <v>1</v>
      </c>
      <c r="F13207" t="s">
        <v>217</v>
      </c>
      <c r="G13207" t="s">
        <v>255</v>
      </c>
      <c r="H13207" t="s">
        <v>1010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>
        <v>13196</v>
      </c>
      <c r="B13208" s="1">
        <v>45154</v>
      </c>
      <c r="C13208" t="s">
        <v>252</v>
      </c>
      <c r="D13208" t="s">
        <v>324</v>
      </c>
      <c r="E13208">
        <v>1</v>
      </c>
      <c r="F13208" t="s">
        <v>334</v>
      </c>
      <c r="G13208" t="s">
        <v>852</v>
      </c>
      <c r="H13208" t="s">
        <v>2228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>
        <v>13196</v>
      </c>
      <c r="B13209" s="1">
        <v>45154</v>
      </c>
      <c r="C13209" t="s">
        <v>252</v>
      </c>
      <c r="D13209" t="s">
        <v>324</v>
      </c>
      <c r="E13209">
        <v>1</v>
      </c>
      <c r="F13209" t="s">
        <v>216</v>
      </c>
      <c r="G13209" t="s">
        <v>852</v>
      </c>
      <c r="H13209" t="s">
        <v>2228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>
        <v>13196</v>
      </c>
      <c r="B13210" s="1">
        <v>45154</v>
      </c>
      <c r="C13210" t="s">
        <v>252</v>
      </c>
      <c r="D13210" t="s">
        <v>324</v>
      </c>
      <c r="E13210">
        <v>1</v>
      </c>
      <c r="F13210" t="s">
        <v>883</v>
      </c>
      <c r="G13210" t="s">
        <v>255</v>
      </c>
      <c r="H13210" t="s">
        <v>274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>
        <v>13196</v>
      </c>
      <c r="B13211" s="1">
        <v>45154</v>
      </c>
      <c r="C13211" t="s">
        <v>252</v>
      </c>
      <c r="D13211" t="s">
        <v>324</v>
      </c>
      <c r="E13211">
        <v>1</v>
      </c>
      <c r="F13211" t="s">
        <v>216</v>
      </c>
      <c r="G13211" t="s">
        <v>276</v>
      </c>
      <c r="H13211" t="s">
        <v>3943</v>
      </c>
      <c r="J13211" t="s">
        <v>23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>
        <v>13196</v>
      </c>
      <c r="B13212" s="1">
        <v>45154</v>
      </c>
      <c r="C13212" t="s">
        <v>252</v>
      </c>
      <c r="D13212" t="s">
        <v>324</v>
      </c>
      <c r="E13212">
        <v>1</v>
      </c>
      <c r="F13212" t="s">
        <v>883</v>
      </c>
      <c r="G13212" t="s">
        <v>276</v>
      </c>
      <c r="H13212" t="s">
        <v>389</v>
      </c>
      <c r="J13212" t="s">
        <v>2859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>
        <v>13196</v>
      </c>
      <c r="B13213" s="1">
        <v>45154</v>
      </c>
      <c r="C13213" t="s">
        <v>252</v>
      </c>
      <c r="D13213" t="s">
        <v>324</v>
      </c>
      <c r="E13213">
        <v>1</v>
      </c>
      <c r="F13213" t="s">
        <v>216</v>
      </c>
      <c r="G13213" t="s">
        <v>276</v>
      </c>
      <c r="H13213" t="s">
        <v>285</v>
      </c>
      <c r="J13213" t="s">
        <v>23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>
        <v>13196</v>
      </c>
      <c r="B13214" s="1">
        <v>45154</v>
      </c>
      <c r="C13214" t="s">
        <v>252</v>
      </c>
      <c r="D13214" t="s">
        <v>324</v>
      </c>
      <c r="E13214">
        <v>1</v>
      </c>
      <c r="F13214" t="s">
        <v>116</v>
      </c>
      <c r="G13214" t="s">
        <v>374</v>
      </c>
      <c r="H13214" t="s">
        <v>506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>
        <v>13197</v>
      </c>
      <c r="B13215" s="1">
        <v>45154</v>
      </c>
      <c r="C13215" t="s">
        <v>252</v>
      </c>
      <c r="D13215" t="s">
        <v>324</v>
      </c>
      <c r="E13215">
        <v>1</v>
      </c>
      <c r="F13215" t="s">
        <v>116</v>
      </c>
      <c r="G13215" t="s">
        <v>374</v>
      </c>
      <c r="H13215" t="s">
        <v>506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>
        <v>13198</v>
      </c>
      <c r="B13216" s="1">
        <v>45154</v>
      </c>
      <c r="C13216" t="s">
        <v>252</v>
      </c>
      <c r="D13216" t="s">
        <v>324</v>
      </c>
      <c r="E13216">
        <v>1</v>
      </c>
      <c r="F13216" t="s">
        <v>116</v>
      </c>
      <c r="G13216" t="s">
        <v>374</v>
      </c>
      <c r="H13216" t="s">
        <v>506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>
        <v>13199</v>
      </c>
      <c r="B13217" s="1">
        <v>45154</v>
      </c>
      <c r="C13217" t="s">
        <v>252</v>
      </c>
      <c r="D13217" t="s">
        <v>324</v>
      </c>
      <c r="E13217">
        <v>1</v>
      </c>
      <c r="F13217" t="s">
        <v>21</v>
      </c>
      <c r="G13217" t="s">
        <v>264</v>
      </c>
      <c r="H13217" t="s">
        <v>1513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>
        <v>13200</v>
      </c>
      <c r="B13218" s="1">
        <v>45154</v>
      </c>
      <c r="C13218" t="s">
        <v>252</v>
      </c>
      <c r="D13218" t="s">
        <v>324</v>
      </c>
      <c r="E13218">
        <v>1</v>
      </c>
      <c r="F13218" t="s">
        <v>26</v>
      </c>
      <c r="G13218" t="s">
        <v>256</v>
      </c>
      <c r="H13218" t="s">
        <v>20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>
        <v>13201</v>
      </c>
      <c r="B13219" s="1">
        <v>45154</v>
      </c>
      <c r="C13219" t="s">
        <v>252</v>
      </c>
      <c r="D13219" t="s">
        <v>324</v>
      </c>
      <c r="E13219">
        <v>1</v>
      </c>
      <c r="F13219" t="s">
        <v>127</v>
      </c>
      <c r="G13219" t="s">
        <v>457</v>
      </c>
      <c r="H13219" t="s">
        <v>139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>
        <v>13202</v>
      </c>
      <c r="B13220" s="1">
        <v>45154</v>
      </c>
      <c r="C13220" t="s">
        <v>252</v>
      </c>
      <c r="D13220" t="s">
        <v>324</v>
      </c>
      <c r="E13220">
        <v>1</v>
      </c>
      <c r="F13220" t="s">
        <v>2324</v>
      </c>
      <c r="G13220" t="s">
        <v>264</v>
      </c>
      <c r="H13220" t="s">
        <v>3328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>
        <v>13203</v>
      </c>
      <c r="B13221" s="1">
        <v>45154</v>
      </c>
      <c r="C13221" t="s">
        <v>252</v>
      </c>
      <c r="D13221" t="s">
        <v>324</v>
      </c>
      <c r="E13221">
        <v>1</v>
      </c>
      <c r="F13221" t="s">
        <v>217</v>
      </c>
      <c r="G13221" t="s">
        <v>491</v>
      </c>
      <c r="H13221" t="s">
        <v>3944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>
        <v>13204</v>
      </c>
      <c r="B13222" s="1">
        <v>45154</v>
      </c>
      <c r="C13222" t="s">
        <v>252</v>
      </c>
      <c r="D13222" t="s">
        <v>324</v>
      </c>
      <c r="E13222">
        <v>1</v>
      </c>
      <c r="F13222" t="s">
        <v>609</v>
      </c>
      <c r="G13222" t="s">
        <v>258</v>
      </c>
      <c r="H13222" t="s">
        <v>2763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>
        <v>13205</v>
      </c>
      <c r="B13223" s="1">
        <v>45154</v>
      </c>
      <c r="C13223" t="s">
        <v>252</v>
      </c>
      <c r="D13223" t="s">
        <v>324</v>
      </c>
      <c r="E13223">
        <v>1</v>
      </c>
      <c r="F13223" t="s">
        <v>217</v>
      </c>
      <c r="G13223" t="s">
        <v>581</v>
      </c>
      <c r="H13223" t="s">
        <v>1165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>
        <v>13206</v>
      </c>
      <c r="B13224" s="1">
        <v>45154</v>
      </c>
      <c r="C13224" t="s">
        <v>252</v>
      </c>
      <c r="D13224" t="s">
        <v>324</v>
      </c>
      <c r="E13224">
        <v>1</v>
      </c>
      <c r="F13224" t="s">
        <v>15</v>
      </c>
      <c r="G13224" t="s">
        <v>258</v>
      </c>
      <c r="H13224" t="s">
        <v>2259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7"/>
  <sheetViews>
    <sheetView showGridLines="0" tabSelected="1" zoomScaleNormal="100" workbookViewId="0">
      <selection activeCell="B39" sqref="B39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45154</v>
      </c>
      <c r="H1" s="4" t="s">
        <v>5</v>
      </c>
      <c r="I1" t="s">
        <v>540</v>
      </c>
      <c r="J1" s="7">
        <f>AA5</f>
        <v>980846.33333333326</v>
      </c>
      <c r="K1" s="7"/>
      <c r="M1" s="15" t="s">
        <v>684</v>
      </c>
      <c r="N1" s="13">
        <f>COUNTA(H6:H40)-2</f>
        <v>16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3</v>
      </c>
      <c r="Z1" s="17" t="s">
        <v>963</v>
      </c>
      <c r="AA1" s="19">
        <f>(COUNTA(U5:U1048576)-2)*AD2</f>
        <v>48000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61302.895833333328</v>
      </c>
      <c r="K2" s="7"/>
      <c r="M2" s="15" t="s">
        <v>685</v>
      </c>
      <c r="N2" s="14">
        <f>GETPIVOTDATA("Utilidad",$H$4)/N1</f>
        <v>237019.125</v>
      </c>
      <c r="P2" t="s">
        <v>1598</v>
      </c>
      <c r="Q2" s="2">
        <f>-(Q1-J2)</f>
        <v>11302.895833333328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1839086.8749999998</v>
      </c>
      <c r="K3" s="7"/>
      <c r="M3" s="15" t="s">
        <v>686</v>
      </c>
      <c r="N3" s="14">
        <f>N2*30</f>
        <v>7110573.75</v>
      </c>
      <c r="P3" t="s">
        <v>1599</v>
      </c>
      <c r="Q3" s="2">
        <f>Q2*N1</f>
        <v>180846.33333333326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1066666.6666666667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533333.33333333337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944793</v>
      </c>
      <c r="X4" s="23" t="s">
        <v>1698</v>
      </c>
      <c r="AA4" s="19">
        <f>(1500000/30)*N1</f>
        <v>800000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139</v>
      </c>
      <c r="C5" s="7">
        <v>7000</v>
      </c>
      <c r="D5" s="7">
        <v>2500</v>
      </c>
      <c r="E5" s="7">
        <v>4500</v>
      </c>
      <c r="F5" s="94">
        <f>IF(E5&gt;0,$B$1,"")</f>
        <v>45154</v>
      </c>
      <c r="M5" s="15" t="s">
        <v>1657</v>
      </c>
      <c r="N5" s="7">
        <f>N4-J1</f>
        <v>-447512.99999999988</v>
      </c>
      <c r="Q5" s="2">
        <f>GETPIVOTDATA("Utilidad",$H$6)-AA1-AA2</f>
        <v>2847513</v>
      </c>
      <c r="U5" s="4" t="s">
        <v>692</v>
      </c>
      <c r="V5" t="s">
        <v>2864</v>
      </c>
      <c r="X5" s="17" t="s">
        <v>105</v>
      </c>
      <c r="Y5" s="22" t="str">
        <f>N1&amp;" Dias"</f>
        <v>16 Dias</v>
      </c>
      <c r="Z5" s="17" t="s">
        <v>963</v>
      </c>
      <c r="AA5" s="19">
        <f>GETPIVOTDATA("Utilidad",$H$4)-AA2-AA1-AA3-AA4</f>
        <v>980846.33333333326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2150</v>
      </c>
      <c r="C6" s="7">
        <v>9000</v>
      </c>
      <c r="D6" s="7">
        <v>2500</v>
      </c>
      <c r="E6" s="7">
        <v>6500</v>
      </c>
      <c r="F6" s="94">
        <f t="shared" ref="F6:F52" si="1">IF(E6&gt;0,$B$1,"")</f>
        <v>45154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4</v>
      </c>
      <c r="U6" s="6">
        <v>45143</v>
      </c>
      <c r="V6" s="2">
        <v>-654800</v>
      </c>
      <c r="X6" s="23" t="s">
        <v>1203</v>
      </c>
      <c r="Y6" s="24">
        <f>J2</f>
        <v>61302.895833333328</v>
      </c>
      <c r="AC6" s="59" t="s">
        <v>3378</v>
      </c>
      <c r="AD6" s="60">
        <f>SUM(AA1:AA4)</f>
        <v>2811459.666666667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</v>
      </c>
      <c r="B7" t="s">
        <v>2506</v>
      </c>
      <c r="C7" s="7">
        <v>12000</v>
      </c>
      <c r="D7" s="7">
        <v>3800</v>
      </c>
      <c r="E7" s="7">
        <v>8200</v>
      </c>
      <c r="F7" s="94">
        <f t="shared" si="1"/>
        <v>45154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207694</v>
      </c>
      <c r="U7" s="6">
        <v>45147</v>
      </c>
      <c r="V7" s="2">
        <v>-955100</v>
      </c>
      <c r="X7" s="17" t="s">
        <v>966</v>
      </c>
      <c r="Y7" s="18">
        <f>AA5/50000</f>
        <v>19.616926666666664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</v>
      </c>
      <c r="B8" t="s">
        <v>20</v>
      </c>
      <c r="C8" s="7">
        <v>24000</v>
      </c>
      <c r="D8" s="7">
        <v>8500</v>
      </c>
      <c r="E8" s="7">
        <v>15500</v>
      </c>
      <c r="F8" s="94">
        <f t="shared" si="1"/>
        <v>45154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3379</v>
      </c>
      <c r="AD8" s="62">
        <f>GETPIVOTDATA("Utilidad",$H$6)-AA1-AA2</f>
        <v>2847513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3175</v>
      </c>
      <c r="B9" t="s">
        <v>3176</v>
      </c>
      <c r="C9" s="7">
        <v>69000</v>
      </c>
      <c r="D9" s="7">
        <v>26000</v>
      </c>
      <c r="E9" s="7">
        <v>43000</v>
      </c>
      <c r="F9" s="94">
        <f t="shared" si="1"/>
        <v>45154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5" t="s">
        <v>237</v>
      </c>
      <c r="V9" s="2">
        <v>-2487900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883</v>
      </c>
      <c r="B10" t="s">
        <v>300</v>
      </c>
      <c r="C10" s="7">
        <v>10000</v>
      </c>
      <c r="D10" s="7">
        <v>3500</v>
      </c>
      <c r="E10" s="7">
        <v>6500</v>
      </c>
      <c r="F10" s="94">
        <f t="shared" si="1"/>
        <v>45154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3432693</v>
      </c>
    </row>
    <row r="11" spans="1:43" x14ac:dyDescent="0.2">
      <c r="A11" t="s">
        <v>883</v>
      </c>
      <c r="B11" t="s">
        <v>274</v>
      </c>
      <c r="C11" s="7">
        <v>10000</v>
      </c>
      <c r="D11" s="7">
        <v>3500</v>
      </c>
      <c r="E11" s="7">
        <v>6500</v>
      </c>
      <c r="F11" s="94">
        <f t="shared" si="1"/>
        <v>45154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883</v>
      </c>
      <c r="B12" t="s">
        <v>389</v>
      </c>
      <c r="C12" s="7">
        <v>10000</v>
      </c>
      <c r="D12" s="7">
        <v>3500</v>
      </c>
      <c r="E12" s="7">
        <v>6500</v>
      </c>
      <c r="F12" s="94">
        <f t="shared" si="1"/>
        <v>45154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2324</v>
      </c>
      <c r="B13" t="s">
        <v>3328</v>
      </c>
      <c r="C13" s="7">
        <v>20000</v>
      </c>
      <c r="D13" s="7">
        <v>12000</v>
      </c>
      <c r="E13" s="7">
        <v>8000</v>
      </c>
      <c r="F13" s="94">
        <f t="shared" si="1"/>
        <v>45154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47</v>
      </c>
      <c r="B14" t="s">
        <v>737</v>
      </c>
      <c r="C14" s="7">
        <v>20000</v>
      </c>
      <c r="D14" s="7">
        <v>8000</v>
      </c>
      <c r="E14" s="7">
        <v>12000</v>
      </c>
      <c r="F14" s="94">
        <f t="shared" si="1"/>
        <v>45154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669</v>
      </c>
      <c r="B15" t="s">
        <v>242</v>
      </c>
      <c r="C15" s="7">
        <v>18000</v>
      </c>
      <c r="D15" s="7">
        <v>5000</v>
      </c>
      <c r="E15" s="7">
        <v>13000</v>
      </c>
      <c r="F15" s="94">
        <f t="shared" si="1"/>
        <v>45154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669</v>
      </c>
      <c r="B16" t="s">
        <v>3710</v>
      </c>
      <c r="C16" s="7">
        <v>20000</v>
      </c>
      <c r="D16" s="7">
        <v>5000</v>
      </c>
      <c r="E16" s="7">
        <v>15000</v>
      </c>
      <c r="F16" s="94">
        <f t="shared" si="1"/>
        <v>45154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1144</v>
      </c>
      <c r="B17" t="s">
        <v>1010</v>
      </c>
      <c r="C17" s="7">
        <v>35000</v>
      </c>
      <c r="D17" s="7">
        <v>15000</v>
      </c>
      <c r="E17" s="7">
        <v>20000</v>
      </c>
      <c r="F17" s="94">
        <f t="shared" si="1"/>
        <v>45154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21</v>
      </c>
      <c r="B18" t="s">
        <v>1513</v>
      </c>
      <c r="C18" s="7">
        <v>20000</v>
      </c>
      <c r="D18" s="7">
        <v>5200</v>
      </c>
      <c r="E18" s="7">
        <v>14800</v>
      </c>
      <c r="F18" s="94">
        <f t="shared" si="1"/>
        <v>45154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378</v>
      </c>
      <c r="B19" t="s">
        <v>3904</v>
      </c>
      <c r="C19" s="7">
        <v>220000</v>
      </c>
      <c r="D19" s="7">
        <v>155000</v>
      </c>
      <c r="E19" s="7">
        <v>65000</v>
      </c>
      <c r="F19" s="94">
        <f t="shared" si="1"/>
        <v>45154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116</v>
      </c>
      <c r="B20" t="s">
        <v>506</v>
      </c>
      <c r="C20" s="7">
        <v>63500</v>
      </c>
      <c r="D20" s="7">
        <v>59340</v>
      </c>
      <c r="E20" s="7">
        <v>4160</v>
      </c>
      <c r="F20" s="94">
        <f t="shared" si="1"/>
        <v>45154</v>
      </c>
      <c r="G20" s="71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216</v>
      </c>
      <c r="B21" t="s">
        <v>285</v>
      </c>
      <c r="C21" s="7">
        <v>20000</v>
      </c>
      <c r="D21" s="7">
        <v>8000</v>
      </c>
      <c r="E21" s="7">
        <v>12000</v>
      </c>
      <c r="F21" s="94">
        <f t="shared" si="1"/>
        <v>45154</v>
      </c>
      <c r="G21" s="71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216</v>
      </c>
      <c r="B22" t="s">
        <v>2228</v>
      </c>
      <c r="C22" s="7">
        <v>20000</v>
      </c>
      <c r="D22" s="7">
        <v>9000</v>
      </c>
      <c r="E22" s="7">
        <v>11000</v>
      </c>
      <c r="F22" s="94">
        <f t="shared" si="1"/>
        <v>45154</v>
      </c>
      <c r="G22" s="71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A23" t="s">
        <v>216</v>
      </c>
      <c r="B23" t="s">
        <v>3943</v>
      </c>
      <c r="C23" s="7">
        <v>20000</v>
      </c>
      <c r="D23" s="7">
        <v>12000</v>
      </c>
      <c r="E23" s="7">
        <v>8000</v>
      </c>
      <c r="F23" s="94">
        <f t="shared" si="1"/>
        <v>45154</v>
      </c>
      <c r="G23" s="71"/>
      <c r="H23" s="5" t="s">
        <v>237</v>
      </c>
      <c r="I23" s="7">
        <v>6804800</v>
      </c>
      <c r="J23" s="7">
        <v>3012494</v>
      </c>
      <c r="K23" s="7">
        <v>3792306</v>
      </c>
    </row>
    <row r="24" spans="1:11" x14ac:dyDescent="0.2">
      <c r="A24" t="s">
        <v>609</v>
      </c>
      <c r="B24" t="s">
        <v>2763</v>
      </c>
      <c r="C24" s="7">
        <v>125000</v>
      </c>
      <c r="D24" s="7">
        <v>95000</v>
      </c>
      <c r="E24" s="7">
        <v>30000</v>
      </c>
      <c r="F24" s="94">
        <f t="shared" si="1"/>
        <v>45154</v>
      </c>
      <c r="G24" s="71"/>
    </row>
    <row r="25" spans="1:11" x14ac:dyDescent="0.2">
      <c r="A25" t="s">
        <v>2838</v>
      </c>
      <c r="B25" t="s">
        <v>383</v>
      </c>
      <c r="C25" s="7">
        <v>60000</v>
      </c>
      <c r="D25" s="7">
        <v>0</v>
      </c>
      <c r="E25" s="7">
        <v>60000</v>
      </c>
      <c r="F25" s="94">
        <f t="shared" si="1"/>
        <v>45154</v>
      </c>
      <c r="G25" s="71"/>
    </row>
    <row r="26" spans="1:11" x14ac:dyDescent="0.2">
      <c r="A26" t="s">
        <v>2176</v>
      </c>
      <c r="B26" t="s">
        <v>3199</v>
      </c>
      <c r="C26" s="7">
        <v>15000</v>
      </c>
      <c r="D26" s="7">
        <v>7500</v>
      </c>
      <c r="E26" s="7">
        <v>7500</v>
      </c>
      <c r="F26" s="94">
        <f t="shared" si="1"/>
        <v>45154</v>
      </c>
      <c r="G26" s="71"/>
    </row>
    <row r="27" spans="1:11" x14ac:dyDescent="0.2">
      <c r="A27" t="s">
        <v>334</v>
      </c>
      <c r="B27" t="s">
        <v>2228</v>
      </c>
      <c r="C27" s="7">
        <v>10000</v>
      </c>
      <c r="D27" s="7">
        <v>900</v>
      </c>
      <c r="E27" s="7">
        <v>9100</v>
      </c>
      <c r="F27" s="94">
        <f t="shared" si="1"/>
        <v>45154</v>
      </c>
      <c r="G27" s="71"/>
    </row>
    <row r="28" spans="1:11" x14ac:dyDescent="0.2">
      <c r="A28" t="s">
        <v>217</v>
      </c>
      <c r="B28" t="s">
        <v>300</v>
      </c>
      <c r="C28" s="7">
        <v>10000</v>
      </c>
      <c r="D28" s="7">
        <v>1100</v>
      </c>
      <c r="E28" s="7">
        <v>8900</v>
      </c>
      <c r="F28" s="94">
        <f t="shared" si="1"/>
        <v>45154</v>
      </c>
      <c r="G28" s="71"/>
    </row>
    <row r="29" spans="1:11" x14ac:dyDescent="0.2">
      <c r="A29" t="s">
        <v>217</v>
      </c>
      <c r="B29" t="s">
        <v>383</v>
      </c>
      <c r="C29" s="7">
        <v>5000</v>
      </c>
      <c r="D29" s="7">
        <v>1100</v>
      </c>
      <c r="E29" s="7">
        <v>3900</v>
      </c>
      <c r="F29" s="94">
        <f t="shared" si="1"/>
        <v>45154</v>
      </c>
      <c r="G29" s="71"/>
    </row>
    <row r="30" spans="1:11" x14ac:dyDescent="0.2">
      <c r="A30" t="s">
        <v>217</v>
      </c>
      <c r="B30" t="s">
        <v>1010</v>
      </c>
      <c r="C30" s="7">
        <v>10000</v>
      </c>
      <c r="D30" s="7">
        <v>1100</v>
      </c>
      <c r="E30" s="7">
        <v>8900</v>
      </c>
      <c r="F30" s="94">
        <f t="shared" si="1"/>
        <v>45154</v>
      </c>
      <c r="G30" s="71"/>
    </row>
    <row r="31" spans="1:11" x14ac:dyDescent="0.2">
      <c r="A31" t="s">
        <v>217</v>
      </c>
      <c r="B31" t="s">
        <v>1165</v>
      </c>
      <c r="C31" s="7">
        <v>20000</v>
      </c>
      <c r="D31" s="7">
        <v>2200</v>
      </c>
      <c r="E31" s="7">
        <v>17800</v>
      </c>
      <c r="F31" s="94">
        <f t="shared" si="1"/>
        <v>45154</v>
      </c>
      <c r="G31" s="71"/>
    </row>
    <row r="32" spans="1:11" x14ac:dyDescent="0.2">
      <c r="A32" t="s">
        <v>217</v>
      </c>
      <c r="B32" t="s">
        <v>1460</v>
      </c>
      <c r="C32" s="7">
        <v>8000</v>
      </c>
      <c r="D32" s="7">
        <v>1100</v>
      </c>
      <c r="E32" s="7">
        <v>6900</v>
      </c>
      <c r="F32" s="94">
        <f t="shared" si="1"/>
        <v>45154</v>
      </c>
      <c r="G32" s="71"/>
    </row>
    <row r="33" spans="1:11" x14ac:dyDescent="0.2">
      <c r="A33" t="s">
        <v>217</v>
      </c>
      <c r="B33" t="s">
        <v>3944</v>
      </c>
      <c r="C33" s="7">
        <v>10000</v>
      </c>
      <c r="D33" s="7">
        <v>1100</v>
      </c>
      <c r="E33" s="7">
        <v>8900</v>
      </c>
      <c r="F33" s="94">
        <f t="shared" si="1"/>
        <v>45154</v>
      </c>
      <c r="G33" s="71"/>
    </row>
    <row r="34" spans="1:11" x14ac:dyDescent="0.2">
      <c r="A34" t="s">
        <v>237</v>
      </c>
      <c r="C34" s="7">
        <v>900500</v>
      </c>
      <c r="D34" s="7">
        <v>458440</v>
      </c>
      <c r="E34" s="7">
        <v>442060</v>
      </c>
      <c r="F34" s="94">
        <f t="shared" si="1"/>
        <v>45154</v>
      </c>
      <c r="G34" s="71"/>
    </row>
    <row r="35" spans="1:11" x14ac:dyDescent="0.2">
      <c r="F35" s="94" t="str">
        <f t="shared" si="1"/>
        <v/>
      </c>
      <c r="G35" s="71"/>
    </row>
    <row r="36" spans="1:11" x14ac:dyDescent="0.2">
      <c r="F36" s="94" t="str">
        <f t="shared" si="1"/>
        <v/>
      </c>
      <c r="G36" s="71"/>
    </row>
    <row r="37" spans="1:11" x14ac:dyDescent="0.2">
      <c r="F37" s="94" t="str">
        <f t="shared" si="1"/>
        <v/>
      </c>
      <c r="G37" s="71"/>
    </row>
    <row r="38" spans="1:11" x14ac:dyDescent="0.2">
      <c r="F38" s="94" t="str">
        <f t="shared" si="1"/>
        <v/>
      </c>
      <c r="G38" s="71"/>
    </row>
    <row r="39" spans="1:11" x14ac:dyDescent="0.2">
      <c r="F39" s="94" t="str">
        <f t="shared" si="1"/>
        <v/>
      </c>
      <c r="G39" s="71"/>
    </row>
    <row r="40" spans="1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1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1:11" x14ac:dyDescent="0.2">
      <c r="F42" s="94" t="str">
        <f t="shared" si="1"/>
        <v/>
      </c>
      <c r="I42" s="75">
        <v>374000</v>
      </c>
      <c r="J42" t="s">
        <v>3688</v>
      </c>
      <c r="K42" s="39"/>
    </row>
    <row r="43" spans="1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1:11" x14ac:dyDescent="0.2">
      <c r="F44" s="94" t="str">
        <f t="shared" si="1"/>
        <v/>
      </c>
      <c r="H44" s="92" t="s">
        <v>3906</v>
      </c>
      <c r="I44" s="65"/>
      <c r="K44" s="69"/>
    </row>
    <row r="45" spans="1:11" x14ac:dyDescent="0.2">
      <c r="F45" s="94" t="str">
        <f t="shared" si="1"/>
        <v/>
      </c>
      <c r="H45" s="92" t="s">
        <v>3852</v>
      </c>
      <c r="I45" s="65"/>
      <c r="K45" s="69"/>
    </row>
    <row r="46" spans="1:11" x14ac:dyDescent="0.2">
      <c r="F46" s="94" t="str">
        <f t="shared" si="1"/>
        <v/>
      </c>
      <c r="H46" s="92" t="s">
        <v>3905</v>
      </c>
      <c r="I46" s="65"/>
      <c r="K46" s="69"/>
    </row>
    <row r="47" spans="1:11" x14ac:dyDescent="0.2">
      <c r="F47" s="94" t="str">
        <f t="shared" si="1"/>
        <v/>
      </c>
      <c r="H47" s="93"/>
      <c r="I47" s="65"/>
      <c r="K47" s="69"/>
    </row>
    <row r="48" spans="1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474000</v>
      </c>
      <c r="J52" s="67" t="s">
        <v>3666</v>
      </c>
      <c r="K52" s="66">
        <f>-SUMIF(I44:I51,"&lt;0")</f>
        <v>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9</v>
      </c>
      <c r="K56" s="65">
        <f t="shared" ref="K56:K66" si="2">I56*J56</f>
        <v>450000</v>
      </c>
    </row>
    <row r="57" spans="6:11" x14ac:dyDescent="0.2">
      <c r="I57">
        <v>20000</v>
      </c>
      <c r="J57" s="71">
        <v>14</v>
      </c>
      <c r="K57" s="65">
        <f t="shared" si="2"/>
        <v>280000</v>
      </c>
    </row>
    <row r="58" spans="6:11" x14ac:dyDescent="0.2">
      <c r="I58">
        <v>10000</v>
      </c>
      <c r="J58" s="71">
        <v>4</v>
      </c>
      <c r="K58" s="65">
        <f t="shared" si="2"/>
        <v>40000</v>
      </c>
    </row>
    <row r="59" spans="6:11" x14ac:dyDescent="0.2">
      <c r="I59">
        <v>5000</v>
      </c>
      <c r="J59" s="71">
        <v>9</v>
      </c>
      <c r="K59" s="65">
        <f t="shared" si="2"/>
        <v>45000</v>
      </c>
    </row>
    <row r="60" spans="6:11" x14ac:dyDescent="0.2">
      <c r="I60">
        <v>2000</v>
      </c>
      <c r="J60" s="71">
        <v>41</v>
      </c>
      <c r="K60" s="65">
        <f t="shared" si="2"/>
        <v>82000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3500</v>
      </c>
      <c r="K63" s="64">
        <f>J63</f>
        <v>3500</v>
      </c>
    </row>
    <row r="64" spans="6:11" ht="15" thickTop="1" x14ac:dyDescent="0.2">
      <c r="J64" t="s">
        <v>3671</v>
      </c>
      <c r="K64" s="82">
        <f>SUM(K55:K61)</f>
        <v>897000</v>
      </c>
    </row>
    <row r="65" spans="8:11" x14ac:dyDescent="0.2">
      <c r="J65" t="s">
        <v>3672</v>
      </c>
      <c r="K65" s="82">
        <f>K63</f>
        <v>3500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900500</v>
      </c>
    </row>
    <row r="68" spans="8:11" x14ac:dyDescent="0.2">
      <c r="I68" s="85"/>
      <c r="J68" t="s">
        <v>1869</v>
      </c>
      <c r="K68" s="2">
        <f>GETPIVOTDATA("Ventas",$A$4)</f>
        <v>900500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8793500</v>
      </c>
      <c r="C104" s="7">
        <v>572500</v>
      </c>
      <c r="D104" s="7">
        <v>8221000</v>
      </c>
    </row>
    <row r="105" spans="1:4" x14ac:dyDescent="0.2">
      <c r="A105" t="s">
        <v>378</v>
      </c>
      <c r="B105" s="7">
        <v>15642000</v>
      </c>
      <c r="C105" s="7">
        <v>8810000</v>
      </c>
      <c r="D105" s="7">
        <v>6832000</v>
      </c>
    </row>
    <row r="106" spans="1:4" x14ac:dyDescent="0.2">
      <c r="A106" t="s">
        <v>216</v>
      </c>
      <c r="B106" s="7">
        <v>7966000</v>
      </c>
      <c r="C106" s="7">
        <v>3461400</v>
      </c>
      <c r="D106" s="7">
        <v>4504600</v>
      </c>
    </row>
    <row r="107" spans="1:4" x14ac:dyDescent="0.2">
      <c r="A107" t="s">
        <v>26</v>
      </c>
      <c r="B107" s="7">
        <v>7071000</v>
      </c>
      <c r="C107" s="7">
        <v>3044900</v>
      </c>
      <c r="D107" s="7">
        <v>4026100</v>
      </c>
    </row>
    <row r="108" spans="1:4" x14ac:dyDescent="0.2">
      <c r="A108" t="s">
        <v>524</v>
      </c>
      <c r="B108" s="7">
        <v>8368000</v>
      </c>
      <c r="C108" s="7">
        <v>4734800</v>
      </c>
      <c r="D108" s="7">
        <v>3633200</v>
      </c>
    </row>
    <row r="109" spans="1:4" x14ac:dyDescent="0.2">
      <c r="A109" t="s">
        <v>217</v>
      </c>
      <c r="B109" s="7">
        <v>3767500</v>
      </c>
      <c r="C109" s="7">
        <v>457900</v>
      </c>
      <c r="D109" s="7">
        <v>3309600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4077500</v>
      </c>
      <c r="C111" s="7">
        <v>1338400</v>
      </c>
      <c r="D111" s="7">
        <v>2739100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3071500</v>
      </c>
      <c r="C113" s="7">
        <v>993200</v>
      </c>
      <c r="D113" s="7">
        <v>2078300</v>
      </c>
    </row>
    <row r="114" spans="1:4" x14ac:dyDescent="0.2">
      <c r="A114" t="s">
        <v>669</v>
      </c>
      <c r="B114" s="7">
        <v>2253000</v>
      </c>
      <c r="C114" s="7">
        <v>410000</v>
      </c>
      <c r="D114" s="7">
        <v>1843000</v>
      </c>
    </row>
    <row r="115" spans="1:4" x14ac:dyDescent="0.2">
      <c r="A115" t="s">
        <v>334</v>
      </c>
      <c r="B115" s="7">
        <v>1838000</v>
      </c>
      <c r="C115" s="7">
        <v>190300</v>
      </c>
      <c r="D115" s="7">
        <v>1647700</v>
      </c>
    </row>
    <row r="116" spans="1:4" x14ac:dyDescent="0.2">
      <c r="A116" t="s">
        <v>883</v>
      </c>
      <c r="B116" s="7">
        <v>1756000</v>
      </c>
      <c r="C116" s="7">
        <v>622900</v>
      </c>
      <c r="D116" s="7">
        <v>1133100</v>
      </c>
    </row>
    <row r="117" spans="1:4" x14ac:dyDescent="0.2">
      <c r="A117" t="s">
        <v>578</v>
      </c>
      <c r="B117" s="7">
        <v>1512500</v>
      </c>
      <c r="C117" s="7">
        <v>534000</v>
      </c>
      <c r="D117" s="7">
        <v>978500</v>
      </c>
    </row>
    <row r="118" spans="1:4" x14ac:dyDescent="0.2">
      <c r="A118" t="s">
        <v>206</v>
      </c>
      <c r="B118" s="7">
        <v>1954000</v>
      </c>
      <c r="C118" s="7">
        <v>1207500</v>
      </c>
      <c r="D118" s="7">
        <v>746500</v>
      </c>
    </row>
    <row r="119" spans="1:4" x14ac:dyDescent="0.2">
      <c r="A119" t="s">
        <v>447</v>
      </c>
      <c r="B119" s="7">
        <v>877000</v>
      </c>
      <c r="C119" s="7">
        <v>141300</v>
      </c>
      <c r="D119" s="7">
        <v>735700</v>
      </c>
    </row>
    <row r="120" spans="1:4" x14ac:dyDescent="0.2">
      <c r="A120" t="s">
        <v>116</v>
      </c>
      <c r="B120" s="7">
        <v>9770700</v>
      </c>
      <c r="C120" s="7">
        <v>9093385</v>
      </c>
      <c r="D120" s="7">
        <v>677315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357</v>
      </c>
      <c r="B122" s="7">
        <v>1137000</v>
      </c>
      <c r="C122" s="7">
        <v>572400</v>
      </c>
      <c r="D122" s="7">
        <v>564600</v>
      </c>
    </row>
    <row r="123" spans="1:4" x14ac:dyDescent="0.2">
      <c r="A123" t="s">
        <v>1094</v>
      </c>
      <c r="B123" s="7">
        <v>1341000</v>
      </c>
      <c r="C123" s="7">
        <v>780000</v>
      </c>
      <c r="D123" s="7">
        <v>561000</v>
      </c>
    </row>
    <row r="124" spans="1:4" x14ac:dyDescent="0.2">
      <c r="A124" t="s">
        <v>2838</v>
      </c>
      <c r="B124" s="7">
        <v>905000</v>
      </c>
      <c r="C124" s="7">
        <v>383000</v>
      </c>
      <c r="D124" s="7">
        <v>522000</v>
      </c>
    </row>
    <row r="125" spans="1:4" x14ac:dyDescent="0.2">
      <c r="A125" t="s">
        <v>609</v>
      </c>
      <c r="B125" s="7">
        <v>1890000</v>
      </c>
      <c r="C125" s="7">
        <v>1370000</v>
      </c>
      <c r="D125" s="7">
        <v>520000</v>
      </c>
    </row>
    <row r="126" spans="1:4" x14ac:dyDescent="0.2">
      <c r="A126" t="s">
        <v>1536</v>
      </c>
      <c r="B126" s="7">
        <v>867000</v>
      </c>
      <c r="C126" s="7">
        <v>360200</v>
      </c>
      <c r="D126" s="7">
        <v>506800</v>
      </c>
    </row>
    <row r="127" spans="1:4" x14ac:dyDescent="0.2">
      <c r="A127" t="s">
        <v>44</v>
      </c>
      <c r="B127" s="7">
        <v>1059000</v>
      </c>
      <c r="C127" s="7">
        <v>614000</v>
      </c>
      <c r="D127" s="7">
        <v>445000</v>
      </c>
    </row>
    <row r="128" spans="1:4" x14ac:dyDescent="0.2">
      <c r="A128" t="s">
        <v>42</v>
      </c>
      <c r="B128" s="7">
        <v>887000</v>
      </c>
      <c r="C128" s="7">
        <v>466000</v>
      </c>
      <c r="D128" s="7">
        <v>421000</v>
      </c>
    </row>
    <row r="129" spans="1:4" x14ac:dyDescent="0.2">
      <c r="A129" t="s">
        <v>518</v>
      </c>
      <c r="B129" s="7">
        <v>1109000</v>
      </c>
      <c r="C129" s="7">
        <v>724000</v>
      </c>
      <c r="D129" s="7">
        <v>385000</v>
      </c>
    </row>
    <row r="130" spans="1:4" x14ac:dyDescent="0.2">
      <c r="A130" t="s">
        <v>127</v>
      </c>
      <c r="B130" s="7">
        <v>658000</v>
      </c>
      <c r="C130" s="7">
        <v>280200</v>
      </c>
      <c r="D130" s="7">
        <v>377800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1144</v>
      </c>
      <c r="B133" s="7">
        <v>374000</v>
      </c>
      <c r="C133" s="7">
        <v>166000</v>
      </c>
      <c r="D133" s="7">
        <v>208000</v>
      </c>
    </row>
    <row r="134" spans="1:4" x14ac:dyDescent="0.2">
      <c r="A134" t="s">
        <v>2033</v>
      </c>
      <c r="B134" s="7">
        <v>1200000</v>
      </c>
      <c r="C134" s="7">
        <v>1000000</v>
      </c>
      <c r="D134" s="7">
        <v>200000</v>
      </c>
    </row>
    <row r="135" spans="1:4" x14ac:dyDescent="0.2">
      <c r="A135" t="s">
        <v>601</v>
      </c>
      <c r="B135" s="7">
        <v>860000</v>
      </c>
      <c r="C135" s="7">
        <v>665000</v>
      </c>
      <c r="D135" s="7">
        <v>195000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3175</v>
      </c>
      <c r="B137" s="7">
        <v>313000</v>
      </c>
      <c r="C137" s="7">
        <v>161000</v>
      </c>
      <c r="D137" s="7">
        <v>152000</v>
      </c>
    </row>
    <row r="138" spans="1:4" x14ac:dyDescent="0.2">
      <c r="A138" t="s">
        <v>2655</v>
      </c>
      <c r="B138" s="7">
        <v>284000</v>
      </c>
      <c r="C138" s="7">
        <v>132000</v>
      </c>
      <c r="D138" s="7">
        <v>152000</v>
      </c>
    </row>
    <row r="139" spans="1:4" x14ac:dyDescent="0.2">
      <c r="A139" t="s">
        <v>921</v>
      </c>
      <c r="B139" s="7">
        <v>316000</v>
      </c>
      <c r="C139" s="7">
        <v>164500</v>
      </c>
      <c r="D139" s="7">
        <v>151500</v>
      </c>
    </row>
    <row r="140" spans="1:4" x14ac:dyDescent="0.2">
      <c r="A140" t="s">
        <v>45</v>
      </c>
      <c r="B140" s="7">
        <v>311000</v>
      </c>
      <c r="C140" s="7">
        <v>162000</v>
      </c>
      <c r="D140" s="7">
        <v>149000</v>
      </c>
    </row>
    <row r="141" spans="1:4" x14ac:dyDescent="0.2">
      <c r="A141" t="s">
        <v>1185</v>
      </c>
      <c r="B141" s="7">
        <v>195000</v>
      </c>
      <c r="C141" s="7">
        <v>51000</v>
      </c>
      <c r="D141" s="7">
        <v>144000</v>
      </c>
    </row>
    <row r="142" spans="1:4" x14ac:dyDescent="0.2">
      <c r="A142" t="s">
        <v>823</v>
      </c>
      <c r="B142" s="7">
        <v>290000</v>
      </c>
      <c r="C142" s="7">
        <v>152000</v>
      </c>
      <c r="D142" s="7">
        <v>138000</v>
      </c>
    </row>
    <row r="143" spans="1:4" x14ac:dyDescent="0.2">
      <c r="A143" t="s">
        <v>1753</v>
      </c>
      <c r="B143" s="7">
        <v>310000</v>
      </c>
      <c r="C143" s="7">
        <v>175000</v>
      </c>
      <c r="D143" s="7">
        <v>135000</v>
      </c>
    </row>
    <row r="144" spans="1:4" x14ac:dyDescent="0.2">
      <c r="A144" t="s">
        <v>726</v>
      </c>
      <c r="B144" s="7">
        <v>312000</v>
      </c>
      <c r="C144" s="7">
        <v>178000</v>
      </c>
      <c r="D144" s="7">
        <v>134000</v>
      </c>
    </row>
    <row r="145" spans="1:4" x14ac:dyDescent="0.2">
      <c r="A145" t="s">
        <v>128</v>
      </c>
      <c r="B145" s="7">
        <v>282000</v>
      </c>
      <c r="C145" s="7">
        <v>152000</v>
      </c>
      <c r="D145" s="7">
        <v>130000</v>
      </c>
    </row>
    <row r="146" spans="1:4" x14ac:dyDescent="0.2">
      <c r="A146" t="s">
        <v>1184</v>
      </c>
      <c r="B146" s="7">
        <v>279000</v>
      </c>
      <c r="C146" s="7">
        <v>149000</v>
      </c>
      <c r="D146" s="7">
        <v>130000</v>
      </c>
    </row>
    <row r="147" spans="1:4" x14ac:dyDescent="0.2">
      <c r="A147" t="s">
        <v>2068</v>
      </c>
      <c r="B147" s="7">
        <v>205000</v>
      </c>
      <c r="C147" s="7">
        <v>84500</v>
      </c>
      <c r="D147" s="7">
        <v>120500</v>
      </c>
    </row>
    <row r="148" spans="1:4" x14ac:dyDescent="0.2">
      <c r="A148" t="s">
        <v>3043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475</v>
      </c>
      <c r="B149" s="7">
        <v>209000</v>
      </c>
      <c r="C149" s="7">
        <v>102500</v>
      </c>
      <c r="D149" s="7">
        <v>106500</v>
      </c>
    </row>
    <row r="150" spans="1:4" x14ac:dyDescent="0.2">
      <c r="A150" t="s">
        <v>2755</v>
      </c>
      <c r="B150" s="7">
        <v>215000</v>
      </c>
      <c r="C150" s="7">
        <v>109000</v>
      </c>
      <c r="D150" s="7">
        <v>106000</v>
      </c>
    </row>
    <row r="151" spans="1:4" x14ac:dyDescent="0.2">
      <c r="A151" t="s">
        <v>3655</v>
      </c>
      <c r="B151" s="7">
        <v>104000</v>
      </c>
      <c r="C151" s="7">
        <v>0</v>
      </c>
      <c r="D151" s="7">
        <v>104000</v>
      </c>
    </row>
    <row r="152" spans="1:4" x14ac:dyDescent="0.2">
      <c r="A152" t="s">
        <v>467</v>
      </c>
      <c r="B152" s="7">
        <v>173000</v>
      </c>
      <c r="C152" s="7">
        <v>69000</v>
      </c>
      <c r="D152" s="7">
        <v>104000</v>
      </c>
    </row>
    <row r="153" spans="1:4" x14ac:dyDescent="0.2">
      <c r="A153" t="s">
        <v>2036</v>
      </c>
      <c r="B153" s="7">
        <v>214000</v>
      </c>
      <c r="C153" s="7">
        <v>115000</v>
      </c>
      <c r="D153" s="7">
        <v>99000</v>
      </c>
    </row>
    <row r="154" spans="1:4" x14ac:dyDescent="0.2">
      <c r="A154" t="s">
        <v>2432</v>
      </c>
      <c r="B154" s="7">
        <v>120000</v>
      </c>
      <c r="C154" s="7">
        <v>21800</v>
      </c>
      <c r="D154" s="7">
        <v>98200</v>
      </c>
    </row>
    <row r="155" spans="1:4" x14ac:dyDescent="0.2">
      <c r="A155" t="s">
        <v>225</v>
      </c>
      <c r="B155" s="7">
        <v>140000</v>
      </c>
      <c r="C155" s="7">
        <v>42000</v>
      </c>
      <c r="D155" s="7">
        <v>98000</v>
      </c>
    </row>
    <row r="156" spans="1:4" x14ac:dyDescent="0.2">
      <c r="A156" t="s">
        <v>2649</v>
      </c>
      <c r="B156" s="7">
        <v>176000</v>
      </c>
      <c r="C156" s="7">
        <v>85000</v>
      </c>
      <c r="D156" s="7">
        <v>91000</v>
      </c>
    </row>
    <row r="157" spans="1:4" x14ac:dyDescent="0.2">
      <c r="A157" t="s">
        <v>841</v>
      </c>
      <c r="B157" s="7">
        <v>322000</v>
      </c>
      <c r="C157" s="7">
        <v>233000</v>
      </c>
      <c r="D157" s="7">
        <v>89000</v>
      </c>
    </row>
    <row r="158" spans="1:4" x14ac:dyDescent="0.2">
      <c r="A158" t="s">
        <v>1146</v>
      </c>
      <c r="B158" s="7">
        <v>120000</v>
      </c>
      <c r="C158" s="7">
        <v>34000</v>
      </c>
      <c r="D158" s="7">
        <v>86000</v>
      </c>
    </row>
    <row r="159" spans="1:4" x14ac:dyDescent="0.2">
      <c r="A159" t="s">
        <v>3228</v>
      </c>
      <c r="B159" s="7">
        <v>120000</v>
      </c>
      <c r="C159" s="7">
        <v>34200</v>
      </c>
      <c r="D159" s="7">
        <v>85800</v>
      </c>
    </row>
    <row r="160" spans="1:4" x14ac:dyDescent="0.2">
      <c r="A160" t="s">
        <v>580</v>
      </c>
      <c r="B160" s="7">
        <v>99000</v>
      </c>
      <c r="C160" s="7">
        <v>15300</v>
      </c>
      <c r="D160" s="7">
        <v>83700</v>
      </c>
    </row>
    <row r="161" spans="1:4" x14ac:dyDescent="0.2">
      <c r="A161" t="s">
        <v>1948</v>
      </c>
      <c r="B161" s="7">
        <v>161000</v>
      </c>
      <c r="C161" s="7">
        <v>79500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840</v>
      </c>
      <c r="B163" s="7">
        <v>110500</v>
      </c>
      <c r="C163" s="7">
        <v>30980</v>
      </c>
      <c r="D163" s="7">
        <v>79520</v>
      </c>
    </row>
    <row r="164" spans="1:4" x14ac:dyDescent="0.2">
      <c r="A164" t="s">
        <v>30</v>
      </c>
      <c r="B164" s="7">
        <v>135000</v>
      </c>
      <c r="C164" s="7">
        <v>56100</v>
      </c>
      <c r="D164" s="7">
        <v>78900</v>
      </c>
    </row>
    <row r="165" spans="1:4" x14ac:dyDescent="0.2">
      <c r="A165" t="s">
        <v>1287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3106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753</v>
      </c>
      <c r="B167" s="7">
        <v>109500</v>
      </c>
      <c r="C167" s="7">
        <v>40000</v>
      </c>
      <c r="D167" s="7">
        <v>69500</v>
      </c>
    </row>
    <row r="168" spans="1:4" x14ac:dyDescent="0.2">
      <c r="A168" t="s">
        <v>2123</v>
      </c>
      <c r="B168" s="7">
        <v>136000</v>
      </c>
      <c r="C168" s="7">
        <v>67500</v>
      </c>
      <c r="D168" s="7">
        <v>68500</v>
      </c>
    </row>
    <row r="169" spans="1:4" x14ac:dyDescent="0.2">
      <c r="A169" t="s">
        <v>1205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2350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47</v>
      </c>
      <c r="B173" s="7">
        <v>112000</v>
      </c>
      <c r="C173" s="7">
        <v>49000</v>
      </c>
      <c r="D173" s="7">
        <v>63000</v>
      </c>
    </row>
    <row r="174" spans="1:4" x14ac:dyDescent="0.2">
      <c r="A174" t="s">
        <v>502</v>
      </c>
      <c r="B174" s="7">
        <v>165000</v>
      </c>
      <c r="C174" s="7">
        <v>103000</v>
      </c>
      <c r="D174" s="7">
        <v>62000</v>
      </c>
    </row>
    <row r="175" spans="1:4" x14ac:dyDescent="0.2">
      <c r="A175" t="s">
        <v>343</v>
      </c>
      <c r="B175" s="7">
        <v>123000</v>
      </c>
      <c r="C175" s="7">
        <v>63500</v>
      </c>
      <c r="D175" s="7">
        <v>59500</v>
      </c>
    </row>
    <row r="176" spans="1:4" x14ac:dyDescent="0.2">
      <c r="A176" t="s">
        <v>2753</v>
      </c>
      <c r="B176" s="7">
        <v>110000</v>
      </c>
      <c r="C176" s="7">
        <v>51000</v>
      </c>
      <c r="D176" s="7">
        <v>59000</v>
      </c>
    </row>
    <row r="177" spans="1:4" x14ac:dyDescent="0.2">
      <c r="A177" t="s">
        <v>2614</v>
      </c>
      <c r="B177" s="7">
        <v>270000</v>
      </c>
      <c r="C177" s="7">
        <v>215000</v>
      </c>
      <c r="D177" s="7">
        <v>55000</v>
      </c>
    </row>
    <row r="178" spans="1:4" x14ac:dyDescent="0.2">
      <c r="A178" t="s">
        <v>186</v>
      </c>
      <c r="B178" s="7">
        <v>114000</v>
      </c>
      <c r="C178" s="7">
        <v>61000</v>
      </c>
      <c r="D178" s="7">
        <v>53000</v>
      </c>
    </row>
    <row r="179" spans="1:4" x14ac:dyDescent="0.2">
      <c r="A179" t="s">
        <v>709</v>
      </c>
      <c r="B179" s="7">
        <v>103000</v>
      </c>
      <c r="C179" s="7">
        <v>51500</v>
      </c>
      <c r="D179" s="7">
        <v>51500</v>
      </c>
    </row>
    <row r="180" spans="1:4" x14ac:dyDescent="0.2">
      <c r="A180" t="s">
        <v>187</v>
      </c>
      <c r="B180" s="7">
        <v>140000</v>
      </c>
      <c r="C180" s="7">
        <v>90000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2501</v>
      </c>
      <c r="B182" s="7">
        <v>84000</v>
      </c>
      <c r="C182" s="7">
        <v>34000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2422</v>
      </c>
      <c r="B185" s="7">
        <v>71000</v>
      </c>
      <c r="C185" s="7">
        <v>24000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2176</v>
      </c>
      <c r="B187" s="7">
        <v>97000</v>
      </c>
      <c r="C187" s="7">
        <v>52500</v>
      </c>
      <c r="D187" s="7">
        <v>44500</v>
      </c>
    </row>
    <row r="188" spans="1:4" x14ac:dyDescent="0.2">
      <c r="A188" t="s">
        <v>1020</v>
      </c>
      <c r="B188" s="7">
        <v>64000</v>
      </c>
      <c r="C188" s="7">
        <v>22800</v>
      </c>
      <c r="D188" s="7">
        <v>41200</v>
      </c>
    </row>
    <row r="189" spans="1:4" x14ac:dyDescent="0.2">
      <c r="A189" t="s">
        <v>2875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1432</v>
      </c>
      <c r="B190" s="7">
        <v>76000</v>
      </c>
      <c r="C190" s="7">
        <v>36000</v>
      </c>
      <c r="D190" s="7">
        <v>40000</v>
      </c>
    </row>
    <row r="191" spans="1:4" x14ac:dyDescent="0.2">
      <c r="A191" t="s">
        <v>3584</v>
      </c>
      <c r="B191" s="7">
        <v>39200</v>
      </c>
      <c r="C191" s="7">
        <v>0</v>
      </c>
      <c r="D191" s="7">
        <v>39200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914</v>
      </c>
      <c r="B193" s="7">
        <v>80000</v>
      </c>
      <c r="C193" s="7">
        <v>45000</v>
      </c>
      <c r="D193" s="7">
        <v>35000</v>
      </c>
    </row>
    <row r="194" spans="1:4" x14ac:dyDescent="0.2">
      <c r="A194" t="s">
        <v>2793</v>
      </c>
      <c r="B194" s="7">
        <v>49000</v>
      </c>
      <c r="C194" s="7">
        <v>14000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3434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1913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1932</v>
      </c>
      <c r="B205" s="7">
        <v>41000</v>
      </c>
      <c r="C205" s="7">
        <v>14000</v>
      </c>
      <c r="D205" s="7">
        <v>27000</v>
      </c>
    </row>
    <row r="206" spans="1:4" x14ac:dyDescent="0.2">
      <c r="A206" t="s">
        <v>929</v>
      </c>
      <c r="B206" s="7">
        <v>104000</v>
      </c>
      <c r="C206" s="7">
        <v>77000</v>
      </c>
      <c r="D206" s="7">
        <v>27000</v>
      </c>
    </row>
    <row r="207" spans="1:4" x14ac:dyDescent="0.2">
      <c r="A207" t="s">
        <v>1487</v>
      </c>
      <c r="B207" s="7">
        <v>50000</v>
      </c>
      <c r="C207" s="7">
        <v>24000</v>
      </c>
      <c r="D207" s="7">
        <v>26000</v>
      </c>
    </row>
    <row r="208" spans="1:4" x14ac:dyDescent="0.2">
      <c r="A208" t="s">
        <v>3354</v>
      </c>
      <c r="B208" s="7">
        <v>75000</v>
      </c>
      <c r="C208" s="7">
        <v>50000</v>
      </c>
      <c r="D208" s="7">
        <v>25000</v>
      </c>
    </row>
    <row r="209" spans="1:4" x14ac:dyDescent="0.2">
      <c r="A209" t="s">
        <v>2031</v>
      </c>
      <c r="B209" s="7">
        <v>47000</v>
      </c>
      <c r="C209" s="7">
        <v>22000</v>
      </c>
      <c r="D209" s="7">
        <v>25000</v>
      </c>
    </row>
    <row r="210" spans="1:4" x14ac:dyDescent="0.2">
      <c r="A210" t="s">
        <v>3178</v>
      </c>
      <c r="B210" s="7">
        <v>45000</v>
      </c>
      <c r="C210" s="7">
        <v>20000</v>
      </c>
      <c r="D210" s="7">
        <v>25000</v>
      </c>
    </row>
    <row r="211" spans="1:4" x14ac:dyDescent="0.2">
      <c r="A211" t="s">
        <v>2561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1033</v>
      </c>
      <c r="B212" s="7">
        <v>39000</v>
      </c>
      <c r="C212" s="7">
        <v>17000</v>
      </c>
      <c r="D212" s="7">
        <v>22000</v>
      </c>
    </row>
    <row r="213" spans="1:4" x14ac:dyDescent="0.2">
      <c r="A213" t="s">
        <v>1249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1506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1701</v>
      </c>
      <c r="B215" s="7">
        <v>39000</v>
      </c>
      <c r="C215" s="7">
        <v>18000</v>
      </c>
      <c r="D215" s="7">
        <v>21000</v>
      </c>
    </row>
    <row r="216" spans="1:4" x14ac:dyDescent="0.2">
      <c r="A216" t="s">
        <v>3197</v>
      </c>
      <c r="B216" s="7">
        <v>90000</v>
      </c>
      <c r="C216" s="7">
        <v>70000</v>
      </c>
      <c r="D216" s="7">
        <v>20000</v>
      </c>
    </row>
    <row r="217" spans="1:4" x14ac:dyDescent="0.2">
      <c r="A217" t="s">
        <v>537</v>
      </c>
      <c r="B217" s="7">
        <v>20000</v>
      </c>
      <c r="C217" s="7">
        <v>0</v>
      </c>
      <c r="D217" s="7">
        <v>20000</v>
      </c>
    </row>
    <row r="218" spans="1:4" x14ac:dyDescent="0.2">
      <c r="A218" t="s">
        <v>1523</v>
      </c>
      <c r="B218" s="7">
        <v>35000</v>
      </c>
      <c r="C218" s="7">
        <v>15000</v>
      </c>
      <c r="D218" s="7">
        <v>20000</v>
      </c>
    </row>
    <row r="219" spans="1:4" x14ac:dyDescent="0.2">
      <c r="A219" t="s">
        <v>1594</v>
      </c>
      <c r="B219" s="7">
        <v>45000</v>
      </c>
      <c r="C219" s="7">
        <v>25000</v>
      </c>
      <c r="D219" s="7">
        <v>20000</v>
      </c>
    </row>
    <row r="220" spans="1:4" x14ac:dyDescent="0.2">
      <c r="A220" t="s">
        <v>2760</v>
      </c>
      <c r="B220" s="7">
        <v>52000</v>
      </c>
      <c r="C220" s="7">
        <v>32000</v>
      </c>
      <c r="D220" s="7">
        <v>20000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824</v>
      </c>
      <c r="B225" s="7">
        <v>29000</v>
      </c>
      <c r="C225" s="7">
        <v>12000</v>
      </c>
      <c r="D225" s="7">
        <v>17000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3600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1238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2338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3151</v>
      </c>
      <c r="B230" s="7">
        <v>20000</v>
      </c>
      <c r="C230" s="7">
        <v>5000</v>
      </c>
      <c r="D230" s="7">
        <v>15000</v>
      </c>
    </row>
    <row r="231" spans="1:4" x14ac:dyDescent="0.2">
      <c r="A231" t="s">
        <v>1924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1935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3562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117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3369</v>
      </c>
      <c r="B242" s="7">
        <v>20000</v>
      </c>
      <c r="C242" s="7">
        <v>10000</v>
      </c>
      <c r="D242" s="7">
        <v>10000</v>
      </c>
    </row>
    <row r="243" spans="1:4" x14ac:dyDescent="0.2">
      <c r="A243" t="s">
        <v>1777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2249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126</v>
      </c>
      <c r="B245" s="7">
        <v>15000</v>
      </c>
      <c r="C245" s="7">
        <v>5000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2324</v>
      </c>
      <c r="B248" s="7">
        <v>20000</v>
      </c>
      <c r="C248" s="7">
        <v>12000</v>
      </c>
      <c r="D248" s="7">
        <v>8000</v>
      </c>
    </row>
    <row r="249" spans="1:4" x14ac:dyDescent="0.2">
      <c r="A249" t="s">
        <v>1158</v>
      </c>
      <c r="B249" s="7">
        <v>19000</v>
      </c>
      <c r="C249" s="7">
        <v>11500</v>
      </c>
      <c r="D249" s="7">
        <v>7500</v>
      </c>
    </row>
    <row r="250" spans="1:4" x14ac:dyDescent="0.2">
      <c r="A250" t="s">
        <v>674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3740</v>
      </c>
      <c r="B251" s="7">
        <v>10000</v>
      </c>
      <c r="C251" s="7">
        <v>3500</v>
      </c>
      <c r="D251" s="7">
        <v>6500</v>
      </c>
    </row>
    <row r="252" spans="1:4" x14ac:dyDescent="0.2">
      <c r="A252" t="s">
        <v>1286</v>
      </c>
      <c r="B252" s="7">
        <v>15000</v>
      </c>
      <c r="C252" s="7">
        <v>8500</v>
      </c>
      <c r="D252" s="7">
        <v>6500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2674</v>
      </c>
      <c r="B255" s="7">
        <v>10000</v>
      </c>
      <c r="C255" s="7">
        <v>4000</v>
      </c>
      <c r="D255" s="7">
        <v>6000</v>
      </c>
    </row>
    <row r="256" spans="1:4" x14ac:dyDescent="0.2">
      <c r="A256" t="s">
        <v>2264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3603</v>
      </c>
      <c r="B257" s="7">
        <v>6000</v>
      </c>
      <c r="C257" s="7">
        <v>2000</v>
      </c>
      <c r="D257" s="7">
        <v>4000</v>
      </c>
    </row>
    <row r="258" spans="1:4" x14ac:dyDescent="0.2">
      <c r="A258" t="s">
        <v>3542</v>
      </c>
      <c r="B258" s="7">
        <v>5000</v>
      </c>
      <c r="C258" s="7">
        <v>1000</v>
      </c>
      <c r="D258" s="7">
        <v>4000</v>
      </c>
    </row>
    <row r="259" spans="1:4" x14ac:dyDescent="0.2">
      <c r="A259" t="s">
        <v>1142</v>
      </c>
      <c r="B259" s="7">
        <v>10000</v>
      </c>
      <c r="C259" s="7">
        <v>7000</v>
      </c>
      <c r="D259" s="7">
        <v>3000</v>
      </c>
    </row>
    <row r="260" spans="1:4" x14ac:dyDescent="0.2">
      <c r="A260" t="s">
        <v>3822</v>
      </c>
      <c r="B260" s="7">
        <v>4000</v>
      </c>
      <c r="C260" s="7">
        <v>1000</v>
      </c>
      <c r="D260" s="7">
        <v>3000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344</v>
      </c>
      <c r="B262" s="7">
        <v>3000</v>
      </c>
      <c r="C262" s="7">
        <v>1000</v>
      </c>
      <c r="D262" s="7">
        <v>2000</v>
      </c>
    </row>
    <row r="263" spans="1:4" x14ac:dyDescent="0.2">
      <c r="A263" t="s">
        <v>3563</v>
      </c>
      <c r="B263" s="7">
        <v>2000</v>
      </c>
      <c r="C263" s="7">
        <v>500</v>
      </c>
      <c r="D263" s="7">
        <v>1500</v>
      </c>
    </row>
    <row r="264" spans="1:4" x14ac:dyDescent="0.2">
      <c r="A264" t="s">
        <v>512</v>
      </c>
      <c r="B264" s="7">
        <v>1200</v>
      </c>
      <c r="C264" s="7">
        <v>0</v>
      </c>
      <c r="D264" s="7">
        <v>1200</v>
      </c>
    </row>
    <row r="265" spans="1:4" x14ac:dyDescent="0.2">
      <c r="A265" t="s">
        <v>1149</v>
      </c>
      <c r="B265" s="7">
        <v>1000</v>
      </c>
      <c r="C265" s="7">
        <v>300</v>
      </c>
      <c r="D265" s="7">
        <v>700</v>
      </c>
    </row>
    <row r="266" spans="1:4" x14ac:dyDescent="0.2">
      <c r="A266" t="s">
        <v>1613</v>
      </c>
      <c r="B266" s="7">
        <v>0</v>
      </c>
      <c r="C266" s="7">
        <v>0</v>
      </c>
      <c r="D266" s="7">
        <v>0</v>
      </c>
    </row>
    <row r="267" spans="1:4" x14ac:dyDescent="0.2">
      <c r="A267" t="s">
        <v>237</v>
      </c>
      <c r="B267" s="7">
        <v>119028800</v>
      </c>
      <c r="C267" s="7">
        <v>58715008</v>
      </c>
      <c r="D267" s="7">
        <v>60313792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B14" sqref="B14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44975</v>
      </c>
      <c r="B5" s="8" t="s">
        <v>252</v>
      </c>
      <c r="C5" t="s">
        <v>2073</v>
      </c>
      <c r="D5" s="7">
        <v>1</v>
      </c>
      <c r="E5" s="7">
        <v>58000</v>
      </c>
      <c r="F5" s="7">
        <v>120000</v>
      </c>
    </row>
    <row r="6" spans="1:6" x14ac:dyDescent="0.2">
      <c r="A6" s="1">
        <v>44975</v>
      </c>
      <c r="B6" s="8" t="s">
        <v>253</v>
      </c>
      <c r="C6" t="s">
        <v>2073</v>
      </c>
      <c r="D6" s="7">
        <v>1</v>
      </c>
      <c r="E6" s="7">
        <v>58000</v>
      </c>
      <c r="F6" s="7">
        <v>120000</v>
      </c>
    </row>
    <row r="7" spans="1:6" x14ac:dyDescent="0.2">
      <c r="A7" s="1">
        <v>45129</v>
      </c>
      <c r="B7" s="8" t="s">
        <v>253</v>
      </c>
      <c r="C7" t="s">
        <v>2073</v>
      </c>
      <c r="D7" s="7">
        <v>1</v>
      </c>
      <c r="E7" s="7">
        <v>45000</v>
      </c>
      <c r="F7" s="7">
        <v>110000</v>
      </c>
    </row>
    <row r="8" spans="1:6" x14ac:dyDescent="0.2">
      <c r="A8" s="1">
        <v>45136</v>
      </c>
      <c r="B8" s="8" t="s">
        <v>253</v>
      </c>
      <c r="C8" t="s">
        <v>2073</v>
      </c>
      <c r="D8" s="7">
        <v>1</v>
      </c>
      <c r="E8" s="7">
        <v>45000</v>
      </c>
      <c r="F8" s="7">
        <v>105000</v>
      </c>
    </row>
    <row r="9" spans="1:6" x14ac:dyDescent="0.2">
      <c r="A9" s="1">
        <v>45138</v>
      </c>
      <c r="B9" s="8" t="s">
        <v>252</v>
      </c>
      <c r="C9" t="s">
        <v>2073</v>
      </c>
      <c r="D9" s="7">
        <v>1</v>
      </c>
      <c r="E9" s="7">
        <v>45000</v>
      </c>
      <c r="F9" s="7">
        <v>110000</v>
      </c>
    </row>
    <row r="10" spans="1:6" x14ac:dyDescent="0.2">
      <c r="A10" s="1" t="s">
        <v>237</v>
      </c>
      <c r="D10" s="7">
        <v>5</v>
      </c>
      <c r="E10" s="7">
        <v>50200</v>
      </c>
      <c r="F10" s="7">
        <v>113000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2073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7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1010</v>
      </c>
      <c r="D5" s="8" t="s">
        <v>253</v>
      </c>
      <c r="E5" s="7">
        <v>15000</v>
      </c>
      <c r="F5" s="7">
        <v>35000</v>
      </c>
    </row>
    <row r="6" spans="1:6" x14ac:dyDescent="0.2">
      <c r="A6" s="1">
        <v>45154</v>
      </c>
      <c r="B6" t="s">
        <v>324</v>
      </c>
      <c r="C6" t="s">
        <v>1010</v>
      </c>
      <c r="D6" s="8" t="s">
        <v>252</v>
      </c>
      <c r="E6" s="7">
        <v>15000</v>
      </c>
      <c r="F6" s="7">
        <v>35000</v>
      </c>
    </row>
    <row r="7" spans="1:6" x14ac:dyDescent="0.2">
      <c r="A7" s="1" t="s">
        <v>237</v>
      </c>
      <c r="E7" s="7">
        <v>15000</v>
      </c>
      <c r="F7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2023-08-17T03:08:01Z</dcterms:modified>
</cp:coreProperties>
</file>