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69A99F46-5A3F-3F4C-AF27-AE63814DEBBC}" xr6:coauthVersionLast="47" xr6:coauthVersionMax="47" xr10:uidLastSave="{00000000-0000-0000-0000-000000000000}"/>
  <bookViews>
    <workbookView xWindow="0" yWindow="500" windowWidth="33600" windowHeight="19400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72" r:id="rId13"/>
    <pivotCache cacheId="282" r:id="rId14"/>
    <pivotCache cacheId="287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187" i="1" l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<sst xmlns="http://schemas.openxmlformats.org/spreadsheetml/2006/main" count="64152" uniqueCount="3752">
  <si>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</si>
  <si>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</si>
  <si>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</si>
  <si>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</si>
  <si>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</si>
  <si>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</si>
  <si>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</si>
  <si>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</si>
  <si>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</si>
  <si>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</si>
  <si>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</si>
  <si>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</si>
  <si>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</si>
  <si>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</si>
  <si>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</si>
  <si>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</si>
  <si>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</si>
  <si>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</si>
  <si>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</si>
  <si>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</si>
  <si>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</si>
  <si>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</si>
  <si>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</si>
  <si>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</si>
  <si>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</si>
  <si>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</si>
  <si>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</si>
  <si>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</si>
  <si>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</si>
  <si>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</si>
  <si>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</si>
  <si>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</si>
  <si>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</si>
  <si>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</si>
  <si>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</si>
  <si>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</si>
  <si>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</si>
  <si>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</si>
  <si>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</si>
  <si>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</si>
  <si>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</si>
  <si>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</si>
  <si>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</si>
  <si>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</si>
  <si>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</si>
  <si>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</si>
  <si>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</si>
  <si>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</si>
  <si>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</si>
  <si>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</si>
  <si>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</si>
  <si>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</si>
  <si>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</si>
  <si>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</si>
  <si>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</si>
  <si>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</si>
  <si>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</si>
  <si>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</si>
  <si>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</si>
  <si>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</si>
  <si>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</si>
  <si>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</si>
  <si>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</si>
  <si>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</si>
  <si>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</si>
  <si>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</si>
  <si>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</si>
  <si>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</si>
  <si>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</si>
  <si>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</si>
  <si>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</si>
  <si>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</si>
  <si>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</si>
  <si>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</si>
  <si>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</si>
  <si>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</si>
  <si>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</si>
  <si>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</si>
  <si>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</si>
  <si>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</si>
  <si>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</si>
  <si>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</si>
  <si>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</si>
  <si>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</si>
  <si>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</si>
  <si>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</si>
  <si>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</si>
  <si>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</si>
  <si>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</si>
  <si>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</si>
  <si>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</si>
  <si>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</si>
  <si>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</si>
  <si>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</si>
  <si>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</si>
  <si>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</si>
  <si>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</si>
  <si>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</si>
  <si>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</si>
  <si>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</si>
  <si>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</si>
  <si>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</si>
  <si>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</si>
  <si>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</si>
  <si>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</si>
  <si>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</si>
  <si>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</si>
  <si>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</si>
  <si>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</si>
  <si>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</si>
  <si>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</si>
  <si>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</si>
  <si>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</si>
  <si>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</si>
  <si>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</si>
  <si>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</si>
  <si>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</si>
  <si>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</si>
  <si>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</si>
  <si>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</si>
  <si>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</si>
  <si>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</si>
  <si>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</si>
  <si>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</si>
  <si>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</si>
  <si>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</si>
  <si>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</si>
  <si>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</si>
  <si>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</si>
  <si>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</si>
  <si>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</si>
  <si>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</si>
  <si>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</si>
  <si>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</si>
  <si>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</si>
  <si>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</si>
  <si>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</si>
  <si>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</si>
  <si>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</si>
  <si>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</si>
  <si>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</si>
  <si>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</si>
  <si>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</si>
  <si>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</si>
  <si>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</si>
  <si>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</si>
  <si>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</si>
  <si>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</si>
  <si>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</si>
  <si>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</si>
  <si>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</si>
  <si>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</si>
  <si>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</si>
  <si>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</si>
  <si>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</si>
  <si>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</si>
  <si>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</si>
  <si>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</si>
  <si>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</si>
  <si>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</si>
  <si>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</si>
  <si>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</si>
  <si>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</si>
  <si>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</si>
  <si>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</si>
  <si>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</si>
  <si>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</si>
  <si>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</si>
  <si>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</si>
  <si>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</si>
  <si>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</si>
  <si>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</si>
  <si>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</si>
  <si>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</si>
  <si>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</si>
  <si>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</si>
  <si>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</si>
  <si>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</si>
  <si>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</si>
  <si>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</si>
  <si>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</si>
  <si>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</si>
  <si>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</si>
  <si>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</si>
  <si>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</si>
  <si>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</si>
  <si>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</si>
  <si>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</si>
  <si>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</si>
  <si>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</si>
  <si>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</si>
  <si>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</si>
  <si>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</si>
  <si>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</si>
  <si>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</si>
  <si>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</si>
  <si>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</si>
  <si>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</si>
  <si>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</si>
  <si>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</si>
  <si>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</si>
  <si>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</si>
  <si>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</si>
  <si>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</si>
  <si>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</si>
  <si>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</si>
  <si>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</si>
  <si>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</si>
  <si>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</si>
  <si>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</si>
  <si>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</si>
  <si>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</si>
  <si>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</si>
  <si>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</si>
  <si>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</si>
  <si>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</si>
  <si>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</si>
  <si>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</si>
  <si>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</si>
  <si>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</si>
  <si>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</si>
  <si>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</si>
  <si>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</si>
  <si>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</si>
  <si>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</si>
  <si>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</si>
  <si>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</si>
  <si>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</si>
  <si>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</si>
  <si>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</si>
  <si>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</si>
  <si>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</si>
  <si>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</si>
  <si>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</si>
  <si>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</si>
  <si>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</si>
  <si>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</si>
  <si>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</si>
  <si>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</si>
  <si>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</si>
  <si>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</si>
  <si>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</si>
  <si>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</si>
  <si>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</si>
  <si>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</si>
  <si>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</si>
  <si>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</si>
  <si>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</si>
  <si>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</si>
  <si>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</si>
  <si>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</si>
  <si>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</si>
  <si>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</si>
  <si>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</si>
  <si>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</si>
  <si>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</si>
  <si>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</si>
  <si>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</si>
  <si>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</si>
  <si>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</si>
  <si>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</si>
  <si>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</si>
  <si>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</si>
  <si>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</si>
  <si>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</si>
  <si>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</si>
  <si>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</si>
  <si>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</si>
  <si>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</si>
  <si>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</si>
  <si>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</si>
  <si>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</si>
  <si>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</si>
  <si>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</si>
  <si>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</si>
  <si>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</si>
  <si>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</si>
  <si>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</si>
  <si>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</si>
  <si>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</si>
  <si>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</si>
  <si>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</si>
  <si>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</si>
  <si>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</si>
  <si>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</si>
  <si>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</si>
  <si>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</si>
  <si>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</si>
  <si>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</si>
  <si>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</si>
  <si>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</si>
  <si>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</si>
  <si>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</si>
  <si>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</si>
  <si>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</si>
  <si>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</si>
  <si>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</si>
  <si>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</si>
  <si>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</si>
  <si>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</si>
  <si>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</si>
  <si>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</si>
  <si>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</si>
  <si>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</si>
  <si>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</si>
  <si>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</si>
  <si>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</si>
  <si>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</si>
  <si>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</si>
  <si>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</si>
  <si>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</si>
  <si>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</si>
  <si>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</si>
  <si>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</si>
  <si>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</si>
  <si>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</si>
  <si>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</si>
  <si>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</si>
  <si>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</si>
  <si>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</si>
  <si>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</si>
  <si>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</si>
  <si>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</si>
  <si>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</si>
  <si>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</si>
  <si>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</si>
  <si>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</si>
  <si>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</si>
  <si>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</si>
  <si>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</si>
  <si>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</si>
  <si>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</si>
  <si>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</si>
  <si>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</si>
  <si>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</si>
  <si>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</si>
  <si>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</si>
  <si>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</si>
  <si>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</si>
  <si>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</si>
  <si>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</si>
  <si>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</si>
  <si>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</si>
  <si>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</si>
  <si>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</si>
  <si>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</si>
  <si>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</si>
  <si>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</si>
  <si>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</si>
  <si>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</si>
  <si>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</si>
  <si>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</si>
  <si>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</si>
  <si>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</si>
  <si>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</si>
  <si>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</si>
  <si>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</si>
  <si>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</si>
  <si>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</si>
  <si>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</si>
  <si>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</si>
  <si>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</si>
  <si>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</si>
  <si>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</si>
  <si>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</si>
  <si>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</si>
  <si>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</si>
  <si>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</si>
  <si>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</si>
  <si>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</si>
  <si>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</si>
  <si>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</si>
  <si>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</si>
  <si>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</si>
  <si>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</si>
  <si>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</si>
  <si>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</si>
  <si>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</si>
  <si>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</si>
  <si>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</si>
  <si>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</si>
  <si>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</si>
  <si>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</si>
  <si>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</si>
  <si>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</si>
  <si>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</si>
  <si>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</si>
  <si>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</si>
  <si>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</si>
  <si>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</si>
  <si>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</si>
  <si>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</si>
  <si>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</si>
  <si>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</si>
  <si>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</si>
  <si>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</si>
  <si>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</si>
  <si>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</si>
  <si>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</si>
  <si>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</si>
  <si>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</si>
  <si>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</si>
  <si>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</si>
  <si>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</si>
  <si>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</si>
  <si>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</si>
  <si>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</si>
  <si>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</si>
  <si>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</si>
  <si>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</si>
  <si>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</si>
  <si>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</si>
  <si>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</si>
  <si>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</si>
  <si>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</si>
  <si>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</si>
  <si>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</si>
  <si>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</si>
  <si>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</si>
  <si>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</si>
  <si>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</si>
  <si>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</si>
  <si>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</si>
  <si>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</si>
  <si>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</si>
  <si>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</si>
  <si>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</si>
  <si>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</si>
  <si>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</si>
  <si>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</si>
  <si>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</si>
  <si>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</si>
  <si>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</si>
  <si>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</si>
  <si>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</si>
  <si>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</si>
  <si>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</si>
  <si>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</si>
  <si>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</si>
  <si>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</si>
  <si>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</si>
  <si>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</si>
  <si>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</si>
  <si>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</si>
  <si>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</si>
  <si>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</si>
  <si>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</si>
  <si>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</si>
  <si>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</si>
  <si>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</si>
  <si>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</si>
  <si>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</si>
  <si>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</si>
  <si>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</si>
  <si>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</si>
  <si>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</si>
  <si>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</si>
  <si>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</si>
  <si>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</si>
  <si>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</si>
  <si>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</si>
  <si>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</si>
  <si>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</si>
  <si>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</si>
  <si>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</si>
  <si>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</si>
  <si>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</si>
  <si>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</si>
  <si>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</si>
  <si>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</si>
  <si>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</si>
  <si>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</si>
  <si>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</si>
  <si>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</si>
  <si>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</si>
  <si>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</si>
  <si>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</si>
  <si>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</si>
  <si>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</si>
  <si>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</si>
  <si>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</si>
  <si>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</si>
  <si>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</si>
  <si>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</si>
  <si>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</si>
  <si>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</si>
  <si>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</si>
  <si>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</si>
  <si>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</si>
  <si>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</si>
  <si>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</si>
  <si>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</si>
  <si>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</si>
  <si>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</si>
  <si>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</si>
  <si>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</si>
  <si>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</si>
  <si>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</si>
  <si>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</si>
  <si>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</si>
  <si>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</si>
  <si>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</si>
  <si>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</si>
  <si>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</si>
  <si>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</si>
  <si>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</si>
  <si>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</si>
  <si>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</si>
  <si>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</si>
  <si>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</si>
  <si>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</si>
  <si>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</si>
  <si>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</si>
  <si>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</si>
  <si>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</si>
  <si>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</si>
  <si>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</si>
  <si>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</si>
  <si>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</si>
  <si>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</si>
  <si>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</si>
  <si>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</si>
  <si>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</si>
  <si>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</si>
  <si>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</si>
  <si>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</si>
  <si>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</si>
  <si>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</si>
  <si>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</si>
  <si>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</si>
  <si>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</si>
  <si>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</si>
  <si>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</si>
  <si>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</si>
  <si>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</si>
  <si>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</si>
  <si>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</si>
  <si>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</si>
  <si>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</si>
  <si>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</si>
  <si>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</si>
  <si>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</si>
  <si>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</si>
  <si>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</si>
  <si>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</si>
  <si>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</si>
  <si>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</si>
  <si>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</si>
  <si>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</si>
  <si>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</si>
  <si>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</si>
  <si>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</si>
  <si>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</si>
  <si>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</si>
  <si>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</si>
  <si>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</si>
  <si>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</si>
  <si>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</si>
  <si>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</si>
  <si>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</si>
  <si>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</si>
  <si>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</si>
  <si>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</si>
  <si>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</si>
  <si>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</si>
  <si>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</si>
  <si>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</si>
  <si>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</si>
  <si>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</si>
  <si>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</si>
  <si>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</si>
  <si>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</si>
  <si>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</si>
  <si>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</si>
  <si>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</si>
  <si>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</si>
  <si>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</si>
  <si>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</si>
  <si>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</si>
  <si>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</si>
  <si>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</si>
  <si>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</si>
  <si>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</si>
  <si>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</si>
  <si>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</si>
  <si>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</si>
  <si>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</si>
  <si>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</si>
  <si>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</si>
  <si>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</si>
  <si>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</si>
  <si>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</si>
  <si>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</si>
  <si>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</si>
  <si>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</si>
  <si>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</si>
  <si>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</si>
  <si>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</si>
  <si>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</si>
  <si>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</si>
  <si>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</si>
  <si>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</si>
  <si>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</si>
  <si>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</si>
  <si>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</si>
  <si>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</si>
  <si>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</si>
  <si>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</si>
  <si>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</si>
  <si>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</si>
  <si>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</si>
  <si>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</si>
  <si>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</si>
  <si>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</si>
  <si>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</si>
  <si>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</si>
  <si>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</si>
  <si>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</si>
  <si>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</si>
  <si>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</si>
  <si>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</si>
  <si>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</si>
  <si>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</si>
  <si>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</si>
  <si>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</si>
  <si>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</si>
  <si>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</si>
  <si>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</si>
  <si>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</si>
  <si>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</si>
  <si>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</si>
  <si>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</si>
  <si>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</si>
  <si>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</si>
  <si>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</si>
  <si>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</si>
  <si>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</si>
  <si>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</si>
  <si>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</si>
  <si>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</si>
  <si>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</si>
  <si>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</si>
  <si>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</si>
  <si>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</si>
  <si>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</si>
  <si>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</si>
  <si>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</si>
  <si>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</si>
  <si>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</si>
  <si>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</si>
  <si>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</si>
  <si>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</si>
  <si>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</si>
  <si>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</si>
  <si>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</si>
  <si>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</si>
  <si>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</si>
  <si>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</si>
  <si>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</si>
  <si>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</si>
  <si>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</si>
  <si>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</si>
  <si>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</si>
  <si>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</si>
  <si>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</si>
  <si>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</si>
  <si>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</si>
  <si>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</si>
  <si>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</si>
  <si>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</si>
  <si>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</si>
  <si>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</si>
  <si>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</si>
  <si>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</si>
  <si>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</si>
  <si>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</si>
  <si>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</si>
  <si>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</si>
  <si>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</si>
  <si>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</si>
  <si>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</si>
  <si>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</si>
  <si>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</si>
  <si>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</si>
  <si>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</si>
  <si>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</si>
  <si>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</si>
  <si>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</si>
  <si>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</si>
  <si>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</si>
  <si>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</si>
  <si>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</si>
  <si>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</si>
  <si>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</si>
  <si>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</si>
  <si>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</si>
  <si>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</si>
  <si>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</si>
  <si>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</si>
  <si>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</si>
  <si>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</si>
  <si>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</si>
  <si>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</si>
  <si>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</si>
  <si>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</si>
  <si>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</si>
  <si>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</si>
  <si>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</si>
  <si>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</si>
  <si>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</si>
  <si>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</si>
  <si>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</si>
  <si>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</si>
  <si>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</si>
  <si>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</si>
  <si>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</si>
  <si>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</si>
  <si>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</si>
  <si>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</si>
  <si>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</si>
  <si>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</si>
  <si>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</si>
  <si>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</si>
  <si>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</si>
  <si>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</si>
  <si>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</si>
  <si>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</si>
  <si>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</si>
  <si>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</si>
  <si>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</si>
  <si>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</si>
  <si>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</si>
  <si>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</si>
  <si>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</si>
  <si>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</si>
  <si>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</si>
  <si>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</si>
  <si>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</si>
  <si>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</si>
  <si>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</si>
  <si>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</si>
  <si>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</si>
  <si>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</si>
  <si>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</si>
  <si>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</si>
  <si>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</si>
  <si>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</si>
  <si>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</si>
  <si>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</si>
  <si>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</si>
  <si>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</si>
  <si>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</si>
  <si>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</si>
  <si>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</si>
  <si>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</si>
  <si>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</si>
  <si>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</si>
  <si>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</si>
  <si>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</si>
  <si>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</si>
  <si>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</si>
  <si>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</si>
  <si>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</si>
  <si>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</si>
  <si>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</si>
  <si>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</si>
  <si>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</si>
  <si>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</si>
  <si>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</si>
  <si>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</si>
  <si>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</si>
  <si>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</si>
  <si>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</si>
  <si>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</si>
  <si>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</si>
  <si>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</si>
  <si>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</si>
  <si>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</si>
  <si>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</si>
  <si>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</si>
  <si>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</si>
  <si>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</si>
  <si>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</si>
  <si>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</si>
  <si>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</si>
  <si>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</si>
  <si>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</si>
  <si>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</si>
  <si>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</si>
  <si>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</si>
  <si>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</si>
  <si>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</si>
  <si>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</si>
  <si>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</si>
  <si>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</si>
  <si>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</si>
  <si>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</si>
  <si>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</si>
  <si>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</si>
  <si>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</si>
  <si>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</si>
  <si>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</si>
  <si>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</si>
  <si>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</si>
  <si>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</si>
  <si>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</si>
  <si>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</si>
  <si>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</si>
  <si>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</si>
  <si>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</si>
  <si>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</si>
  <si>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</si>
  <si>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</si>
  <si>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</si>
  <si>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</si>
  <si>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</si>
  <si>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</si>
  <si>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</si>
  <si>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</si>
  <si>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</si>
  <si>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</si>
  <si>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</si>
  <si>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</si>
  <si>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</si>
  <si>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</si>
  <si>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</si>
  <si>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</si>
  <si>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</si>
  <si>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</si>
  <si>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</si>
  <si>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</si>
  <si>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</si>
  <si>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</si>
  <si>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</si>
  <si>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</si>
  <si>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</si>
  <si>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</si>
  <si>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</si>
  <si>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</si>
  <si>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</si>
  <si>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</si>
  <si>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</si>
  <si>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</si>
  <si>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</si>
  <si>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</si>
  <si>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</si>
  <si>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</si>
  <si>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</si>
  <si>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</si>
  <si>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</si>
  <si>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</si>
  <si>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</si>
  <si>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</si>
  <si>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</si>
  <si>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</si>
  <si>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</si>
  <si>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</si>
  <si>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</si>
  <si>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</si>
  <si>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</si>
  <si>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</si>
  <si>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</si>
  <si>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</si>
  <si>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</si>
  <si>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</si>
  <si>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</si>
  <si>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</si>
  <si>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</si>
  <si>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</si>
  <si>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</si>
  <si>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</si>
  <si>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</si>
  <si>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</si>
  <si>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</si>
  <si>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</si>
  <si>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</si>
  <si>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</si>
  <si>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</si>
  <si>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</si>
  <si>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</si>
  <si>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</si>
  <si>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</si>
  <si>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</si>
  <si>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</si>
  <si>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</si>
  <si>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</si>
  <si>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</si>
  <si>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</si>
  <si>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</si>
  <si>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</si>
  <si>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</si>
  <si>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</si>
  <si>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</si>
  <si>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</si>
  <si>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</si>
  <si>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</si>
  <si>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</si>
  <si>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</si>
  <si>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</si>
  <si>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</si>
  <si>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</si>
  <si>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</si>
  <si>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</si>
  <si>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</si>
  <si>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</si>
  <si>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</si>
  <si>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</si>
  <si>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</si>
  <si>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</si>
  <si>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</si>
  <si>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</si>
  <si>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</si>
  <si>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</si>
  <si>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</si>
  <si>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</si>
  <si>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</si>
  <si>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</si>
  <si>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</si>
  <si>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</si>
  <si>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</si>
  <si>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</si>
  <si>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</si>
  <si>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</si>
  <si>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</si>
  <si>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</si>
  <si>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</si>
  <si>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</si>
  <si>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</si>
  <si>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</si>
  <si>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</si>
  <si>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</si>
  <si>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</si>
  <si>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</si>
  <si>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</si>
  <si>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</si>
  <si>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</si>
  <si>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</si>
  <si>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</si>
  <si>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</si>
  <si>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</si>
  <si>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</si>
  <si>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</si>
  <si>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</si>
  <si>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</si>
  <si>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</si>
  <si>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</si>
  <si>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</si>
  <si>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</si>
  <si>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</si>
  <si>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</si>
  <si>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</si>
  <si>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</si>
  <si>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</si>
  <si>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</si>
  <si>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</si>
  <si>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</si>
  <si>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</si>
  <si>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</si>
  <si>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</si>
  <si>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</si>
  <si>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</si>
  <si>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</si>
  <si>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</si>
  <si>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</si>
  <si>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</si>
  <si>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</si>
  <si>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</si>
  <si>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</si>
  <si>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</si>
  <si>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</si>
  <si>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</si>
  <si>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</si>
  <si>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</si>
  <si>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</si>
  <si>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</si>
  <si>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</si>
  <si>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</si>
  <si>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</si>
  <si>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</si>
  <si>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</si>
  <si>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</si>
  <si>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</si>
  <si>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</si>
  <si>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</si>
  <si>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</si>
  <si>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</si>
  <si>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</si>
  <si>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</si>
  <si>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</si>
  <si>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</si>
  <si>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</si>
  <si>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</si>
  <si>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</si>
  <si>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</si>
  <si>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</si>
  <si>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</si>
  <si>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</si>
  <si>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</si>
  <si>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</si>
  <si>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</si>
  <si>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</si>
  <si>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</si>
  <si>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</si>
  <si>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</si>
  <si>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</si>
  <si>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</si>
  <si>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</si>
  <si>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</si>
  <si>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</si>
  <si>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</si>
  <si>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</si>
  <si>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</si>
  <si>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</si>
  <si>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</si>
  <si>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</si>
  <si>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</si>
  <si>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</si>
  <si>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</si>
  <si>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</si>
  <si>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</si>
  <si>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</si>
  <si>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</si>
  <si>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</si>
  <si>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</si>
  <si>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</si>
  <si>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</si>
  <si>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</si>
  <si>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</si>
  <si>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</si>
  <si>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</si>
  <si>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</si>
  <si>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</si>
  <si>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</si>
  <si>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</si>
  <si>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</si>
  <si>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</si>
  <si>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</si>
  <si>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</si>
  <si>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</si>
  <si>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</si>
  <si>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</si>
  <si>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</si>
  <si>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</si>
  <si>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</si>
  <si>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</si>
  <si>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</si>
  <si>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</si>
  <si>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</si>
  <si>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</si>
  <si>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</si>
  <si>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</si>
  <si>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</si>
  <si>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</si>
  <si>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</si>
  <si>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</si>
  <si>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</si>
  <si>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</si>
  <si>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</si>
  <si>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</si>
  <si>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</si>
  <si>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</si>
  <si>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</si>
  <si>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</si>
  <si>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</si>
  <si>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</si>
  <si>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</si>
  <si>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</si>
  <si>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</si>
  <si>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</si>
  <si>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</si>
  <si>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</si>
  <si>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</si>
  <si>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</si>
  <si>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</si>
  <si>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</si>
  <si>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</si>
  <si>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</si>
  <si>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</si>
  <si>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</si>
  <si>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</si>
  <si>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</si>
  <si>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</si>
  <si>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</si>
  <si>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</si>
  <si>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</si>
  <si>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</si>
  <si>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</si>
  <si>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</si>
  <si>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</si>
  <si>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</si>
  <si>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</si>
  <si>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</si>
  <si>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</si>
  <si>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</si>
  <si>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</si>
  <si>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</si>
  <si>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</si>
  <si>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</si>
  <si>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</si>
  <si>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</si>
  <si>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</si>
  <si>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</si>
  <si>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</si>
  <si>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</si>
  <si>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</si>
  <si>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</si>
  <si>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</si>
  <si>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</si>
  <si>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</si>
  <si>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</si>
  <si>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</si>
  <si>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</si>
  <si>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</si>
  <si>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</si>
  <si>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</si>
  <si>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</si>
  <si>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</si>
  <si>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</si>
  <si>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</si>
  <si>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</si>
  <si>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</si>
  <si>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</si>
  <si>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</si>
  <si>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</si>
  <si>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</si>
  <si>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</si>
  <si>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</si>
  <si>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</si>
  <si>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</si>
  <si>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</si>
  <si>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</si>
  <si>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</si>
  <si>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</si>
  <si>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</si>
  <si>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</si>
  <si>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</si>
  <si>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</si>
  <si>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</si>
  <si>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</si>
  <si>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</si>
  <si>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</si>
  <si>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</si>
  <si>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</si>
  <si>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</si>
  <si>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</si>
  <si>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</si>
  <si>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</si>
  <si>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</si>
  <si>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</si>
  <si>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</si>
  <si>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</si>
  <si>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</si>
  <si>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</si>
  <si>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</si>
  <si>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</si>
  <si>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</si>
  <si>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</si>
  <si>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</si>
  <si>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</si>
  <si>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</si>
  <si>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</si>
  <si>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</si>
  <si>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</si>
  <si>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</si>
  <si>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</si>
  <si>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</si>
  <si>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</si>
  <si>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</si>
  <si>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</si>
  <si>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</si>
  <si>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</si>
  <si>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</si>
  <si>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</si>
  <si>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</si>
  <si>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</si>
  <si>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</si>
  <si>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</si>
  <si>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</si>
  <si>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</si>
  <si>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</si>
  <si>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</si>
  <si>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</si>
  <si>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</si>
  <si>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</si>
  <si>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</si>
  <si>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</si>
  <si>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</si>
  <si>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</si>
  <si>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</si>
  <si>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</si>
  <si>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</si>
  <si>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</si>
  <si>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</si>
  <si>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</si>
  <si>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</si>
  <si>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</si>
  <si>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</si>
  <si>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</si>
  <si>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</si>
  <si>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</si>
  <si>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</si>
  <si>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</si>
  <si>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</si>
  <si>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</si>
  <si>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</si>
  <si>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</si>
  <si>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</si>
  <si>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</si>
  <si>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</si>
  <si>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</si>
  <si>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</si>
  <si>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</si>
  <si>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</si>
  <si>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</si>
  <si>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</si>
  <si>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</si>
  <si>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</si>
  <si>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</si>
  <si>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</si>
  <si>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</si>
  <si>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</si>
  <si>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</si>
  <si>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</si>
  <si>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</si>
  <si>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</si>
  <si>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</si>
  <si>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</si>
  <si>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</si>
  <si>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</si>
  <si>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</si>
  <si>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</si>
  <si>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</si>
  <si>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</si>
  <si>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</si>
  <si>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</si>
  <si>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</si>
  <si>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</si>
  <si>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</si>
  <si>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</si>
  <si>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</si>
  <si>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</si>
  <si>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</si>
  <si>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</si>
  <si>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</si>
  <si>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</si>
  <si>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</si>
  <si>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</si>
  <si>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</si>
  <si>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</si>
  <si>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</si>
  <si>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</si>
  <si>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</si>
  <si>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</si>
  <si>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</si>
  <si>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</si>
  <si>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</si>
  <si>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</si>
  <si>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</si>
  <si>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</si>
  <si>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</si>
  <si>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</si>
  <si>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</si>
  <si>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</si>
  <si>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</si>
  <si>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</si>
  <si>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</si>
  <si>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</si>
  <si>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</si>
  <si>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</si>
  <si>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</si>
  <si>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</si>
  <si>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</si>
  <si>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</si>
  <si>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</si>
  <si>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</si>
  <si>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</si>
  <si>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</si>
  <si>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</si>
  <si>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</si>
  <si>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</si>
  <si>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</si>
  <si>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</si>
  <si>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</si>
  <si>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</si>
  <si>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</si>
  <si>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</si>
  <si>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</si>
  <si>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</si>
  <si>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</si>
  <si>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</si>
  <si>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</si>
  <si>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</si>
  <si>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</si>
  <si>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</si>
  <si>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</si>
  <si>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</si>
  <si>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</si>
  <si>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</si>
  <si>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</si>
  <si>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</si>
  <si>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</si>
  <si>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</si>
  <si>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</si>
  <si>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</si>
  <si>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</si>
  <si>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</si>
  <si>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</si>
  <si>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</si>
  <si>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</si>
  <si>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</si>
  <si>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</si>
  <si>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</si>
  <si>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</si>
  <si>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</si>
  <si>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</si>
  <si>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</si>
  <si>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</si>
  <si>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</si>
  <si>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</si>
  <si>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</si>
  <si>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</si>
  <si>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</si>
  <si>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</si>
  <si>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</si>
  <si>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</si>
  <si>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</si>
  <si>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</si>
  <si>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</si>
  <si>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</si>
  <si>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</si>
  <si>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</si>
  <si>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</si>
  <si>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</si>
  <si>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</si>
  <si>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</si>
  <si>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</si>
  <si>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</si>
  <si>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</si>
  <si>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</si>
  <si>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</si>
  <si>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</si>
  <si>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</si>
  <si>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</si>
  <si>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</si>
  <si>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</si>
  <si>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</si>
  <si>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</si>
  <si>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</si>
  <si>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</si>
  <si>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</si>
  <si>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</si>
  <si>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</si>
  <si>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</si>
  <si>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</si>
  <si>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</si>
  <si>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</si>
  <si>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</si>
  <si>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</si>
  <si>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</si>
  <si>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</si>
  <si>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</si>
  <si>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</si>
  <si>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</si>
  <si>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</si>
  <si>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</si>
  <si>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</si>
  <si>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</si>
  <si>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</si>
  <si>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</si>
  <si>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</si>
  <si>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</si>
  <si>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</si>
  <si>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</si>
  <si>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</si>
  <si>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</si>
  <si>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</si>
  <si>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</si>
  <si>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</si>
  <si>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</si>
  <si>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</si>
  <si>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</si>
  <si>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</si>
  <si>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</si>
  <si>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</si>
  <si>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</si>
  <si>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</si>
  <si>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</si>
  <si>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</si>
  <si>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</si>
  <si>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</si>
  <si>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</si>
  <si>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</si>
  <si>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</si>
  <si>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</si>
  <si>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</si>
  <si>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</si>
  <si>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</si>
  <si>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</si>
  <si>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</si>
  <si>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</si>
  <si>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</si>
  <si>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</si>
  <si>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</si>
  <si>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</si>
  <si>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</si>
  <si>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</si>
  <si>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</si>
  <si>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</si>
  <si>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</si>
  <si>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</si>
  <si>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</si>
  <si>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</si>
  <si>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</si>
  <si>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</si>
  <si>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</si>
  <si>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</si>
  <si>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</si>
  <si>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</si>
  <si>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</si>
  <si>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</si>
  <si>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</si>
  <si>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</si>
  <si>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</si>
  <si>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</si>
  <si>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</si>
  <si>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</si>
  <si>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</si>
  <si>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</si>
  <si>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</si>
  <si>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</si>
  <si>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</si>
  <si>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</si>
  <si>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</si>
  <si>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</si>
  <si>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</si>
  <si>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</si>
  <si>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</si>
  <si>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</si>
  <si>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</si>
  <si>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</si>
  <si>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</si>
  <si>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</si>
  <si>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</si>
  <si>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</si>
  <si>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</si>
  <si>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</si>
  <si>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</si>
  <si>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</si>
  <si>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</si>
  <si>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</si>
  <si>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</si>
  <si>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</si>
  <si>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</si>
  <si>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</si>
  <si>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</si>
  <si>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</si>
  <si>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</si>
  <si>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</si>
  <si>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</si>
  <si>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</si>
  <si>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</si>
  <si>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</si>
  <si>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</si>
  <si>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</si>
  <si>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</si>
  <si>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</si>
  <si>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</si>
  <si>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</si>
  <si>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</si>
  <si>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</si>
  <si>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</si>
  <si>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</si>
  <si>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</si>
  <si>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</si>
  <si>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</si>
  <si>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</si>
  <si>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</si>
  <si>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</si>
  <si>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</si>
  <si>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</si>
  <si>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</si>
  <si>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</si>
  <si>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</si>
  <si>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</si>
  <si>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</si>
  <si>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</si>
  <si>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</si>
  <si>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</si>
  <si>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</si>
  <si>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</si>
  <si>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</si>
  <si>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</si>
  <si>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</si>
  <si>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</si>
  <si>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</si>
  <si>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</si>
  <si>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</si>
  <si>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</si>
  <si>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</si>
  <si>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</si>
  <si>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</si>
  <si>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</si>
  <si>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</si>
  <si>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</si>
  <si>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</si>
  <si>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</si>
  <si>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</si>
  <si>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</si>
  <si>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</si>
  <si>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</si>
  <si>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</si>
  <si>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</si>
  <si>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</si>
  <si>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</si>
  <si>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</si>
  <si>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</si>
  <si>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</si>
  <si>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</si>
  <si>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</si>
  <si>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</si>
  <si>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</si>
  <si>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</si>
  <si>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</si>
  <si>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</si>
  <si>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</si>
  <si>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</si>
  <si>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</si>
  <si>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</si>
  <si>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</si>
  <si>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</si>
  <si>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</si>
  <si>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</si>
  <si>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</si>
  <si>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</si>
  <si>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</si>
  <si>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</si>
  <si>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</si>
  <si>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</si>
  <si>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</si>
  <si>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</si>
  <si>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</si>
  <si>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</si>
  <si>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</si>
  <si>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</si>
  <si>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</si>
  <si>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</si>
  <si>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</si>
  <si>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</si>
  <si>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</si>
  <si>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</si>
  <si>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</si>
  <si>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</si>
  <si>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</si>
  <si>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</si>
  <si>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</si>
  <si>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</si>
  <si>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</si>
  <si>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</si>
  <si>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</si>
  <si>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</si>
  <si>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</si>
  <si>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</si>
  <si>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</si>
  <si>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</si>
  <si>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</si>
  <si>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</si>
  <si>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</si>
  <si>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</si>
  <si>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</si>
  <si>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</si>
  <si>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</si>
  <si>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</si>
  <si>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</si>
  <si>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</si>
  <si>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</si>
  <si>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</si>
  <si>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</si>
  <si>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</si>
  <si>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</si>
  <si>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</si>
  <si>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</si>
  <si>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</si>
  <si>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</si>
  <si>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</si>
  <si>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</si>
  <si>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</si>
  <si>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</si>
  <si>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</si>
  <si>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</si>
  <si>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</si>
  <si>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</si>
  <si>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</si>
  <si>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</si>
  <si>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</si>
  <si>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</si>
  <si>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</si>
  <si>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</si>
  <si>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</si>
  <si>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</si>
  <si>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</si>
  <si>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</si>
  <si>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</si>
  <si>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</si>
  <si>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</si>
  <si>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</si>
  <si>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</si>
  <si>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</si>
  <si>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</si>
  <si>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</si>
  <si>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</si>
  <si>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</si>
  <si>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</si>
  <si>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</si>
  <si>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</si>
  <si>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</si>
  <si>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</si>
  <si>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</si>
  <si>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</si>
  <si>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</si>
  <si>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</si>
  <si>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</si>
  <si>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</si>
  <si>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</si>
  <si>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</si>
  <si>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</si>
  <si>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</si>
  <si>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</si>
  <si>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</si>
  <si>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</si>
  <si>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</si>
  <si>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</si>
  <si>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</si>
  <si>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</si>
  <si>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</si>
  <si>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</si>
  <si>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</si>
  <si>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</si>
  <si>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</si>
  <si>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</si>
  <si>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</si>
  <si>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</si>
  <si>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</si>
  <si>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</si>
  <si>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</si>
  <si>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</si>
  <si>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</si>
  <si>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</si>
  <si>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</si>
  <si>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</si>
  <si>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</si>
  <si>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</si>
  <si>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</si>
  <si>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</si>
  <si>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</si>
  <si>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</si>
  <si>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</si>
  <si>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</si>
  <si>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</si>
  <si>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</si>
  <si>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</si>
  <si>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</si>
  <si>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</si>
  <si>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</si>
  <si>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</si>
  <si>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</si>
  <si>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</si>
  <si>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</si>
  <si>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</si>
  <si>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</si>
  <si>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</si>
  <si>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</si>
  <si>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</si>
  <si>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</si>
  <si>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</si>
  <si>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</si>
  <si>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</si>
  <si>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</si>
  <si>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</si>
  <si>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</si>
  <si>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</si>
  <si>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</si>
  <si>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</si>
  <si>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</si>
  <si>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</si>
  <si>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</si>
  <si>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</si>
  <si>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</si>
  <si>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</si>
  <si>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</si>
  <si>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</si>
  <si>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</si>
  <si>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</si>
  <si>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</si>
  <si>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</si>
  <si>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</si>
  <si>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</si>
  <si>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</si>
  <si>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</si>
  <si>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</si>
  <si>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</si>
  <si>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</si>
  <si>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</si>
  <si>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</si>
  <si>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</si>
  <si>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</si>
  <si>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</si>
  <si>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</si>
  <si>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</si>
  <si>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</si>
  <si>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</si>
  <si>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</si>
  <si>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</si>
  <si>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</si>
  <si>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</si>
  <si>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</si>
  <si>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</si>
  <si>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</si>
  <si>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</si>
  <si>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</si>
  <si>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</si>
  <si>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</si>
  <si>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</si>
  <si>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</si>
  <si>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</si>
  <si>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</si>
  <si>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</si>
  <si>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</si>
  <si>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</si>
  <si>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</si>
  <si>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</si>
  <si>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</si>
  <si>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</si>
  <si>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</si>
  <si>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</si>
  <si>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</si>
  <si>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</si>
  <si>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</si>
  <si>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</si>
  <si>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</si>
  <si>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</si>
  <si>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</si>
  <si>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</si>
  <si>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</si>
  <si>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</si>
  <si>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</si>
  <si>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</si>
  <si>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</si>
  <si>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</si>
  <si>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</si>
  <si>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</si>
  <si>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</si>
  <si>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</si>
  <si>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</si>
  <si>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</si>
  <si>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</si>
  <si>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</si>
  <si>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</si>
  <si>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</si>
  <si>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</si>
  <si>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</si>
  <si>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</si>
  <si>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</si>
  <si>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</si>
  <si>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</si>
  <si>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</si>
  <si>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</si>
  <si>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</si>
  <si>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</si>
  <si>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</si>
  <si>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</si>
  <si>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</si>
  <si>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</si>
  <si>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</si>
  <si>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</si>
  <si>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</si>
  <si>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</si>
  <si>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</si>
  <si>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</si>
  <si>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</si>
  <si>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</si>
  <si>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</si>
  <si>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</si>
  <si>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</si>
  <si>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</si>
  <si>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</si>
  <si>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</si>
  <si>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</si>
  <si>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</si>
  <si>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</si>
  <si>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</si>
  <si>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</si>
  <si>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</si>
  <si>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</si>
  <si>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</si>
  <si>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</si>
  <si>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</si>
  <si>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</si>
  <si>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</si>
  <si>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</si>
  <si>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</si>
  <si>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</si>
  <si>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</si>
  <si>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</si>
  <si>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</si>
  <si>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</si>
  <si>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</si>
  <si>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</si>
  <si>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</si>
  <si>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</si>
  <si>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</si>
  <si>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</si>
  <si>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</si>
  <si>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</si>
  <si>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</si>
  <si>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</si>
  <si>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</si>
  <si>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</si>
  <si>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</si>
  <si>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</si>
  <si>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</si>
  <si>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</si>
  <si>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</si>
  <si>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</si>
  <si>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</si>
  <si>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</si>
  <si>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</si>
  <si>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</si>
  <si>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</si>
  <si>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</si>
  <si>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</si>
  <si>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</si>
  <si>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</si>
  <si>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</si>
  <si>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</si>
  <si>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</si>
  <si>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</si>
  <si>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</si>
  <si>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</si>
  <si>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</si>
  <si>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</si>
  <si>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</si>
  <si>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</si>
  <si>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</si>
  <si>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</si>
  <si>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</si>
  <si>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</si>
  <si>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</si>
  <si>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</si>
  <si>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</si>
  <si>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</si>
  <si>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</si>
  <si>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</si>
  <si>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</si>
  <si>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</si>
  <si>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</si>
  <si>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</si>
  <si>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</si>
  <si>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</si>
  <si>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</si>
  <si>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</si>
  <si>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</si>
  <si>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</si>
  <si>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</si>
  <si>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</si>
  <si>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</si>
  <si>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</si>
  <si>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</si>
  <si>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</si>
  <si>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</si>
  <si>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</si>
  <si>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</si>
  <si>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</si>
  <si>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</si>
  <si>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</si>
  <si>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</si>
  <si>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</si>
  <si>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</si>
  <si>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</si>
  <si>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</si>
  <si>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</si>
  <si>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</si>
  <si>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</si>
  <si>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</si>
  <si>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</si>
  <si>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</si>
  <si>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</si>
  <si>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</si>
  <si>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</si>
  <si>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</si>
  <si>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</si>
  <si>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</si>
  <si>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</si>
  <si>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</si>
  <si>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</si>
  <si>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</si>
  <si>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</si>
  <si>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</si>
  <si>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</si>
  <si>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</si>
  <si>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</si>
  <si>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</si>
  <si>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</si>
  <si>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</si>
  <si>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</si>
  <si>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</si>
  <si>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</si>
  <si>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</si>
  <si>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</si>
  <si>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</si>
  <si>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</si>
  <si>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</si>
  <si>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</si>
  <si>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</si>
  <si>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</si>
  <si>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</si>
  <si>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</si>
  <si>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</si>
  <si>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</si>
  <si>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</si>
  <si>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</si>
  <si>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</si>
  <si>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</si>
  <si>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</si>
  <si>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</si>
  <si>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</si>
  <si>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</si>
  <si>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</si>
  <si>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</si>
  <si>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</si>
  <si>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</si>
  <si>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</si>
  <si>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</si>
  <si>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</si>
  <si>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</si>
  <si>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</si>
  <si>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</si>
  <si>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</si>
  <si>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</si>
  <si>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</si>
  <si>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</si>
  <si>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</si>
  <si>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</si>
  <si>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</si>
  <si>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</si>
  <si>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</si>
  <si>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</si>
  <si>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</si>
  <si>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</si>
  <si>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</si>
  <si>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</si>
  <si>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</si>
  <si>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</si>
  <si>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</si>
  <si>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</si>
  <si>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</si>
  <si>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</si>
  <si>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</si>
  <si>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</si>
  <si>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</si>
  <si>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</si>
  <si>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</si>
  <si>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</si>
  <si>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</si>
  <si>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</si>
  <si>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</si>
  <si>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</si>
  <si>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</si>
  <si>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</si>
  <si>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</si>
  <si>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</si>
  <si>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</si>
  <si>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</si>
  <si>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</si>
  <si>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</si>
  <si>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</si>
  <si>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</si>
  <si>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</si>
  <si>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</si>
  <si>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</si>
  <si>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</si>
  <si>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</si>
  <si>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</si>
  <si>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</si>
  <si>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</si>
  <si>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</si>
  <si>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</si>
  <si>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</si>
  <si>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</si>
  <si>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</si>
  <si>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</si>
  <si>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</si>
  <si>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</si>
  <si>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</si>
  <si>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</si>
  <si>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</si>
  <si>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</si>
  <si>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</si>
  <si>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</si>
  <si>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</si>
  <si>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</si>
  <si>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</si>
  <si>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</si>
  <si>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</si>
  <si>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</si>
  <si>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</si>
  <si>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</si>
  <si>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</si>
  <si>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</si>
  <si>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</si>
  <si>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</si>
  <si>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</si>
  <si>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</si>
  <si>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</si>
  <si>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</si>
  <si>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</si>
  <si>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</si>
  <si>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</si>
  <si>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</si>
  <si>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</si>
  <si>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</si>
  <si>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</si>
  <si>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</si>
  <si>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</si>
  <si>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</si>
  <si>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</si>
  <si>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</si>
  <si>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</si>
  <si>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</si>
  <si>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</si>
  <si>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</si>
  <si>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</si>
  <si>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</si>
  <si>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</si>
  <si>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</si>
  <si>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</si>
  <si>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</si>
  <si>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</si>
  <si>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</si>
  <si>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</si>
  <si>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</si>
  <si>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</si>
  <si>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</si>
  <si>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</si>
  <si>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</si>
  <si>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</si>
  <si>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</si>
  <si>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</si>
  <si>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</si>
  <si>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</si>
  <si>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</si>
  <si>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</si>
  <si>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</si>
  <si>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</si>
  <si>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</si>
  <si>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</si>
  <si>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</si>
  <si>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</si>
  <si>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</si>
  <si>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</si>
  <si>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</si>
  <si>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</si>
  <si>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</si>
  <si>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</si>
  <si>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</si>
  <si>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</si>
  <si>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</si>
  <si>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</si>
  <si>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</si>
  <si>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</si>
  <si>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</si>
  <si>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</si>
  <si>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</si>
  <si>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</si>
  <si>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</si>
  <si>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</si>
  <si>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</si>
  <si>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</si>
  <si>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</si>
  <si>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</si>
  <si>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</si>
  <si>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</si>
  <si>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</si>
  <si>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</si>
  <si>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</si>
  <si>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</si>
  <si>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</si>
  <si>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</si>
  <si>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</si>
  <si>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</si>
  <si>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</si>
  <si>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</si>
  <si>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</si>
  <si>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</si>
  <si>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</si>
  <si>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</si>
  <si>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</si>
  <si>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</si>
  <si>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</si>
  <si>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</si>
  <si>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</si>
  <si>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</si>
  <si>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</si>
  <si>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</si>
  <si>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</si>
  <si>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</si>
  <si>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</si>
  <si>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</si>
  <si>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</si>
  <si>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</si>
  <si>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</si>
  <si>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</si>
  <si>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</si>
  <si>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</si>
  <si>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</si>
  <si>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</si>
  <si>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</si>
  <si>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</si>
  <si>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</si>
  <si>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</si>
  <si>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</si>
  <si>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</si>
  <si>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</si>
  <si>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</si>
  <si>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</si>
  <si>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</si>
  <si>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</si>
  <si>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</si>
  <si>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</si>
  <si>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</si>
  <si>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</si>
  <si>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</si>
  <si>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</si>
  <si>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</si>
  <si>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</si>
  <si>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</si>
  <si>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</si>
  <si>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</si>
  <si>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</si>
  <si>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</si>
  <si>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</si>
  <si>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</si>
  <si>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</si>
  <si>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</si>
  <si>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</si>
  <si>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</si>
  <si>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</si>
  <si>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</si>
  <si>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</si>
  <si>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</si>
  <si>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</si>
  <si>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</si>
  <si>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</si>
  <si>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</si>
  <si>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</si>
  <si>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</si>
  <si>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</si>
  <si>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</si>
  <si>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</si>
  <si>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</si>
  <si>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</si>
  <si>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</si>
  <si>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</si>
  <si>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</si>
  <si>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</si>
  <si>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</si>
  <si>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</si>
  <si>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</si>
  <si>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</si>
  <si>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</si>
  <si>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</si>
  <si>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</si>
  <si>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</si>
  <si>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</si>
  <si>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</si>
  <si>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</si>
  <si>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</si>
  <si>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</si>
  <si>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</si>
  <si>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</si>
  <si>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</si>
  <si>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</si>
  <si>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</si>
  <si>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</si>
  <si>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</si>
  <si>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</si>
  <si>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</si>
  <si>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</si>
  <si>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</si>
  <si>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</si>
  <si>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</si>
  <si>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</si>
  <si>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</si>
  <si>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</si>
  <si>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</si>
  <si>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</si>
  <si>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</si>
  <si>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</si>
  <si>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</si>
  <si>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</si>
  <si>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</si>
  <si>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</si>
  <si>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</si>
  <si>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</si>
  <si>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</si>
  <si>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</si>
  <si>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</si>
  <si>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</si>
  <si>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</si>
  <si>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</si>
  <si>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</si>
  <si>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</si>
  <si>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</si>
  <si>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</si>
  <si>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</si>
  <si>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</si>
  <si>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</si>
  <si>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</si>
  <si>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</si>
  <si>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</si>
  <si>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</si>
  <si>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</si>
  <si>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</si>
  <si>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</si>
  <si>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</si>
  <si>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</si>
  <si>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</si>
  <si>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</si>
  <si>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</si>
  <si>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</si>
  <si>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</si>
  <si>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</si>
  <si>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</si>
  <si>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</si>
  <si>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</si>
  <si>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</si>
  <si>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</si>
  <si>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</si>
  <si>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</si>
  <si>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</si>
  <si>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</si>
  <si>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</si>
  <si>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</si>
  <si>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</si>
  <si>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</si>
  <si>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</si>
  <si>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</si>
  <si>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</si>
  <si>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</si>
  <si>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</si>
  <si>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</si>
  <si>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</si>
  <si>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</si>
  <si>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</si>
  <si>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</si>
  <si>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</si>
  <si>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</si>
  <si>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</si>
  <si>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</si>
  <si>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</si>
  <si>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</si>
  <si>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</si>
  <si>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</si>
  <si>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</si>
  <si>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</si>
  <si>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</si>
  <si>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</si>
  <si>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</si>
  <si>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</si>
  <si>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</si>
  <si>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</si>
  <si>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</si>
  <si>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</si>
  <si>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</si>
  <si>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</si>
  <si>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</si>
  <si>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</si>
  <si>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</si>
  <si>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</si>
  <si>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</si>
  <si>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</si>
  <si>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</si>
  <si>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</si>
  <si>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</si>
  <si>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</si>
  <si>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</si>
  <si>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</si>
  <si>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</si>
  <si>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</si>
  <si>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</si>
  <si>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</si>
  <si>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</si>
  <si>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</si>
  <si>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</si>
  <si>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</si>
  <si>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</si>
  <si>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</si>
  <si>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</si>
  <si>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</si>
  <si>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</si>
  <si>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</si>
  <si>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</si>
  <si>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</si>
  <si>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</si>
  <si>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</si>
  <si>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</si>
  <si>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</si>
  <si>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</si>
  <si>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</si>
  <si>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</si>
  <si>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</si>
  <si>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</si>
  <si>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</si>
  <si>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</si>
  <si>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</si>
  <si>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</si>
  <si>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</si>
  <si>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</si>
  <si>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</si>
  <si>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</si>
  <si>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</si>
  <si>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</si>
  <si>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</si>
  <si>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</si>
  <si>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</si>
  <si>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</si>
  <si>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</si>
  <si>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</si>
  <si>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</si>
  <si>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</si>
  <si>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</si>
  <si>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</si>
  <si>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</si>
  <si>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</si>
  <si>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</si>
  <si>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</si>
  <si>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</si>
  <si>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</si>
  <si>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</si>
  <si>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</si>
  <si>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</si>
  <si>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</si>
  <si>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</si>
  <si>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</si>
  <si>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</si>
  <si>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</si>
  <si>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</si>
  <si>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</si>
  <si>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</si>
  <si>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</si>
  <si>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</si>
  <si>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</si>
  <si>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</si>
  <si>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</si>
  <si>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</si>
  <si>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</si>
  <si>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</si>
  <si>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</si>
  <si>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</si>
  <si>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</si>
  <si>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</si>
  <si>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</si>
  <si>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</si>
  <si>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</si>
  <si>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</si>
  <si>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</si>
  <si>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</si>
  <si>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</si>
  <si>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</si>
  <si>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</si>
  <si>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</si>
  <si>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</si>
  <si>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</si>
  <si>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</si>
  <si>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</si>
  <si>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</si>
  <si>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</si>
  <si>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</si>
  <si>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</si>
  <si>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</si>
  <si>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</si>
  <si>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</si>
  <si>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</si>
  <si>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</si>
  <si>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</si>
  <si>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</si>
  <si>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</si>
  <si>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</si>
  <si>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</si>
  <si>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</si>
  <si>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</si>
  <si>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</si>
  <si>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</si>
  <si>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</si>
  <si>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</si>
  <si>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</si>
  <si>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</si>
  <si>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</si>
  <si>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</si>
  <si>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</si>
  <si>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</si>
  <si>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</si>
  <si>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</si>
  <si>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</si>
  <si>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</si>
  <si>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</si>
  <si>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</si>
  <si>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</si>
  <si>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</si>
  <si>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</si>
  <si>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</si>
  <si>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</si>
  <si>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</si>
  <si>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</si>
  <si>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</si>
  <si>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</si>
  <si>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</si>
  <si>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</si>
  <si>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</si>
  <si>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</si>
  <si>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</si>
  <si>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</si>
  <si>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</si>
  <si>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</si>
  <si>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</si>
  <si>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</si>
  <si>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</si>
  <si>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</si>
  <si>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</si>
  <si>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</si>
  <si>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</si>
  <si>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</si>
  <si>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</si>
  <si>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</si>
  <si>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</si>
  <si>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</si>
  <si>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</si>
  <si>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</si>
  <si>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</si>
  <si>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</si>
  <si>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</si>
  <si>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</si>
  <si>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</si>
  <si>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</si>
  <si>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</si>
  <si>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</si>
  <si>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</si>
  <si>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</si>
  <si>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</si>
  <si>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</si>
  <si>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</si>
  <si>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</si>
  <si>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</si>
  <si>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</si>
  <si>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</si>
  <si>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</si>
  <si>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</si>
  <si>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</si>
  <si>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</si>
  <si>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</si>
  <si>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</si>
  <si>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</si>
  <si>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</si>
  <si>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</si>
  <si>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</si>
  <si>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</si>
  <si>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</si>
  <si>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</si>
  <si>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</si>
  <si>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</si>
  <si>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</si>
  <si>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</si>
  <si>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</si>
  <si>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</si>
  <si>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</si>
  <si>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</si>
  <si>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</si>
  <si>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</si>
  <si>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</si>
  <si>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</si>
  <si>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</si>
  <si>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</si>
  <si>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</si>
  <si>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</si>
  <si>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</si>
  <si>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</si>
  <si>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</si>
  <si>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</si>
  <si>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</si>
  <si>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</si>
  <si>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</si>
  <si>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</si>
  <si>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</si>
  <si>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</si>
  <si>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</si>
  <si>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</si>
  <si>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</si>
  <si>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</si>
  <si>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</si>
  <si>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</si>
  <si>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</si>
  <si>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</si>
  <si>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</si>
  <si>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</si>
  <si>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</si>
  <si>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</si>
  <si>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</si>
  <si>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</si>
  <si>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</si>
  <si>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</si>
  <si>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</si>
  <si>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</si>
  <si>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</si>
  <si>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</si>
  <si>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</si>
  <si>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</si>
  <si>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</si>
  <si>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</si>
  <si>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</si>
  <si>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</si>
  <si>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</si>
  <si>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</si>
  <si>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</si>
  <si>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</si>
  <si>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</si>
  <si>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</si>
  <si>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</si>
  <si>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</si>
  <si>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</si>
  <si>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</si>
  <si>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</si>
  <si>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</si>
  <si>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</si>
  <si>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</si>
  <si>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</si>
  <si>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</si>
  <si>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</si>
  <si>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</si>
  <si>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</si>
  <si>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</si>
  <si>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</si>
  <si>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</si>
  <si>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</si>
  <si>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</si>
  <si>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</si>
  <si>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</si>
  <si>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</si>
  <si>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</si>
  <si>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</si>
  <si>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</si>
  <si>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</si>
  <si>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</si>
  <si>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</si>
  <si>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</si>
  <si>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</si>
  <si>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</si>
  <si>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</si>
  <si>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</si>
  <si>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</si>
  <si>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</si>
  <si>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</si>
  <si>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</si>
  <si>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</si>
  <si>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</si>
  <si>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</si>
  <si>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</si>
  <si>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</si>
  <si>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</si>
  <si>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</si>
  <si>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</si>
  <si>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</si>
  <si>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</si>
  <si>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</si>
  <si>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</si>
  <si>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</si>
  <si>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</si>
  <si>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</si>
  <si>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</si>
  <si>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</si>
  <si>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</si>
  <si>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</si>
  <si>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</si>
  <si>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</si>
  <si>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</si>
  <si>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</si>
  <si>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</si>
  <si>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</si>
  <si>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</si>
  <si>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</si>
  <si>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</si>
  <si>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</si>
  <si>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</si>
  <si>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</si>
  <si>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</si>
  <si>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</si>
  <si>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</si>
  <si>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</si>
  <si>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</si>
  <si>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</si>
  <si>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</si>
  <si>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</si>
  <si>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</si>
  <si>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</si>
  <si>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</si>
  <si>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</si>
  <si>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</si>
  <si>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</si>
  <si>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</si>
  <si>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</si>
  <si>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</si>
  <si>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</si>
  <si>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</si>
  <si>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</si>
  <si>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</si>
  <si>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</si>
  <si>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</si>
  <si>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</si>
  <si>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</si>
  <si>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</si>
  <si>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</si>
  <si>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</si>
  <si>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</si>
  <si>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</si>
  <si>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</si>
  <si>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</si>
  <si>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</si>
  <si>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</si>
  <si>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</si>
  <si>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</si>
  <si>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</si>
  <si>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</si>
  <si>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</si>
  <si>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</si>
  <si>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</si>
  <si>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</si>
  <si>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</si>
  <si>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</si>
  <si>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</si>
  <si>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</si>
  <si>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</si>
  <si>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</si>
  <si>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</si>
  <si>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</si>
  <si>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</si>
  <si>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</si>
  <si>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</si>
  <si>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</si>
  <si>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</si>
  <si>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</si>
  <si>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</si>
  <si>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</si>
  <si>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</si>
  <si>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</si>
  <si>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</si>
  <si>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</si>
  <si>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</si>
  <si>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</si>
  <si>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</si>
  <si>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</si>
  <si>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</si>
  <si>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</si>
  <si>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</si>
  <si>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</si>
  <si>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</si>
  <si>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</si>
  <si>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</si>
  <si>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</si>
  <si>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</si>
  <si>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</si>
  <si>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</si>
  <si>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</si>
  <si>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</si>
  <si>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</si>
  <si>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</si>
  <si>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</si>
  <si>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</si>
  <si>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</si>
  <si>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</si>
  <si>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</si>
  <si>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</si>
  <si>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</si>
  <si>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</si>
  <si>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</si>
  <si>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</si>
  <si>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</si>
  <si>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</si>
  <si>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</si>
  <si>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</si>
  <si>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</si>
  <si>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</si>
  <si>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</si>
  <si>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</si>
  <si>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</si>
  <si>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</si>
  <si>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</si>
  <si>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</si>
  <si>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</si>
  <si>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</si>
  <si>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</si>
  <si>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</si>
  <si>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</si>
  <si>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</si>
  <si>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</si>
  <si>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</si>
  <si>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</si>
  <si>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</si>
  <si>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</si>
  <si>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</si>
  <si>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</si>
  <si>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</si>
  <si>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</si>
  <si>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</si>
  <si>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</si>
  <si>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</si>
  <si>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</si>
  <si>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</si>
  <si>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</si>
  <si>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</si>
  <si>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</si>
  <si>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</si>
  <si>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</si>
  <si>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</si>
  <si>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</si>
  <si>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</si>
  <si>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</si>
  <si>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</si>
  <si>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</si>
  <si>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</si>
  <si>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</si>
  <si>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</si>
  <si>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</si>
  <si>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</si>
  <si>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</si>
  <si>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</si>
  <si>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</si>
  <si>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</si>
  <si>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</si>
  <si>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</si>
  <si>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</si>
  <si>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</si>
  <si>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</si>
  <si>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</si>
  <si>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</si>
  <si>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</si>
  <si>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</si>
  <si>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</si>
  <si>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</si>
  <si>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</si>
  <si>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</si>
  <si>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</si>
  <si>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</si>
  <si>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</si>
  <si>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</si>
  <si>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</si>
  <si>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</si>
  <si>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</si>
  <si>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</si>
  <si>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</si>
  <si>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</si>
  <si>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</si>
  <si>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</si>
  <si>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</si>
  <si>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</si>
  <si>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</si>
  <si>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</si>
  <si>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</si>
  <si>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</si>
  <si>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</si>
  <si>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</si>
  <si>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</si>
  <si>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</si>
  <si>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</si>
  <si>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</si>
  <si>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</si>
  <si>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</si>
  <si>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</si>
  <si>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</si>
  <si>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</si>
  <si>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</si>
  <si>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</si>
  <si>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</si>
  <si>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</si>
  <si>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</si>
  <si>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</si>
  <si>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</si>
  <si>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</si>
  <si>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</si>
  <si>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</si>
  <si>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</si>
  <si>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</si>
  <si>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</si>
  <si>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</si>
  <si>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</si>
  <si>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</si>
  <si>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</si>
  <si>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</si>
  <si>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</si>
  <si>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</si>
  <si>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</si>
  <si>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</si>
  <si>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</si>
  <si>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</si>
  <si>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</si>
  <si>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</si>
  <si>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</si>
  <si>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</si>
  <si>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</si>
  <si>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</si>
  <si>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</si>
  <si>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</si>
  <si>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</si>
  <si>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</si>
  <si>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</si>
  <si>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</si>
  <si>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</si>
  <si>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</si>
  <si>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</si>
  <si>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</si>
  <si>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</si>
  <si>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</si>
  <si>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</si>
  <si>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</si>
  <si>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</si>
  <si>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</si>
  <si>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</si>
  <si>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</si>
  <si>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</si>
  <si>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</si>
  <si>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</si>
  <si>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</si>
  <si>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</si>
  <si>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</si>
  <si>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</si>
  <si>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</si>
  <si>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</si>
  <si>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</si>
  <si>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</si>
  <si>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</si>
  <si>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</si>
  <si>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</si>
  <si>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</si>
  <si>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</si>
  <si>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</si>
  <si>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</si>
  <si>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</si>
  <si>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</si>
  <si>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</si>
  <si>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</si>
  <si>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</si>
  <si>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</si>
  <si>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</si>
  <si>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</si>
  <si>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</si>
  <si>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</si>
  <si>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</si>
  <si>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</si>
  <si>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</si>
  <si>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</si>
  <si>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</si>
  <si>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</si>
  <si>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</si>
  <si>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</si>
  <si>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</si>
  <si>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</si>
  <si>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</si>
  <si>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</si>
  <si>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</si>
  <si>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</si>
  <si>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</si>
  <si>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</si>
  <si>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</si>
  <si>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</si>
  <si>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</si>
  <si>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</si>
  <si>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</si>
  <si>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</si>
  <si>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</si>
  <si>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</si>
  <si>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</si>
  <si>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</si>
  <si>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</si>
  <si>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</si>
  <si>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</si>
  <si>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</si>
  <si>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</si>
  <si>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</si>
  <si>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</si>
  <si>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</si>
  <si>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</si>
  <si>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</si>
  <si>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</si>
  <si>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</si>
  <si>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</si>
  <si>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</si>
  <si>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</si>
  <si>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</si>
  <si>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</si>
  <si>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</si>
  <si>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</si>
  <si>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</si>
  <si>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</si>
  <si>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</si>
  <si>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</si>
  <si>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</si>
  <si>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</si>
  <si>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</si>
  <si>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</si>
  <si>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</si>
  <si>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</si>
  <si>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</si>
  <si>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</si>
  <si>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</si>
  <si>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</si>
  <si>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</si>
  <si>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</si>
  <si>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</si>
  <si>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</si>
  <si>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</si>
  <si>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</si>
  <si>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</si>
  <si>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</si>
  <si>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</si>
  <si>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</si>
  <si>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</si>
  <si>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</si>
  <si>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</si>
  <si>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</si>
  <si>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</si>
  <si>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</si>
  <si>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</si>
  <si>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</si>
  <si>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</si>
  <si>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</si>
  <si>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</si>
  <si>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</si>
  <si>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</si>
  <si>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</si>
  <si>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</si>
  <si>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</si>
  <si>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</si>
  <si>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</si>
  <si>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</si>
  <si>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</si>
  <si>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</si>
  <si>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</si>
  <si>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</si>
  <si>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</si>
  <si>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</si>
  <si>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</si>
  <si>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</si>
  <si>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</si>
  <si>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</si>
  <si>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</si>
  <si>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</si>
  <si>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</si>
  <si>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</si>
  <si>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</si>
  <si>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</si>
  <si>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</si>
  <si>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</si>
  <si>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</si>
  <si>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</si>
  <si>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</si>
  <si>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</si>
  <si>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</si>
  <si>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</si>
  <si>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</si>
  <si>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</si>
  <si>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</si>
  <si>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</si>
  <si>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</si>
  <si>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</si>
  <si>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</si>
  <si>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</si>
  <si>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</si>
  <si>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</si>
  <si>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</si>
  <si>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</si>
  <si>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</si>
  <si>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</si>
  <si>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</si>
  <si>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</si>
  <si>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</si>
  <si>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</si>
  <si>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</si>
  <si>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</si>
  <si>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</si>
  <si>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</si>
  <si>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</si>
  <si>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</si>
  <si>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</si>
  <si>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</si>
  <si>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</si>
  <si>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</si>
  <si>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</si>
  <si>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</si>
  <si>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</si>
  <si>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</si>
  <si>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</si>
  <si>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</si>
  <si>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</si>
  <si>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</si>
  <si>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</si>
  <si>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</si>
  <si>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</si>
  <si>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</si>
  <si>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</si>
  <si>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</si>
  <si>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</si>
  <si>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</si>
  <si>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</si>
  <si>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</si>
  <si>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</si>
  <si>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</si>
  <si>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</si>
  <si>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</si>
  <si>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</si>
  <si>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</si>
  <si>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</si>
  <si>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</si>
  <si>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</si>
  <si>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</si>
  <si>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</si>
  <si>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</si>
  <si>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</si>
  <si>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</si>
  <si>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</si>
  <si>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</si>
  <si>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</si>
  <si>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</si>
  <si>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</si>
  <si>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</si>
  <si>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</si>
  <si>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</si>
  <si>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</si>
  <si>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</si>
  <si>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</si>
  <si>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</si>
  <si>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</si>
  <si>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</si>
  <si>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</si>
  <si>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</si>
  <si>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</si>
  <si>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</si>
  <si>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</si>
  <si>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</si>
  <si>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</si>
  <si>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</si>
  <si>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</si>
  <si>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</si>
  <si>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</si>
  <si>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</si>
  <si>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</si>
  <si>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</si>
  <si>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</si>
  <si>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</si>
  <si>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</si>
  <si>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</si>
  <si>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</si>
  <si>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</si>
  <si>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</si>
  <si>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</si>
  <si>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</si>
  <si>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</si>
  <si>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</si>
  <si>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</si>
  <si>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</si>
  <si>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</si>
  <si>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</si>
  <si>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</si>
  <si>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</si>
  <si>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</si>
  <si>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</si>
  <si>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</si>
  <si>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</si>
  <si>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</si>
  <si>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</si>
  <si>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</si>
  <si>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</si>
  <si>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</si>
  <si>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</si>
  <si>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</si>
  <si>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</si>
  <si>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</si>
  <si>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</si>
  <si>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</si>
  <si>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</si>
  <si>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</si>
  <si>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</si>
  <si>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</si>
  <si>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</si>
  <si>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</si>
  <si>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</si>
  <si>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</si>
  <si>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</si>
  <si>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</si>
  <si>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</si>
  <si>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</si>
  <si>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</si>
  <si>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</si>
  <si>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</si>
  <si>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</si>
  <si>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</si>
  <si>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</si>
  <si>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</si>
  <si>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</si>
  <si>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</si>
  <si>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</si>
  <si>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</si>
  <si>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</si>
  <si>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</si>
  <si>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</si>
  <si>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</si>
  <si>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</si>
  <si>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</si>
  <si>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</si>
  <si>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</si>
  <si>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</si>
  <si>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</si>
  <si>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</si>
  <si>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</si>
  <si>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</si>
  <si>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</si>
  <si>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</si>
  <si>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</si>
  <si>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</si>
  <si>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</si>
  <si>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</si>
  <si>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</si>
  <si>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</si>
  <si>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</si>
  <si>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</si>
  <si>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</si>
  <si>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</si>
  <si>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</si>
  <si>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</si>
  <si>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</si>
  <si>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</si>
  <si>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</si>
  <si>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</si>
  <si>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</si>
  <si>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</si>
  <si>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</si>
  <si>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</si>
  <si>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</si>
  <si>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</si>
  <si>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</si>
  <si>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</si>
  <si>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</si>
  <si>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</si>
  <si>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</si>
  <si>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</si>
  <si>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</si>
  <si>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</si>
  <si>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</si>
  <si>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</si>
  <si>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</si>
  <si>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</si>
  <si>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</si>
  <si>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</si>
  <si>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</si>
  <si>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</si>
  <si>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</si>
  <si>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</si>
  <si>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</si>
  <si>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</si>
  <si>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</si>
  <si>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</si>
  <si>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</si>
  <si>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</si>
  <si>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</si>
  <si>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</si>
  <si>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</si>
  <si>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</si>
  <si>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</si>
  <si>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</si>
  <si>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</si>
  <si>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</si>
  <si>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</si>
  <si>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</si>
  <si>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</si>
  <si>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</si>
  <si>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</si>
  <si>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</si>
  <si>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</si>
  <si>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</si>
  <si>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</si>
  <si>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</si>
  <si>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</si>
  <si>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</si>
  <si>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</si>
  <si>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</si>
  <si>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</si>
  <si>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</si>
  <si>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</si>
  <si>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</si>
  <si>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</si>
  <si>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</si>
  <si>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</si>
  <si>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</si>
  <si>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</si>
  <si>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</si>
  <si>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</si>
  <si>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</si>
  <si>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</si>
  <si>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</si>
  <si>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</si>
  <si>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</si>
  <si>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</si>
  <si>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</si>
  <si>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</si>
  <si>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</si>
  <si>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</si>
  <si>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</si>
  <si>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</si>
  <si>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</si>
  <si>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</si>
  <si>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</si>
  <si>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</si>
  <si>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</si>
  <si>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</si>
  <si>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</si>
  <si>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</si>
  <si>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</si>
  <si>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</si>
  <si>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</si>
  <si>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</si>
  <si>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</si>
  <si>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</si>
  <si>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</si>
  <si>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</si>
  <si>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</si>
  <si>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</si>
  <si>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</si>
  <si>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</si>
  <si>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</si>
  <si>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</si>
  <si>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</si>
  <si>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</si>
  <si>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</si>
  <si>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</si>
  <si>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</si>
  <si>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</si>
  <si>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</si>
  <si>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</si>
  <si>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</si>
  <si>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</si>
  <si>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</si>
  <si>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</si>
  <si>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</si>
  <si>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</si>
  <si>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</si>
  <si>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</si>
  <si>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</si>
  <si>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</si>
  <si>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</si>
  <si>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</si>
  <si>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</si>
  <si>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</si>
  <si>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</si>
  <si>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</si>
  <si>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</si>
  <si>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</si>
  <si>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</si>
  <si>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</si>
  <si>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</si>
  <si>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</si>
  <si>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</si>
  <si>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</si>
  <si>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</si>
  <si>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</si>
  <si>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</si>
  <si>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</si>
  <si>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</si>
  <si>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</si>
  <si>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</si>
  <si>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</si>
  <si>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</si>
  <si>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</si>
  <si>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</si>
  <si>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</si>
  <si>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</si>
  <si>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</si>
  <si>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</si>
  <si>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</si>
  <si>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</si>
  <si>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</si>
  <si>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</si>
  <si>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</si>
  <si>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</si>
  <si>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</si>
  <si>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</si>
  <si>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</si>
  <si>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</si>
  <si>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</si>
  <si>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</si>
  <si>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</si>
  <si>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</si>
  <si>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</si>
  <si>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</si>
  <si>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</si>
  <si>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</si>
  <si>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</si>
  <si>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</si>
  <si>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</si>
  <si>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</si>
  <si>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</si>
  <si>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</si>
  <si>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</si>
  <si>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</si>
  <si>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</si>
  <si>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</si>
  <si>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</si>
  <si>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</si>
  <si>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</si>
  <si>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</si>
  <si>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</si>
  <si>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</si>
  <si>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</si>
  <si>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</si>
  <si>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</si>
  <si>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</si>
  <si>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</si>
  <si>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</si>
  <si>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</si>
  <si>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</si>
  <si>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</si>
  <si>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</si>
  <si>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</si>
  <si>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</si>
  <si>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</si>
  <si>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</si>
  <si>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</si>
  <si>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</si>
  <si>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</si>
  <si>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</si>
  <si>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</si>
  <si>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</si>
  <si>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</si>
  <si>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</si>
  <si>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</si>
  <si>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</si>
  <si>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</si>
  <si>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</si>
  <si>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</si>
  <si>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</si>
  <si>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</si>
  <si>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</si>
  <si>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</si>
  <si>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</si>
  <si>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</si>
  <si>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</si>
  <si>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</si>
  <si>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</si>
  <si>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</si>
  <si>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</si>
  <si>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</si>
  <si>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</si>
  <si>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</si>
  <si>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</si>
  <si>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</si>
  <si>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</si>
  <si>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</si>
  <si>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</si>
  <si>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</si>
  <si>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</si>
  <si>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</si>
  <si>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</si>
  <si>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</si>
  <si>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</si>
  <si>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</si>
  <si>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</si>
  <si>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</si>
  <si>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</si>
  <si>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</si>
  <si>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</si>
  <si>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</si>
  <si>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</si>
  <si>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</si>
  <si>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</si>
  <si>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</si>
  <si>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</si>
  <si>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</si>
  <si>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</si>
  <si>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</si>
  <si>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</si>
  <si>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</si>
  <si>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</si>
  <si>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</si>
  <si>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</si>
  <si>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</si>
  <si>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</si>
  <si>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</si>
  <si>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</si>
  <si>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</si>
  <si>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</si>
  <si>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</si>
  <si>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</si>
  <si>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</si>
  <si>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</si>
  <si>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</si>
  <si>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</si>
  <si>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</si>
  <si>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</si>
  <si>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</si>
  <si>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</si>
  <si>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</si>
  <si>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</si>
  <si>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</si>
  <si>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</si>
  <si>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</si>
  <si>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</si>
  <si>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</si>
  <si>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</si>
  <si>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</si>
  <si>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</si>
  <si>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</si>
  <si>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</si>
  <si>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</si>
  <si>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</si>
  <si>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</si>
  <si>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</si>
  <si>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</si>
  <si>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</si>
  <si>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</si>
  <si>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</si>
  <si>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</si>
  <si>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</si>
  <si>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</si>
  <si>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</si>
  <si>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</si>
  <si>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</si>
  <si>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</si>
  <si>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</si>
  <si>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</si>
  <si>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</si>
  <si>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</si>
  <si>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</si>
  <si>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</si>
  <si>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</si>
  <si>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</si>
  <si>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</si>
  <si>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</si>
  <si>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</si>
  <si>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</si>
  <si>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</si>
  <si>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</si>
  <si>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</si>
  <si>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</si>
  <si>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</si>
  <si>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</si>
  <si>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</si>
  <si>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</si>
  <si>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</si>
  <si>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</si>
  <si>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</si>
  <si>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</si>
  <si>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</si>
  <si>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</si>
  <si>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</si>
  <si>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</si>
  <si>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</si>
  <si>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</si>
  <si>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</si>
  <si>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</si>
  <si>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</si>
  <si>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</si>
  <si>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</si>
  <si>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</si>
  <si>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</si>
  <si>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</si>
  <si>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</si>
  <si>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</si>
  <si>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</si>
  <si>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</si>
  <si>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</si>
  <si>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</si>
  <si>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</si>
  <si>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</si>
  <si>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</si>
  <si>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</si>
  <si>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</si>
  <si>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</si>
  <si>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</si>
  <si>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</si>
  <si>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</si>
  <si>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</si>
  <si>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</si>
  <si>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</si>
  <si>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</si>
  <si>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</si>
  <si>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</si>
  <si>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</si>
  <si>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</si>
  <si>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</si>
  <si>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</si>
  <si>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</si>
  <si>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</si>
  <si>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</si>
  <si>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</si>
  <si>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</si>
  <si>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</si>
  <si>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</si>
  <si>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</si>
  <si>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</si>
  <si>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</si>
  <si>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</si>
  <si>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</si>
  <si>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</si>
  <si>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</si>
  <si>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</si>
  <si>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</si>
  <si>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</si>
  <si>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</si>
  <si>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</si>
  <si>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</si>
  <si>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</si>
  <si>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</si>
  <si>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</si>
  <si>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</si>
  <si>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</si>
  <si>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</si>
  <si>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</si>
  <si>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</si>
  <si>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</si>
  <si>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</si>
  <si>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</si>
  <si>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</si>
  <si>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</si>
  <si>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</si>
  <si>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</si>
  <si>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</si>
  <si>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</si>
  <si>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</si>
  <si>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</si>
  <si>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</si>
  <si>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</si>
  <si>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</si>
  <si>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</si>
  <si>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</si>
  <si>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</si>
  <si>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</si>
  <si>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</si>
  <si>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</si>
  <si>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</si>
  <si>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</si>
  <si>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</si>
  <si>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</si>
  <si>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</si>
  <si>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</si>
  <si>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</si>
  <si>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</si>
  <si>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</si>
  <si>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</si>
  <si>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</si>
  <si>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</si>
  <si>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</si>
  <si>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</si>
  <si>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</si>
  <si>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</si>
  <si>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</si>
  <si>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</si>
  <si>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</si>
  <si>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</si>
  <si>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</si>
  <si>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</si>
  <si>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</si>
  <si>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</si>
  <si>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</si>
  <si>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</si>
  <si>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</si>
  <si>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</si>
  <si>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</si>
  <si>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</si>
  <si>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</si>
  <si>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</si>
  <si>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</si>
  <si>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</si>
  <si>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</si>
  <si>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</si>
  <si>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</si>
  <si>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</si>
  <si>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</si>
  <si>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</si>
  <si>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</si>
  <si>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</si>
  <si>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</si>
  <si>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</si>
  <si>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</si>
  <si>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</si>
  <si>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</si>
  <si>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</si>
  <si>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</si>
  <si>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</si>
  <si>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</si>
  <si>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</si>
  <si>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</si>
  <si>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</si>
  <si>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</si>
  <si>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</si>
  <si>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</si>
  <si>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</si>
  <si>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</si>
  <si>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</si>
  <si>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</si>
  <si>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</si>
  <si>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</si>
  <si>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</si>
  <si>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</si>
  <si>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</si>
  <si>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</si>
  <si>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</si>
  <si>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</si>
  <si>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</si>
  <si>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</si>
  <si>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</si>
  <si>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</si>
  <si>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</si>
  <si>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</si>
  <si>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</si>
  <si>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</si>
  <si>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</si>
  <si>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</si>
  <si>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</si>
  <si>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</si>
  <si>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</si>
  <si>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</si>
  <si>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</si>
  <si>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</si>
  <si>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</si>
  <si>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</si>
  <si>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</si>
  <si>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</si>
  <si>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</si>
  <si>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</si>
  <si>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</si>
  <si>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</si>
  <si>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</si>
  <si>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</si>
  <si>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</si>
  <si>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</si>
  <si>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</si>
  <si>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</si>
  <si>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</si>
  <si>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</si>
  <si>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</si>
  <si>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</si>
  <si>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</si>
  <si>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</si>
  <si>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</si>
  <si>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</si>
  <si>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</si>
  <si>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</si>
  <si>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</si>
  <si>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</si>
  <si>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</si>
  <si>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</si>
  <si>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</si>
  <si>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</si>
  <si>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</si>
  <si>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</si>
  <si>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</si>
  <si>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</si>
  <si>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</si>
  <si>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</si>
  <si>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</si>
  <si>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</si>
  <si>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</si>
  <si>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</si>
  <si>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</si>
  <si>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</si>
  <si>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</si>
  <si>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</si>
  <si>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</si>
  <si>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</si>
  <si>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</si>
  <si>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</si>
  <si>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</si>
  <si>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</si>
  <si>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</si>
  <si>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</si>
  <si>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</si>
  <si>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</si>
  <si>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</si>
  <si>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</si>
  <si>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</si>
  <si>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</si>
  <si>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</si>
  <si>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</si>
  <si>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</si>
  <si>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</si>
  <si>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</si>
  <si>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</si>
  <si>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</si>
  <si>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</si>
  <si>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</si>
  <si>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</si>
  <si>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</si>
  <si>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</si>
  <si>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</si>
  <si>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</si>
  <si>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</si>
  <si>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</si>
  <si>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</si>
  <si>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</si>
  <si>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</si>
  <si>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</si>
  <si>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</si>
  <si>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</si>
  <si>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</si>
  <si>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</si>
  <si>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</si>
  <si>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</si>
  <si>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</si>
  <si>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</si>
  <si>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</si>
  <si>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</si>
  <si>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</si>
  <si>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</si>
  <si>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</si>
  <si>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</si>
  <si>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</si>
  <si>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</si>
  <si>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</si>
  <si>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</si>
  <si>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</si>
  <si>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</si>
  <si>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</si>
  <si>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</si>
  <si>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</si>
  <si>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</si>
  <si>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</si>
  <si>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</si>
  <si>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</si>
  <si>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</si>
  <si>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</si>
  <si>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dev cja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</si>
  <si>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</si>
  <si>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</si>
  <si>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</si>
  <si>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</si>
  <si>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</si>
  <si>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</si>
  <si>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</si>
  <si>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</si>
  <si>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frr a21s</t>
  </si>
  <si>
    <t>Note 9</t>
  </si>
  <si>
    <t>Revision Señal Y5 2018</t>
  </si>
  <si>
    <t xml:space="preserve">iphone 8 </t>
  </si>
  <si>
    <t>Pegar Pacha Note 7</t>
  </si>
  <si>
    <t>dev pl j5</t>
  </si>
  <si>
    <t>5d iph 12</t>
  </si>
  <si>
    <t>Payaso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</si>
</sst>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103939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4.903214814818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4.903215509257" createdVersion="8" refreshedVersion="8" minRefreshableVersion="3" recordCount="1218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186"/>
    </cacheField>
    <cacheField name="Date" numFmtId="16">
      <sharedItems containsSemiMixedTypes="0" containsNonDate="0" containsDate="1" containsString="0" minDate="2022-03-16T00:00:00" maxDate="2023-07-18T00:00:00" count="417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88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4.903224189817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8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98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76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712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79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0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1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2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m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4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1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2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3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8"/>
    <m/>
    <m/>
    <m/>
    <m/>
    <n v="23000"/>
    <n v="39000"/>
    <n v="16000"/>
    <n v="-1"/>
    <n v="17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8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4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7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6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x="4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8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84"/>
        <item m="1" x="2485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86"/>
        <item m="1" x="2487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0">
    <i>
      <x v="14"/>
      <x v="297"/>
    </i>
    <i>
      <x v="40"/>
      <x v="2188"/>
    </i>
    <i>
      <x v="109"/>
      <x v="20"/>
    </i>
    <i r="1">
      <x v="199"/>
    </i>
    <i r="1">
      <x v="569"/>
    </i>
    <i>
      <x v="158"/>
      <x v="2487"/>
    </i>
    <i>
      <x v="186"/>
      <x v="20"/>
    </i>
    <i>
      <x v="227"/>
      <x v="323"/>
    </i>
    <i r="1">
      <x v="2309"/>
    </i>
    <i>
      <x v="230"/>
      <x v="2337"/>
    </i>
    <i>
      <x v="235"/>
      <x v="2484"/>
    </i>
    <i r="1">
      <x v="2486"/>
    </i>
    <i>
      <x v="239"/>
      <x v="20"/>
    </i>
    <i r="1">
      <x v="301"/>
    </i>
    <i r="1">
      <x v="2485"/>
    </i>
    <i>
      <x v="296"/>
      <x v="20"/>
    </i>
    <i r="1">
      <x v="804"/>
    </i>
    <i r="1">
      <x v="2483"/>
    </i>
    <i r="1">
      <x v="248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82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4" firstHeaderRow="0" firstDataRow="1" firstDataCol="1" rowPageCount="4" colPageCount="1"/>
  <pivotFields count="19">
    <pivotField showAll="0"/>
    <pivotField axis="axisRow" multipleItemSelectionAllowed="1" showAll="0" sortType="ascending">
      <items count="418">
        <item m="1" x="41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8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8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3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7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0">
    <i>
      <x v="120"/>
    </i>
    <i>
      <x v="85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75"/>
    </i>
    <i>
      <x v="128"/>
    </i>
    <i>
      <x v="5"/>
    </i>
    <i>
      <x v="9"/>
    </i>
    <i>
      <x v="140"/>
    </i>
    <i>
      <x v="1"/>
    </i>
    <i>
      <x v="116"/>
    </i>
    <i>
      <x v="10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54"/>
    </i>
    <i>
      <x v="158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234"/>
    </i>
    <i>
      <x v="278"/>
    </i>
    <i>
      <x v="60"/>
    </i>
    <i>
      <x v="189"/>
    </i>
    <i>
      <x v="102"/>
    </i>
    <i>
      <x v="151"/>
    </i>
    <i>
      <x v="174"/>
    </i>
    <i>
      <x v="139"/>
    </i>
    <i>
      <x v="101"/>
    </i>
    <i>
      <x v="138"/>
    </i>
    <i>
      <x v="103"/>
    </i>
    <i>
      <x v="196"/>
    </i>
    <i>
      <x v="154"/>
    </i>
    <i>
      <x v="136"/>
    </i>
    <i>
      <x v="126"/>
    </i>
    <i>
      <x v="214"/>
    </i>
    <i>
      <x v="247"/>
    </i>
    <i>
      <x v="76"/>
    </i>
    <i>
      <x v="231"/>
    </i>
    <i>
      <x v="34"/>
    </i>
    <i>
      <x v="62"/>
    </i>
    <i>
      <x v="188"/>
    </i>
    <i>
      <x v="227"/>
    </i>
    <i>
      <x v="11"/>
    </i>
    <i>
      <x v="222"/>
    </i>
    <i>
      <x v="266"/>
    </i>
    <i>
      <x v="43"/>
    </i>
    <i>
      <x v="221"/>
    </i>
    <i>
      <x v="257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301"/>
    </i>
    <i>
      <x v="271"/>
    </i>
    <i>
      <x v="289"/>
    </i>
    <i>
      <x v="183"/>
    </i>
    <i>
      <x v="296"/>
    </i>
    <i>
      <x v="200"/>
    </i>
    <i>
      <x v="230"/>
    </i>
    <i>
      <x v="147"/>
    </i>
    <i>
      <x v="45"/>
    </i>
    <i>
      <x v="89"/>
    </i>
    <i>
      <x v="170"/>
    </i>
    <i>
      <x v="8"/>
    </i>
    <i>
      <x v="274"/>
    </i>
    <i>
      <x v="163"/>
    </i>
    <i>
      <x v="248"/>
    </i>
    <i>
      <x v="59"/>
    </i>
    <i>
      <x v="134"/>
    </i>
    <i>
      <x v="88"/>
    </i>
    <i>
      <x v="155"/>
    </i>
    <i>
      <x v="41"/>
    </i>
    <i>
      <x v="225"/>
    </i>
    <i>
      <x v="223"/>
    </i>
    <i>
      <x v="280"/>
    </i>
    <i>
      <x v="159"/>
    </i>
    <i>
      <x v="3"/>
    </i>
    <i>
      <x v="213"/>
    </i>
    <i>
      <x v="79"/>
    </i>
    <i>
      <x v="171"/>
    </i>
    <i>
      <x v="141"/>
    </i>
    <i>
      <x v="304"/>
    </i>
    <i>
      <x v="268"/>
    </i>
    <i>
      <x v="299"/>
    </i>
    <i>
      <x v="262"/>
    </i>
    <i>
      <x v="173"/>
    </i>
    <i>
      <x v="153"/>
    </i>
    <i>
      <x v="81"/>
    </i>
    <i>
      <x v="226"/>
    </i>
    <i>
      <x v="236"/>
    </i>
    <i>
      <x v="172"/>
    </i>
    <i>
      <x v="294"/>
    </i>
    <i>
      <x v="279"/>
    </i>
    <i>
      <x v="82"/>
    </i>
    <i>
      <x v="161"/>
    </i>
    <i>
      <x v="291"/>
    </i>
    <i>
      <x v="205"/>
    </i>
    <i>
      <x v="37"/>
    </i>
    <i>
      <x v="129"/>
    </i>
    <i>
      <x v="112"/>
    </i>
    <i>
      <x v="67"/>
    </i>
    <i>
      <x v="292"/>
    </i>
    <i>
      <x v="242"/>
    </i>
    <i>
      <x v="53"/>
    </i>
    <i>
      <x v="204"/>
    </i>
    <i>
      <x v="91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18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00"/>
    </i>
    <i>
      <x v="401"/>
    </i>
    <i>
      <x v="402"/>
    </i>
    <i>
      <x v="403"/>
    </i>
    <i>
      <x v="405"/>
    </i>
    <i>
      <x v="406"/>
    </i>
    <i>
      <x v="41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8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3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7">
        <item m="1" x="41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88">
        <item h="1" m="1" x="2485"/>
        <item h="1" m="1" x="2484"/>
        <item h="1" m="1" x="2487"/>
        <item h="1" m="1" x="2486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248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247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2483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2482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2480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9">
    <i>
      <x v="246"/>
      <x v="3"/>
      <x v="101"/>
    </i>
    <i>
      <x v="330"/>
      <x v="1"/>
      <x v="101"/>
    </i>
    <i>
      <x v="334"/>
      <x v="3"/>
      <x v="101"/>
    </i>
    <i>
      <x v="369"/>
      <x v="1"/>
      <x v="101"/>
    </i>
    <i>
      <x v="371"/>
      <x v="3"/>
      <x v="101"/>
    </i>
    <i>
      <x v="378"/>
      <x v="1"/>
      <x v="101"/>
    </i>
    <i>
      <x v="380"/>
      <x v="3"/>
      <x v="101"/>
    </i>
    <i>
      <x v="391"/>
      <x v="3"/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7">
        <item m="1" x="41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8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84"/>
        <item h="1" m="1" x="2485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86"/>
        <item h="1" m="1" x="2487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7">
        <item m="1" x="41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8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84"/>
        <item h="1" m="1" x="2485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86"/>
        <item h="1" m="1" x="2487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84" s="1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88">
        <i x="1001"/>
        <i x="174"/>
        <i x="1080"/>
        <i x="534"/>
        <i x="1102"/>
        <i x="2386"/>
        <i x="173"/>
        <i x="177"/>
        <i x="2409"/>
        <i x="762"/>
        <i x="2001"/>
        <i x="511"/>
        <i x="1643" s="1"/>
        <i x="367"/>
        <i x="431"/>
        <i x="1014"/>
        <i x="178"/>
        <i x="141"/>
        <i x="961"/>
        <i x="2295"/>
        <i x="1697"/>
        <i x="217"/>
        <i x="1573"/>
        <i x="1644"/>
        <i x="1016"/>
        <i x="512"/>
        <i x="2021"/>
        <i x="1590"/>
        <i x="200"/>
        <i x="1698"/>
        <i x="2263"/>
        <i x="786"/>
        <i x="2013"/>
        <i x="2304"/>
        <i x="2096"/>
        <i x="776"/>
        <i x="186"/>
        <i x="1331"/>
        <i x="188"/>
        <i x="187"/>
        <i x="2239"/>
        <i x="2218"/>
        <i x="2297"/>
        <i x="897"/>
        <i x="280"/>
        <i x="973"/>
        <i x="185"/>
        <i x="2244"/>
        <i x="2485" nd="1"/>
        <i x="2484" nd="1"/>
        <i x="2487" nd="1"/>
        <i x="2486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36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49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1" nd="1"/>
        <i x="1111" nd="1"/>
        <i x="184" nd="1"/>
        <i x="241" nd="1"/>
        <i x="224" nd="1"/>
        <i x="911" nd="1"/>
        <i x="180" nd="1"/>
        <i x="1473" nd="1"/>
        <i x="2257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2094" nd="1"/>
        <i x="277" nd="1"/>
        <i x="1964" nd="1"/>
        <i x="383" nd="1"/>
        <i x="1602" nd="1"/>
        <i x="278" nd="1"/>
        <i x="935" nd="1"/>
        <i x="591" nd="1"/>
        <i x="2344" nd="1"/>
        <i x="275" nd="1"/>
        <i x="671" nd="1"/>
        <i x="279" nd="1"/>
        <i x="281" nd="1"/>
        <i x="1073" nd="1"/>
        <i x="1700" nd="1"/>
        <i x="276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88">
        <i x="511"/>
        <i x="890"/>
        <i x="141"/>
        <i x="889"/>
        <i x="2002"/>
        <i x="800"/>
        <i x="591" s="1"/>
        <i x="2344"/>
        <i x="633"/>
        <i x="2485" nd="1"/>
        <i x="2484" nd="1"/>
        <i x="2487" nd="1"/>
        <i x="2486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3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88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485" nd="1"/>
        <i x="2484" nd="1"/>
        <i x="2487" nd="1"/>
        <i x="2486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105"/>
        <i x="106"/>
        <i x="270"/>
        <i x="81"/>
        <i x="95" s="1"/>
        <i x="84"/>
        <i x="46"/>
        <i x="33"/>
        <i x="26"/>
        <i x="103"/>
        <i x="30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187" totalsRowShown="0">
  <autoFilter ref="A1:S12187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87"/>
  <sheetViews>
    <sheetView tabSelected="1" topLeftCell="A12145" zoomScale="80" zoomScaleNormal="80" workbookViewId="0">
      <selection activeCell="J12172" sqref="J12172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3730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3730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3730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3730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3730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3730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3730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3730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3730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3730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3730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3730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3730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3730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3730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3730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3730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3730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3730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3730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3730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3730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3730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3730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3730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3730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3730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3730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3730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3730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3730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3730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3730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3730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3730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3730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3730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3730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3730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3730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3730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3730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3730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3730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3730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3730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3730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3730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3730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3730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3730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3730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3730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3730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3730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3730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3730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3730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3730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3730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3730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3730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3730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3730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3730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3730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3730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3730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3730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3730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3730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3730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3730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3730</v>
      </c>
      <c r="L5695" t="s">
        <v>3730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3730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3730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3730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3730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3730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3730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3730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3730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3730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3730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3730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3730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3730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3730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3730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3730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3730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3730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3730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3730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3730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3730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3730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3730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3730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3730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3730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3730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3730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3730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3730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3730</v>
      </c>
      <c r="L8169" t="s">
        <v>3730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3730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3730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3730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3730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3730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3730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3730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3730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3730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3730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3730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3730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3730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3730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3730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3730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3730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3730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3730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3730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3730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3730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3730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3730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3730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3730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3730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3730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3730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3730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3730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3730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3730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3730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3730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3730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3730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3730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3730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3730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3730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3730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3730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3730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K11948" t="s">
        <v>3730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K11949" t="s">
        <v>3730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3720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3722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260</v>
      </c>
      <c r="D12014" t="s">
        <v>3724</v>
      </c>
      <c r="E12014">
        <v>1</v>
      </c>
      <c r="F12014" t="s">
        <v>458</v>
      </c>
      <c r="G12014" t="s">
        <v>266</v>
      </c>
      <c r="H12014" t="s">
        <v>3723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260</v>
      </c>
      <c r="D12016" t="s">
        <v>3725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260</v>
      </c>
      <c r="D12017" t="s">
        <v>3725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3726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3727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3728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3729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3731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3732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260</v>
      </c>
      <c r="D12089" t="s">
        <v>809</v>
      </c>
      <c r="E12089">
        <v>1</v>
      </c>
      <c r="F12089" t="s">
        <v>3204</v>
      </c>
      <c r="G12089" t="s">
        <v>266</v>
      </c>
      <c r="H12089" t="s">
        <v>3205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3618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3733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260</v>
      </c>
      <c r="D12112" t="s">
        <v>332</v>
      </c>
      <c r="E12112">
        <v>1</v>
      </c>
      <c r="F12112" t="s">
        <v>3615</v>
      </c>
      <c r="G12112" t="s">
        <v>266</v>
      </c>
      <c r="H12112" t="s">
        <v>3631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3677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260</v>
      </c>
      <c r="D12114" t="s">
        <v>332</v>
      </c>
      <c r="E12114">
        <v>1</v>
      </c>
      <c r="F12114" t="s">
        <v>3631</v>
      </c>
      <c r="G12114" t="s">
        <v>284</v>
      </c>
      <c r="H12114" t="s">
        <v>3579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3579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3579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260</v>
      </c>
      <c r="D12117" t="s">
        <v>556</v>
      </c>
      <c r="E12117">
        <v>1</v>
      </c>
      <c r="F12117" t="s">
        <v>3615</v>
      </c>
      <c r="G12117" t="s">
        <v>266</v>
      </c>
      <c r="H12117" t="s">
        <v>3734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260</v>
      </c>
      <c r="D12124" t="s">
        <v>332</v>
      </c>
      <c r="E12124">
        <v>1</v>
      </c>
      <c r="F12124" t="s">
        <v>455</v>
      </c>
      <c r="G12124" t="s">
        <v>382</v>
      </c>
      <c r="H12124" t="s">
        <v>514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260</v>
      </c>
      <c r="D12125" t="s">
        <v>332</v>
      </c>
      <c r="E12125">
        <v>1</v>
      </c>
      <c r="F12125" t="s">
        <v>127</v>
      </c>
      <c r="G12125" t="s">
        <v>266</v>
      </c>
      <c r="H12125" t="s">
        <v>3446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260</v>
      </c>
      <c r="D12126" t="s">
        <v>332</v>
      </c>
      <c r="E12126">
        <v>1</v>
      </c>
      <c r="F12126" t="s">
        <v>386</v>
      </c>
      <c r="G12126" t="s">
        <v>284</v>
      </c>
      <c r="H12126" t="s">
        <v>1394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260</v>
      </c>
      <c r="D12127" t="s">
        <v>332</v>
      </c>
      <c r="E12127">
        <v>1</v>
      </c>
      <c r="F12127" t="s">
        <v>225</v>
      </c>
      <c r="G12127" t="s">
        <v>262</v>
      </c>
      <c r="H12127" t="s">
        <v>2152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272</v>
      </c>
      <c r="H12128" t="s">
        <v>255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260</v>
      </c>
      <c r="D12129" t="s">
        <v>332</v>
      </c>
      <c r="E12129">
        <v>1</v>
      </c>
      <c r="F12129" t="s">
        <v>21</v>
      </c>
      <c r="G12129" t="s">
        <v>272</v>
      </c>
      <c r="H12129" t="s">
        <v>1522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260</v>
      </c>
      <c r="D12130" t="s">
        <v>332</v>
      </c>
      <c r="E12130">
        <v>1</v>
      </c>
      <c r="F12130" t="s">
        <v>677</v>
      </c>
      <c r="G12130" t="s">
        <v>272</v>
      </c>
      <c r="H12130" t="s">
        <v>3736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260</v>
      </c>
      <c r="D12131" t="s">
        <v>332</v>
      </c>
      <c r="E12131">
        <v>1</v>
      </c>
      <c r="F12131" t="s">
        <v>116</v>
      </c>
      <c r="G12131" t="s">
        <v>347</v>
      </c>
      <c r="H12131" t="s">
        <v>519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260</v>
      </c>
      <c r="D12132" t="s">
        <v>332</v>
      </c>
      <c r="E12132">
        <v>1</v>
      </c>
      <c r="F12132" t="s">
        <v>891</v>
      </c>
      <c r="G12132" t="s">
        <v>284</v>
      </c>
      <c r="H12132" t="s">
        <v>3095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260</v>
      </c>
      <c r="D12133" t="s">
        <v>332</v>
      </c>
      <c r="E12133">
        <v>1</v>
      </c>
      <c r="F12133" t="s">
        <v>1102</v>
      </c>
      <c r="G12133" t="s">
        <v>3526</v>
      </c>
      <c r="H12133" t="s">
        <v>3165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260</v>
      </c>
      <c r="D12134" t="s">
        <v>332</v>
      </c>
      <c r="E12134">
        <v>1</v>
      </c>
      <c r="F12134" t="s">
        <v>44</v>
      </c>
      <c r="G12134" t="s">
        <v>1996</v>
      </c>
      <c r="H12134" t="s">
        <v>1997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260</v>
      </c>
      <c r="D12135" t="s">
        <v>332</v>
      </c>
      <c r="E12135">
        <v>1</v>
      </c>
      <c r="F12135" t="s">
        <v>26</v>
      </c>
      <c r="G12135" t="s">
        <v>333</v>
      </c>
      <c r="H12135" t="s">
        <v>3243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260</v>
      </c>
      <c r="D12136" t="s">
        <v>332</v>
      </c>
      <c r="E12136">
        <v>1</v>
      </c>
      <c r="F12136" t="s">
        <v>48</v>
      </c>
      <c r="G12136" t="s">
        <v>1301</v>
      </c>
      <c r="H12136" t="s">
        <v>3163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260</v>
      </c>
      <c r="D12137" t="s">
        <v>332</v>
      </c>
      <c r="E12137">
        <v>1</v>
      </c>
      <c r="F12137" t="s">
        <v>734</v>
      </c>
      <c r="G12137" t="s">
        <v>735</v>
      </c>
      <c r="H12137" t="s">
        <v>858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260</v>
      </c>
      <c r="D12138" t="s">
        <v>332</v>
      </c>
      <c r="E12138">
        <v>1</v>
      </c>
      <c r="F12138" t="s">
        <v>3120</v>
      </c>
      <c r="G12138" t="s">
        <v>721</v>
      </c>
      <c r="H12138" t="s">
        <v>3737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3738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260</v>
      </c>
      <c r="D12140" t="s">
        <v>332</v>
      </c>
      <c r="E12140">
        <v>1</v>
      </c>
      <c r="F12140" t="s">
        <v>116</v>
      </c>
      <c r="G12140" t="s">
        <v>347</v>
      </c>
      <c r="H12140" t="s">
        <v>518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260</v>
      </c>
      <c r="D12142" t="s">
        <v>332</v>
      </c>
      <c r="E12142">
        <v>1</v>
      </c>
      <c r="F12142" t="s">
        <v>44</v>
      </c>
      <c r="G12142" t="s">
        <v>702</v>
      </c>
      <c r="H12142" t="s">
        <v>2673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260</v>
      </c>
      <c r="D12143" t="s">
        <v>332</v>
      </c>
      <c r="E12143">
        <v>1</v>
      </c>
      <c r="F12143" t="s">
        <v>26</v>
      </c>
      <c r="G12143" t="s">
        <v>264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260</v>
      </c>
      <c r="D12144" t="s">
        <v>332</v>
      </c>
      <c r="E12144">
        <v>1</v>
      </c>
      <c r="F12144" t="s">
        <v>48</v>
      </c>
      <c r="G12144" t="s">
        <v>1765</v>
      </c>
      <c r="H12144" t="s">
        <v>2670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260</v>
      </c>
      <c r="D12145" t="s">
        <v>332</v>
      </c>
      <c r="E12145">
        <v>1</v>
      </c>
      <c r="F12145" t="s">
        <v>848</v>
      </c>
      <c r="G12145" t="s">
        <v>727</v>
      </c>
      <c r="H12145" t="s">
        <v>853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260</v>
      </c>
      <c r="D12146" t="s">
        <v>332</v>
      </c>
      <c r="E12146">
        <v>1</v>
      </c>
      <c r="F12146" t="s">
        <v>26</v>
      </c>
      <c r="G12146" t="s">
        <v>264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260</v>
      </c>
      <c r="D12147" t="s">
        <v>332</v>
      </c>
      <c r="E12147">
        <v>1</v>
      </c>
      <c r="F12147" t="s">
        <v>2669</v>
      </c>
      <c r="G12147" t="s">
        <v>2662</v>
      </c>
      <c r="H12147" t="s">
        <v>3588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260</v>
      </c>
      <c r="D12148" t="s">
        <v>332</v>
      </c>
      <c r="E12148">
        <v>1</v>
      </c>
      <c r="F12148" t="s">
        <v>586</v>
      </c>
      <c r="G12148" t="s">
        <v>263</v>
      </c>
      <c r="H12148" t="s">
        <v>672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260</v>
      </c>
      <c r="D12149" t="s">
        <v>332</v>
      </c>
      <c r="E12149">
        <v>1</v>
      </c>
      <c r="F12149" t="s">
        <v>2134</v>
      </c>
      <c r="G12149" t="s">
        <v>266</v>
      </c>
      <c r="H12149" t="s">
        <v>3739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260</v>
      </c>
      <c r="D12150" t="s">
        <v>332</v>
      </c>
      <c r="E12150">
        <v>1</v>
      </c>
      <c r="F12150" t="s">
        <v>891</v>
      </c>
      <c r="G12150" t="s">
        <v>272</v>
      </c>
      <c r="H12150" t="s">
        <v>255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260</v>
      </c>
      <c r="D12151" t="s">
        <v>332</v>
      </c>
      <c r="E12151">
        <v>1</v>
      </c>
      <c r="F12151" t="s">
        <v>386</v>
      </c>
      <c r="G12151" t="s">
        <v>263</v>
      </c>
      <c r="H12151" t="s">
        <v>3740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260</v>
      </c>
      <c r="D12152" t="s">
        <v>332</v>
      </c>
      <c r="E12152">
        <v>1</v>
      </c>
      <c r="F12152" t="s">
        <v>455</v>
      </c>
      <c r="G12152" t="s">
        <v>347</v>
      </c>
      <c r="H12152" t="s">
        <v>456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260</v>
      </c>
      <c r="D12153" t="s">
        <v>332</v>
      </c>
      <c r="E12153">
        <v>1</v>
      </c>
      <c r="F12153" t="s">
        <v>225</v>
      </c>
      <c r="G12153" t="s">
        <v>263</v>
      </c>
      <c r="H12153" t="s">
        <v>473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260</v>
      </c>
      <c r="D12154" t="s">
        <v>332</v>
      </c>
      <c r="E12154">
        <v>1</v>
      </c>
      <c r="F12154" t="s">
        <v>21</v>
      </c>
      <c r="G12154" t="s">
        <v>272</v>
      </c>
      <c r="H12154" t="s">
        <v>1522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260</v>
      </c>
      <c r="D12155" t="s">
        <v>332</v>
      </c>
      <c r="E12155">
        <v>1</v>
      </c>
      <c r="F12155" t="s">
        <v>455</v>
      </c>
      <c r="G12155" t="s">
        <v>349</v>
      </c>
      <c r="H12155" t="s">
        <v>457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260</v>
      </c>
      <c r="D12157" t="s">
        <v>332</v>
      </c>
      <c r="E12157">
        <v>1</v>
      </c>
      <c r="F12157" t="s">
        <v>225</v>
      </c>
      <c r="G12157" t="s">
        <v>263</v>
      </c>
      <c r="H12157" t="s">
        <v>478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260</v>
      </c>
      <c r="D12158" t="s">
        <v>332</v>
      </c>
      <c r="E12158">
        <v>1</v>
      </c>
      <c r="F12158" t="s">
        <v>116</v>
      </c>
      <c r="G12158" t="s">
        <v>347</v>
      </c>
      <c r="H12158" t="s">
        <v>518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260</v>
      </c>
      <c r="D12162" t="s">
        <v>332</v>
      </c>
      <c r="E12162">
        <v>1</v>
      </c>
      <c r="F12162" t="s">
        <v>225</v>
      </c>
      <c r="G12162" t="s">
        <v>860</v>
      </c>
      <c r="H12162" t="s">
        <v>3741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263</v>
      </c>
      <c r="H12163" t="s">
        <v>1018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260</v>
      </c>
      <c r="D12164" t="s">
        <v>332</v>
      </c>
      <c r="E12164">
        <v>1</v>
      </c>
      <c r="F12164" t="s">
        <v>342</v>
      </c>
      <c r="G12164" t="s">
        <v>273</v>
      </c>
      <c r="H12164" t="s">
        <v>963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260</v>
      </c>
      <c r="D12165" t="s">
        <v>332</v>
      </c>
      <c r="E12165">
        <v>1</v>
      </c>
      <c r="F12165" t="s">
        <v>526</v>
      </c>
      <c r="G12165" t="s">
        <v>266</v>
      </c>
      <c r="H12165" t="s">
        <v>3538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260</v>
      </c>
      <c r="D12166" t="s">
        <v>332</v>
      </c>
      <c r="E12166">
        <v>1</v>
      </c>
      <c r="F12166" t="s">
        <v>1867</v>
      </c>
      <c r="G12166" t="s">
        <v>273</v>
      </c>
      <c r="H12166" t="s">
        <v>3742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260</v>
      </c>
      <c r="D12167" t="s">
        <v>332</v>
      </c>
      <c r="E12167">
        <v>1</v>
      </c>
      <c r="F12167" t="s">
        <v>116</v>
      </c>
      <c r="G12167" t="s">
        <v>347</v>
      </c>
      <c r="H12167" t="s">
        <v>518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260</v>
      </c>
      <c r="D12168" t="s">
        <v>332</v>
      </c>
      <c r="E12168">
        <v>1</v>
      </c>
      <c r="F12168" t="s">
        <v>891</v>
      </c>
      <c r="G12168" t="s">
        <v>272</v>
      </c>
      <c r="H12168" t="s">
        <v>252</v>
      </c>
      <c r="J12168" t="s">
        <v>3743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260</v>
      </c>
      <c r="D12169" t="s">
        <v>332</v>
      </c>
      <c r="E12169">
        <v>1</v>
      </c>
      <c r="F12169" t="s">
        <v>116</v>
      </c>
      <c r="G12169" t="s">
        <v>347</v>
      </c>
      <c r="H12169" t="s">
        <v>518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260</v>
      </c>
      <c r="D12170" t="s">
        <v>332</v>
      </c>
      <c r="E12170">
        <v>1</v>
      </c>
      <c r="F12170" t="s">
        <v>225</v>
      </c>
      <c r="G12170" t="s">
        <v>263</v>
      </c>
      <c r="H12170" t="s">
        <v>3745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260</v>
      </c>
      <c r="D12171" t="s">
        <v>332</v>
      </c>
      <c r="E12171">
        <v>1</v>
      </c>
      <c r="F12171" t="s">
        <v>458</v>
      </c>
      <c r="G12171" t="s">
        <v>262</v>
      </c>
      <c r="H12171" t="s">
        <v>3746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260</v>
      </c>
      <c r="D12172" t="s">
        <v>332</v>
      </c>
      <c r="E12172">
        <v>1</v>
      </c>
      <c r="F12172" t="s">
        <v>224</v>
      </c>
      <c r="G12172" t="s">
        <v>263</v>
      </c>
      <c r="H12172" t="s">
        <v>473</v>
      </c>
      <c r="J12172" t="s">
        <v>1078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260</v>
      </c>
      <c r="D12173" t="s">
        <v>332</v>
      </c>
      <c r="E12173">
        <v>1</v>
      </c>
      <c r="F12173" t="s">
        <v>891</v>
      </c>
      <c r="G12173" t="s">
        <v>272</v>
      </c>
      <c r="H12173" t="s">
        <v>355</v>
      </c>
      <c r="J12173" t="s">
        <v>3743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260</v>
      </c>
      <c r="D12174" t="s">
        <v>332</v>
      </c>
      <c r="E12174">
        <v>1</v>
      </c>
      <c r="F12174" t="s">
        <v>224</v>
      </c>
      <c r="G12174" t="s">
        <v>273</v>
      </c>
      <c r="H12174" t="s">
        <v>3747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260</v>
      </c>
      <c r="D12175" t="s">
        <v>332</v>
      </c>
      <c r="E12175">
        <v>1</v>
      </c>
      <c r="F12175" t="s">
        <v>891</v>
      </c>
      <c r="G12175" t="s">
        <v>263</v>
      </c>
      <c r="H12175" t="s">
        <v>1234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260</v>
      </c>
      <c r="D12176" t="s">
        <v>332</v>
      </c>
      <c r="E12176">
        <v>1</v>
      </c>
      <c r="F12176" t="s">
        <v>225</v>
      </c>
      <c r="G12176" t="s">
        <v>273</v>
      </c>
      <c r="H12176" t="s">
        <v>1279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260</v>
      </c>
      <c r="D12177" t="s">
        <v>332</v>
      </c>
      <c r="E12177">
        <v>1</v>
      </c>
      <c r="F12177" t="s">
        <v>458</v>
      </c>
      <c r="G12177" t="s">
        <v>263</v>
      </c>
      <c r="H12177" t="s">
        <v>3748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260</v>
      </c>
      <c r="D12178" t="s">
        <v>332</v>
      </c>
      <c r="E12178">
        <v>1</v>
      </c>
      <c r="F12178" t="s">
        <v>386</v>
      </c>
      <c r="G12178" t="s">
        <v>272</v>
      </c>
      <c r="H12178" t="s">
        <v>252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260</v>
      </c>
      <c r="D12179" t="s">
        <v>332</v>
      </c>
      <c r="E12179">
        <v>1</v>
      </c>
      <c r="F12179" t="s">
        <v>224</v>
      </c>
      <c r="G12179" t="s">
        <v>272</v>
      </c>
      <c r="H12179" t="s">
        <v>252</v>
      </c>
      <c r="J12179" t="s">
        <v>17</v>
      </c>
      <c r="L12179" t="s">
        <v>2368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260</v>
      </c>
      <c r="D12180" t="s">
        <v>332</v>
      </c>
      <c r="E12180">
        <v>1</v>
      </c>
      <c r="F12180" t="s">
        <v>225</v>
      </c>
      <c r="G12180" t="s">
        <v>272</v>
      </c>
      <c r="H12180" t="s">
        <v>252</v>
      </c>
      <c r="L12180" t="s">
        <v>2368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260</v>
      </c>
      <c r="D12181" t="s">
        <v>332</v>
      </c>
      <c r="E12181">
        <v>1</v>
      </c>
      <c r="F12181" t="s">
        <v>116</v>
      </c>
      <c r="G12181" t="s">
        <v>939</v>
      </c>
      <c r="H12181" t="s">
        <v>3498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260</v>
      </c>
      <c r="D12182" t="s">
        <v>332</v>
      </c>
      <c r="E12182">
        <v>1</v>
      </c>
      <c r="F12182" t="s">
        <v>225</v>
      </c>
      <c r="G12182" t="s">
        <v>273</v>
      </c>
      <c r="H12182" t="s">
        <v>3747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260</v>
      </c>
      <c r="D12183" t="s">
        <v>332</v>
      </c>
      <c r="E12183">
        <v>1</v>
      </c>
      <c r="F12183" t="s">
        <v>26</v>
      </c>
      <c r="G12183" t="s">
        <v>266</v>
      </c>
      <c r="H12183" t="s">
        <v>3321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260</v>
      </c>
      <c r="D12184" t="s">
        <v>332</v>
      </c>
      <c r="E12184">
        <v>1</v>
      </c>
      <c r="F12184" t="s">
        <v>116</v>
      </c>
      <c r="G12184" t="s">
        <v>347</v>
      </c>
      <c r="H12184" t="s">
        <v>518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260</v>
      </c>
      <c r="D12185" t="s">
        <v>332</v>
      </c>
      <c r="E12185">
        <v>1</v>
      </c>
      <c r="F12185" t="s">
        <v>116</v>
      </c>
      <c r="G12185" t="s">
        <v>347</v>
      </c>
      <c r="H12185" t="s">
        <v>518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260</v>
      </c>
      <c r="D12186" t="s">
        <v>332</v>
      </c>
      <c r="E12186">
        <v>1</v>
      </c>
      <c r="F12186" t="s">
        <v>2134</v>
      </c>
      <c r="G12186" t="s">
        <v>266</v>
      </c>
      <c r="H12186" t="s">
        <v>3751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260</v>
      </c>
      <c r="D12187" t="s">
        <v>332</v>
      </c>
      <c r="E12187">
        <v>1</v>
      </c>
      <c r="F12187" t="s">
        <v>526</v>
      </c>
      <c r="G12187" t="s">
        <v>266</v>
      </c>
      <c r="H12187" t="s">
        <v>3538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27" sqref="B27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1174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3333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3551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3205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3531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3567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3658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3276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3314</v>
      </c>
      <c r="G30" s="2">
        <v>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3552</v>
      </c>
      <c r="G31" s="2">
        <v>-10000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3427</v>
      </c>
      <c r="G32" s="2">
        <v>-22000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-120000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>
        <v>45122</v>
      </c>
      <c r="M72" t="s">
        <v>3369</v>
      </c>
      <c r="N72" s="2">
        <v>50000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  <c r="L73" s="1">
        <v>45122</v>
      </c>
      <c r="M73" t="s">
        <v>3205</v>
      </c>
      <c r="N73" s="2">
        <v>60000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  <row r="85" spans="1:4" x14ac:dyDescent="0.2">
      <c r="A85" s="1">
        <v>45122</v>
      </c>
      <c r="B85" s="1" t="s">
        <v>3262</v>
      </c>
      <c r="C85" t="s">
        <v>3205</v>
      </c>
      <c r="D85" s="36">
        <v>60000</v>
      </c>
    </row>
    <row r="86" spans="1:4" x14ac:dyDescent="0.2">
      <c r="A86" s="1">
        <v>45122</v>
      </c>
      <c r="B86" s="1" t="s">
        <v>3291</v>
      </c>
      <c r="C86" t="s">
        <v>3369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3"/>
  <sheetViews>
    <sheetView showGridLines="0" topLeftCell="A14" zoomScaleNormal="100" workbookViewId="0">
      <selection activeCell="J47" sqref="J47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45124</v>
      </c>
      <c r="H1" s="4" t="s">
        <v>5</v>
      </c>
      <c r="I1" t="s">
        <v>548</v>
      </c>
      <c r="J1" s="7">
        <f>AA5</f>
        <v>2078279</v>
      </c>
      <c r="K1" s="7"/>
      <c r="M1" s="15" t="s">
        <v>692</v>
      </c>
      <c r="N1" s="13">
        <f>COUNTA(H6:H1048576)-2</f>
        <v>18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7</v>
      </c>
      <c r="Z1" s="17" t="s">
        <v>971</v>
      </c>
      <c r="AA1" s="19">
        <f>(COUNTA(U5:U1048576)-2)*AD2</f>
        <v>112000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115459.94444444444</v>
      </c>
      <c r="K2" s="7"/>
      <c r="M2" s="15" t="s">
        <v>693</v>
      </c>
      <c r="N2" s="14">
        <f>GETPIVOTDATA("Utilidad",$H$4)/N1</f>
        <v>288170.66666666669</v>
      </c>
      <c r="P2" t="s">
        <v>1607</v>
      </c>
      <c r="Q2" s="2">
        <f>-(Q1-J2)</f>
        <v>65459.944444444438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3463798.333333333</v>
      </c>
      <c r="K3" s="7"/>
      <c r="M3" s="15" t="s">
        <v>694</v>
      </c>
      <c r="N3" s="14">
        <f>N2*30</f>
        <v>8645120</v>
      </c>
      <c r="P3" t="s">
        <v>1608</v>
      </c>
      <c r="Q3" s="2">
        <f>Q2*N1</f>
        <v>1178279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1200000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600000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900000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1867</v>
      </c>
      <c r="B5" t="s">
        <v>468</v>
      </c>
      <c r="C5" s="7">
        <v>20000</v>
      </c>
      <c r="D5" s="7">
        <v>10000</v>
      </c>
      <c r="E5" s="7">
        <v>10000</v>
      </c>
      <c r="M5" s="15" t="s">
        <v>1666</v>
      </c>
      <c r="N5" s="7">
        <f>N4-J1</f>
        <v>-1478279</v>
      </c>
      <c r="Q5" s="2">
        <f>GETPIVOTDATA("Utilidad",$H$6)-AA1-AA2</f>
        <v>4178279</v>
      </c>
      <c r="U5" s="4" t="s">
        <v>700</v>
      </c>
      <c r="V5" t="s">
        <v>2878</v>
      </c>
      <c r="X5" s="17" t="s">
        <v>105</v>
      </c>
      <c r="Y5" s="22" t="str">
        <f>N1&amp;" Dias"</f>
        <v>18 Dias</v>
      </c>
      <c r="Z5" s="17" t="s">
        <v>971</v>
      </c>
      <c r="AA5" s="19">
        <f>GETPIVOTDATA("Utilidad",$H$4)-AA2-AA1-AA3-AA4</f>
        <v>2078279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3321</v>
      </c>
      <c r="C6" s="7">
        <v>15000</v>
      </c>
      <c r="D6" s="7">
        <v>7000</v>
      </c>
      <c r="E6" s="7">
        <v>8000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5</v>
      </c>
      <c r="U6" s="6">
        <v>45108</v>
      </c>
      <c r="V6" s="2">
        <v>-188600</v>
      </c>
      <c r="X6" s="23" t="s">
        <v>1211</v>
      </c>
      <c r="Y6" s="24">
        <f>J2</f>
        <v>115459.94444444444</v>
      </c>
      <c r="AC6" s="59" t="s">
        <v>3409</v>
      </c>
      <c r="AD6" s="60">
        <f>SUM(AA1:AA4)</f>
        <v>3108793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891</v>
      </c>
      <c r="B7" t="s">
        <v>252</v>
      </c>
      <c r="C7" s="7">
        <v>10000</v>
      </c>
      <c r="D7" s="7">
        <v>3800</v>
      </c>
      <c r="E7" s="7">
        <v>6200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-187072</v>
      </c>
      <c r="U7" s="6">
        <v>45109</v>
      </c>
      <c r="V7" s="2">
        <v>-352800</v>
      </c>
      <c r="X7" s="17" t="s">
        <v>974</v>
      </c>
      <c r="Y7" s="18">
        <f>AA5/50000</f>
        <v>41.565579999999997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891</v>
      </c>
      <c r="B8" t="s">
        <v>355</v>
      </c>
      <c r="C8" s="7">
        <v>10000</v>
      </c>
      <c r="D8" s="7">
        <v>3500</v>
      </c>
      <c r="E8" s="7">
        <v>6500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4178279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>SUM(AH8:AP8)</f>
        <v>896793</v>
      </c>
    </row>
    <row r="9" spans="1:43" x14ac:dyDescent="0.2">
      <c r="A9" t="s">
        <v>891</v>
      </c>
      <c r="B9" t="s">
        <v>932</v>
      </c>
      <c r="C9" s="7">
        <v>10000</v>
      </c>
      <c r="D9" s="7">
        <v>3500</v>
      </c>
      <c r="E9" s="7">
        <v>6500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2134</v>
      </c>
      <c r="B10" t="s">
        <v>3751</v>
      </c>
      <c r="C10" s="7">
        <v>12000</v>
      </c>
      <c r="D10" s="7">
        <v>6000</v>
      </c>
      <c r="E10" s="7">
        <v>6000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386</v>
      </c>
      <c r="B11" t="s">
        <v>252</v>
      </c>
      <c r="C11" s="7">
        <v>120000</v>
      </c>
      <c r="D11" s="7">
        <v>55000</v>
      </c>
      <c r="E11" s="7">
        <v>65000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116</v>
      </c>
      <c r="B12" t="s">
        <v>518</v>
      </c>
      <c r="C12" s="7">
        <v>48500</v>
      </c>
      <c r="D12" s="7">
        <v>45323</v>
      </c>
      <c r="E12" s="7">
        <v>3177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116</v>
      </c>
      <c r="B13" t="s">
        <v>3498</v>
      </c>
      <c r="C13" s="7">
        <v>20000</v>
      </c>
      <c r="D13" s="7">
        <v>19500</v>
      </c>
      <c r="E13" s="7">
        <v>500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5" t="s">
        <v>245</v>
      </c>
      <c r="V13" s="2">
        <v>-3084100</v>
      </c>
    </row>
    <row r="14" spans="1:43" x14ac:dyDescent="0.2">
      <c r="A14" t="s">
        <v>526</v>
      </c>
      <c r="B14" t="s">
        <v>3538</v>
      </c>
      <c r="C14" s="7">
        <v>78000</v>
      </c>
      <c r="D14" s="7">
        <v>46000</v>
      </c>
      <c r="E14" s="7">
        <v>32000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458</v>
      </c>
      <c r="B15" t="s">
        <v>3746</v>
      </c>
      <c r="C15" s="7">
        <v>2000</v>
      </c>
      <c r="D15" s="7">
        <v>0</v>
      </c>
      <c r="E15" s="7">
        <v>2000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458</v>
      </c>
      <c r="B16" t="s">
        <v>3748</v>
      </c>
      <c r="C16" s="7">
        <v>40000</v>
      </c>
      <c r="D16" s="7">
        <v>0</v>
      </c>
      <c r="E16" s="7">
        <v>40000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224</v>
      </c>
      <c r="B17" t="s">
        <v>252</v>
      </c>
      <c r="C17" s="7">
        <v>18000</v>
      </c>
      <c r="D17" s="7">
        <v>8000</v>
      </c>
      <c r="E17" s="7">
        <v>10000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224</v>
      </c>
      <c r="B18" t="s">
        <v>473</v>
      </c>
      <c r="C18" s="7">
        <v>20000</v>
      </c>
      <c r="D18" s="7">
        <v>8000</v>
      </c>
      <c r="E18" s="7">
        <v>12000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224</v>
      </c>
      <c r="B19" t="s">
        <v>3747</v>
      </c>
      <c r="C19" s="7">
        <v>18000</v>
      </c>
      <c r="D19" s="7">
        <v>6500</v>
      </c>
      <c r="E19" s="7">
        <v>11500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11" x14ac:dyDescent="0.2">
      <c r="A20" t="s">
        <v>225</v>
      </c>
      <c r="B20" t="s">
        <v>252</v>
      </c>
      <c r="C20" s="7">
        <v>8000</v>
      </c>
      <c r="D20" s="7">
        <v>1100</v>
      </c>
      <c r="E20" s="7">
        <v>6900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11" x14ac:dyDescent="0.2">
      <c r="A21" t="s">
        <v>225</v>
      </c>
      <c r="B21" t="s">
        <v>1279</v>
      </c>
      <c r="C21" s="7">
        <v>10000</v>
      </c>
      <c r="D21" s="7">
        <v>1100</v>
      </c>
      <c r="E21" s="7">
        <v>8900</v>
      </c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11" x14ac:dyDescent="0.2">
      <c r="A22" t="s">
        <v>225</v>
      </c>
      <c r="B22" t="s">
        <v>3745</v>
      </c>
      <c r="C22" s="7">
        <v>10000</v>
      </c>
      <c r="D22" s="7">
        <v>1100</v>
      </c>
      <c r="E22" s="7">
        <v>8900</v>
      </c>
      <c r="F22" s="7"/>
      <c r="H22" s="6">
        <v>45123</v>
      </c>
      <c r="I22" s="7">
        <v>1590600</v>
      </c>
      <c r="J22" s="7">
        <v>770974</v>
      </c>
      <c r="K22" s="7">
        <v>819626</v>
      </c>
    </row>
    <row r="23" spans="1:11" x14ac:dyDescent="0.2">
      <c r="A23" t="s">
        <v>225</v>
      </c>
      <c r="B23" t="s">
        <v>3747</v>
      </c>
      <c r="C23" s="7">
        <v>10000</v>
      </c>
      <c r="D23" s="7">
        <v>1100</v>
      </c>
      <c r="E23" s="7">
        <v>8900</v>
      </c>
      <c r="F23" s="7"/>
      <c r="H23" s="6">
        <v>45124</v>
      </c>
      <c r="I23" s="7">
        <v>479500</v>
      </c>
      <c r="J23" s="7">
        <v>226523</v>
      </c>
      <c r="K23" s="7">
        <v>252977</v>
      </c>
    </row>
    <row r="24" spans="1:11" x14ac:dyDescent="0.2">
      <c r="A24" t="s">
        <v>245</v>
      </c>
      <c r="C24" s="7">
        <v>479500</v>
      </c>
      <c r="D24" s="7">
        <v>226523</v>
      </c>
      <c r="E24" s="7">
        <v>252977</v>
      </c>
      <c r="F24" s="7"/>
      <c r="H24" s="5" t="s">
        <v>245</v>
      </c>
      <c r="I24" s="7">
        <v>9993400</v>
      </c>
      <c r="J24" s="7">
        <v>4806328</v>
      </c>
      <c r="K24" s="7">
        <v>5187072</v>
      </c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497000</v>
      </c>
      <c r="J42" t="s">
        <v>3721</v>
      </c>
      <c r="K42" s="39"/>
    </row>
    <row r="43" spans="6:11" ht="15" x14ac:dyDescent="0.2">
      <c r="H43" s="87"/>
      <c r="I43" s="66">
        <v>100000</v>
      </c>
      <c r="J43" t="s">
        <v>3735</v>
      </c>
      <c r="K43" s="39"/>
    </row>
    <row r="44" spans="6:11" x14ac:dyDescent="0.2">
      <c r="H44" s="76"/>
      <c r="I44" s="66">
        <v>-10000</v>
      </c>
      <c r="J44" t="s">
        <v>3744</v>
      </c>
      <c r="K44" s="70"/>
    </row>
    <row r="45" spans="6:11" x14ac:dyDescent="0.2">
      <c r="H45" s="76"/>
      <c r="I45" s="66">
        <v>-23000</v>
      </c>
      <c r="J45" t="s">
        <v>3749</v>
      </c>
      <c r="K45" s="70"/>
    </row>
    <row r="46" spans="6:11" x14ac:dyDescent="0.2">
      <c r="H46" s="76"/>
      <c r="I46" s="66">
        <v>-10000</v>
      </c>
      <c r="J46" t="s">
        <v>3750</v>
      </c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554000</v>
      </c>
      <c r="J52" s="68" t="s">
        <v>3697</v>
      </c>
      <c r="K52" s="67">
        <f>-SUMIF(I44:I51,"&lt;0")</f>
        <v>43000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5</v>
      </c>
      <c r="K56" s="66">
        <f t="shared" ref="K56:K66" si="1">I56*J56</f>
        <v>250000</v>
      </c>
    </row>
    <row r="57" spans="8:11" x14ac:dyDescent="0.2">
      <c r="I57">
        <v>20000</v>
      </c>
      <c r="J57" s="72">
        <v>3</v>
      </c>
      <c r="K57" s="66">
        <f t="shared" si="1"/>
        <v>60000</v>
      </c>
    </row>
    <row r="58" spans="8:11" x14ac:dyDescent="0.2">
      <c r="I58">
        <v>10000</v>
      </c>
      <c r="J58" s="72">
        <v>8</v>
      </c>
      <c r="K58" s="66">
        <f t="shared" si="1"/>
        <v>80000</v>
      </c>
    </row>
    <row r="59" spans="8:11" x14ac:dyDescent="0.2">
      <c r="I59">
        <v>5000</v>
      </c>
      <c r="J59" s="72">
        <v>12</v>
      </c>
      <c r="K59" s="66">
        <f t="shared" si="1"/>
        <v>60000</v>
      </c>
    </row>
    <row r="60" spans="8:11" x14ac:dyDescent="0.2">
      <c r="I60">
        <v>2000</v>
      </c>
      <c r="J60" s="72">
        <v>7</v>
      </c>
      <c r="K60" s="66">
        <f t="shared" si="1"/>
        <v>14000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15500</v>
      </c>
      <c r="J63" s="70">
        <v>1</v>
      </c>
      <c r="K63" s="65">
        <f t="shared" si="1"/>
        <v>15500</v>
      </c>
    </row>
    <row r="64" spans="8:11" x14ac:dyDescent="0.2">
      <c r="J64" t="s">
        <v>3704</v>
      </c>
      <c r="K64" s="85">
        <f>SUM(K55:K61)</f>
        <v>464000</v>
      </c>
    </row>
    <row r="65" spans="10:11" x14ac:dyDescent="0.2">
      <c r="J65" t="s">
        <v>3705</v>
      </c>
      <c r="K65" s="85">
        <f>K63</f>
        <v>15500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479500</v>
      </c>
    </row>
    <row r="68" spans="10:11" x14ac:dyDescent="0.2">
      <c r="J68" t="s">
        <v>1879</v>
      </c>
      <c r="K68" s="2">
        <f>GETPIVOTDATA("Ventas",$A$4)</f>
        <v>479500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6396500</v>
      </c>
      <c r="C104" s="7">
        <v>564500</v>
      </c>
      <c r="D104" s="7">
        <v>5832000</v>
      </c>
    </row>
    <row r="105" spans="1:4" x14ac:dyDescent="0.2">
      <c r="A105" t="s">
        <v>386</v>
      </c>
      <c r="B105" s="7">
        <v>13397000</v>
      </c>
      <c r="C105" s="7">
        <v>7575000</v>
      </c>
      <c r="D105" s="7">
        <v>5822000</v>
      </c>
    </row>
    <row r="106" spans="1:4" x14ac:dyDescent="0.2">
      <c r="A106" t="s">
        <v>224</v>
      </c>
      <c r="B106" s="7">
        <v>6483000</v>
      </c>
      <c r="C106" s="7">
        <v>2794900</v>
      </c>
      <c r="D106" s="7">
        <v>3688100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5228000</v>
      </c>
      <c r="C108" s="7">
        <v>2269800</v>
      </c>
      <c r="D108" s="7">
        <v>2958200</v>
      </c>
    </row>
    <row r="109" spans="1:4" x14ac:dyDescent="0.2">
      <c r="A109" t="s">
        <v>225</v>
      </c>
      <c r="B109" s="7">
        <v>2952500</v>
      </c>
      <c r="C109" s="7">
        <v>361200</v>
      </c>
      <c r="D109" s="7">
        <v>2591300</v>
      </c>
    </row>
    <row r="110" spans="1:4" x14ac:dyDescent="0.2">
      <c r="A110" t="s">
        <v>48</v>
      </c>
      <c r="B110" s="7">
        <v>7315000</v>
      </c>
      <c r="C110" s="7">
        <v>4943500</v>
      </c>
      <c r="D110" s="7">
        <v>2371500</v>
      </c>
    </row>
    <row r="111" spans="1:4" x14ac:dyDescent="0.2">
      <c r="A111" t="s">
        <v>21</v>
      </c>
      <c r="B111" s="7">
        <v>3034500</v>
      </c>
      <c r="C111" s="7">
        <v>987200</v>
      </c>
      <c r="D111" s="7">
        <v>2047300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2288500</v>
      </c>
      <c r="C113" s="7">
        <v>733800</v>
      </c>
      <c r="D113" s="7">
        <v>1554700</v>
      </c>
    </row>
    <row r="114" spans="1:4" x14ac:dyDescent="0.2">
      <c r="A114" t="s">
        <v>677</v>
      </c>
      <c r="B114" s="7">
        <v>1769000</v>
      </c>
      <c r="C114" s="7">
        <v>285000</v>
      </c>
      <c r="D114" s="7">
        <v>1484000</v>
      </c>
    </row>
    <row r="115" spans="1:4" x14ac:dyDescent="0.2">
      <c r="A115" t="s">
        <v>342</v>
      </c>
      <c r="B115" s="7">
        <v>1300000</v>
      </c>
      <c r="C115" s="7">
        <v>139600</v>
      </c>
      <c r="D115" s="7">
        <v>1160400</v>
      </c>
    </row>
    <row r="116" spans="1:4" x14ac:dyDescent="0.2">
      <c r="A116" t="s">
        <v>891</v>
      </c>
      <c r="B116" s="7">
        <v>1280000</v>
      </c>
      <c r="C116" s="7">
        <v>454900</v>
      </c>
      <c r="D116" s="7">
        <v>825100</v>
      </c>
    </row>
    <row r="117" spans="1:4" x14ac:dyDescent="0.2">
      <c r="A117" t="s">
        <v>586</v>
      </c>
      <c r="B117" s="7">
        <v>1239500</v>
      </c>
      <c r="C117" s="7">
        <v>445500</v>
      </c>
      <c r="D117" s="7">
        <v>794000</v>
      </c>
    </row>
    <row r="118" spans="1:4" x14ac:dyDescent="0.2">
      <c r="A118" t="s">
        <v>1102</v>
      </c>
      <c r="B118" s="7">
        <v>1341000</v>
      </c>
      <c r="C118" s="7">
        <v>780000</v>
      </c>
      <c r="D118" s="7">
        <v>561000</v>
      </c>
    </row>
    <row r="119" spans="1:4" x14ac:dyDescent="0.2">
      <c r="A119" t="s">
        <v>455</v>
      </c>
      <c r="B119" s="7">
        <v>660000</v>
      </c>
      <c r="C119" s="7">
        <v>105700</v>
      </c>
      <c r="D119" s="7">
        <v>554300</v>
      </c>
    </row>
    <row r="120" spans="1:4" x14ac:dyDescent="0.2">
      <c r="A120" t="s">
        <v>214</v>
      </c>
      <c r="B120" s="7">
        <v>1319000</v>
      </c>
      <c r="C120" s="7">
        <v>819500</v>
      </c>
      <c r="D120" s="7">
        <v>499500</v>
      </c>
    </row>
    <row r="121" spans="1:4" x14ac:dyDescent="0.2">
      <c r="A121" t="s">
        <v>116</v>
      </c>
      <c r="B121" s="7">
        <v>7520100</v>
      </c>
      <c r="C121" s="7">
        <v>7026891</v>
      </c>
      <c r="D121" s="7">
        <v>493209</v>
      </c>
    </row>
    <row r="122" spans="1:4" x14ac:dyDescent="0.2">
      <c r="A122" t="s">
        <v>365</v>
      </c>
      <c r="B122" s="7">
        <v>927000</v>
      </c>
      <c r="C122" s="7">
        <v>467200</v>
      </c>
      <c r="D122" s="7">
        <v>459800</v>
      </c>
    </row>
    <row r="123" spans="1:4" x14ac:dyDescent="0.2">
      <c r="A123" t="s">
        <v>617</v>
      </c>
      <c r="B123" s="7">
        <v>1557500</v>
      </c>
      <c r="C123" s="7">
        <v>1102500</v>
      </c>
      <c r="D123" s="7">
        <v>455000</v>
      </c>
    </row>
    <row r="124" spans="1:4" x14ac:dyDescent="0.2">
      <c r="A124" t="s">
        <v>201</v>
      </c>
      <c r="B124" s="7">
        <v>1245000</v>
      </c>
      <c r="C124" s="7">
        <v>803000</v>
      </c>
      <c r="D124" s="7">
        <v>442000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498000</v>
      </c>
      <c r="C127" s="7">
        <v>208200</v>
      </c>
      <c r="D127" s="7">
        <v>289800</v>
      </c>
    </row>
    <row r="128" spans="1:4" x14ac:dyDescent="0.2">
      <c r="A128" t="s">
        <v>526</v>
      </c>
      <c r="B128" s="7">
        <v>761000</v>
      </c>
      <c r="C128" s="7">
        <v>498000</v>
      </c>
      <c r="D128" s="7">
        <v>263000</v>
      </c>
    </row>
    <row r="129" spans="1:4" x14ac:dyDescent="0.2">
      <c r="A129" t="s">
        <v>1545</v>
      </c>
      <c r="B129" s="7">
        <v>462000</v>
      </c>
      <c r="C129" s="7">
        <v>200200</v>
      </c>
      <c r="D129" s="7">
        <v>261800</v>
      </c>
    </row>
    <row r="130" spans="1:4" x14ac:dyDescent="0.2">
      <c r="A130" t="s">
        <v>628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2852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1763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929</v>
      </c>
      <c r="B141" s="7">
        <v>253000</v>
      </c>
      <c r="C141" s="7">
        <v>132500</v>
      </c>
      <c r="D141" s="7">
        <v>120500</v>
      </c>
    </row>
    <row r="142" spans="1:4" x14ac:dyDescent="0.2">
      <c r="A142" t="s">
        <v>1193</v>
      </c>
      <c r="B142" s="7">
        <v>155000</v>
      </c>
      <c r="C142" s="7">
        <v>37000</v>
      </c>
      <c r="D142" s="7">
        <v>118000</v>
      </c>
    </row>
    <row r="143" spans="1:4" x14ac:dyDescent="0.2">
      <c r="A143" t="s">
        <v>128</v>
      </c>
      <c r="B143" s="7">
        <v>240000</v>
      </c>
      <c r="C143" s="7">
        <v>129000</v>
      </c>
      <c r="D143" s="7">
        <v>111000</v>
      </c>
    </row>
    <row r="144" spans="1:4" x14ac:dyDescent="0.2">
      <c r="A144" t="s">
        <v>3204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3686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2663</v>
      </c>
      <c r="B150" s="7">
        <v>176000</v>
      </c>
      <c r="C150" s="7">
        <v>85000</v>
      </c>
      <c r="D150" s="7">
        <v>91000</v>
      </c>
    </row>
    <row r="151" spans="1:4" x14ac:dyDescent="0.2">
      <c r="A151" t="s">
        <v>3257</v>
      </c>
      <c r="B151" s="7">
        <v>120000</v>
      </c>
      <c r="C151" s="7">
        <v>34200</v>
      </c>
      <c r="D151" s="7">
        <v>85800</v>
      </c>
    </row>
    <row r="152" spans="1:4" x14ac:dyDescent="0.2">
      <c r="A152" t="s">
        <v>233</v>
      </c>
      <c r="B152" s="7">
        <v>120000</v>
      </c>
      <c r="C152" s="7">
        <v>36000</v>
      </c>
      <c r="D152" s="7">
        <v>84000</v>
      </c>
    </row>
    <row r="153" spans="1:4" x14ac:dyDescent="0.2">
      <c r="A153" t="s">
        <v>2078</v>
      </c>
      <c r="B153" s="7">
        <v>145000</v>
      </c>
      <c r="C153" s="7">
        <v>62000</v>
      </c>
      <c r="D153" s="7">
        <v>83000</v>
      </c>
    </row>
    <row r="154" spans="1:4" x14ac:dyDescent="0.2">
      <c r="A154" t="s">
        <v>771</v>
      </c>
      <c r="B154" s="7">
        <v>149000</v>
      </c>
      <c r="C154" s="7">
        <v>68000</v>
      </c>
      <c r="D154" s="7">
        <v>81000</v>
      </c>
    </row>
    <row r="155" spans="1:4" x14ac:dyDescent="0.2">
      <c r="A155" t="s">
        <v>475</v>
      </c>
      <c r="B155" s="7">
        <v>123000</v>
      </c>
      <c r="C155" s="7">
        <v>49000</v>
      </c>
      <c r="D155" s="7">
        <v>74000</v>
      </c>
    </row>
    <row r="156" spans="1:4" x14ac:dyDescent="0.2">
      <c r="A156" t="s">
        <v>1958</v>
      </c>
      <c r="B156" s="7">
        <v>146000</v>
      </c>
      <c r="C156" s="7">
        <v>72500</v>
      </c>
      <c r="D156" s="7">
        <v>73500</v>
      </c>
    </row>
    <row r="157" spans="1:4" x14ac:dyDescent="0.2">
      <c r="A157" t="s">
        <v>849</v>
      </c>
      <c r="B157" s="7">
        <v>257000</v>
      </c>
      <c r="C157" s="7">
        <v>185000</v>
      </c>
      <c r="D157" s="7">
        <v>72000</v>
      </c>
    </row>
    <row r="158" spans="1:4" x14ac:dyDescent="0.2">
      <c r="A158" t="s">
        <v>848</v>
      </c>
      <c r="B158" s="7">
        <v>94500</v>
      </c>
      <c r="C158" s="7">
        <v>25000</v>
      </c>
      <c r="D158" s="7">
        <v>69500</v>
      </c>
    </row>
    <row r="159" spans="1:4" x14ac:dyDescent="0.2">
      <c r="A159" t="s">
        <v>1192</v>
      </c>
      <c r="B159" s="7">
        <v>134000</v>
      </c>
      <c r="C159" s="7">
        <v>66000</v>
      </c>
      <c r="D159" s="7">
        <v>68000</v>
      </c>
    </row>
    <row r="160" spans="1:4" x14ac:dyDescent="0.2">
      <c r="A160" t="s">
        <v>1213</v>
      </c>
      <c r="B160" s="7">
        <v>72000</v>
      </c>
      <c r="C160" s="7">
        <v>6500</v>
      </c>
      <c r="D160" s="7">
        <v>65500</v>
      </c>
    </row>
    <row r="161" spans="1:4" x14ac:dyDescent="0.2">
      <c r="A161" t="s">
        <v>2134</v>
      </c>
      <c r="B161" s="7">
        <v>126000</v>
      </c>
      <c r="C161" s="7">
        <v>61500</v>
      </c>
      <c r="D161" s="7">
        <v>64500</v>
      </c>
    </row>
    <row r="162" spans="1:4" x14ac:dyDescent="0.2">
      <c r="A162" t="s">
        <v>588</v>
      </c>
      <c r="B162" s="7">
        <v>74000</v>
      </c>
      <c r="C162" s="7">
        <v>11500</v>
      </c>
      <c r="D162" s="7">
        <v>62500</v>
      </c>
    </row>
    <row r="163" spans="1:4" x14ac:dyDescent="0.2">
      <c r="A163" t="s">
        <v>510</v>
      </c>
      <c r="B163" s="7">
        <v>165000</v>
      </c>
      <c r="C163" s="7">
        <v>103000</v>
      </c>
      <c r="D163" s="7">
        <v>62000</v>
      </c>
    </row>
    <row r="164" spans="1:4" x14ac:dyDescent="0.2">
      <c r="A164" t="s">
        <v>761</v>
      </c>
      <c r="B164" s="7">
        <v>97500</v>
      </c>
      <c r="C164" s="7">
        <v>36000</v>
      </c>
      <c r="D164" s="7">
        <v>61500</v>
      </c>
    </row>
    <row r="165" spans="1:4" x14ac:dyDescent="0.2">
      <c r="A165" t="s">
        <v>2363</v>
      </c>
      <c r="B165" s="7">
        <v>101000</v>
      </c>
      <c r="C165" s="7">
        <v>42000</v>
      </c>
      <c r="D165" s="7">
        <v>59000</v>
      </c>
    </row>
    <row r="166" spans="1:4" x14ac:dyDescent="0.2">
      <c r="A166" t="s">
        <v>2767</v>
      </c>
      <c r="B166" s="7">
        <v>110000</v>
      </c>
      <c r="C166" s="7">
        <v>51000</v>
      </c>
      <c r="D166" s="7">
        <v>59000</v>
      </c>
    </row>
    <row r="167" spans="1:4" x14ac:dyDescent="0.2">
      <c r="A167" t="s">
        <v>1295</v>
      </c>
      <c r="B167" s="7">
        <v>121000</v>
      </c>
      <c r="C167" s="7">
        <v>64000</v>
      </c>
      <c r="D167" s="7">
        <v>57000</v>
      </c>
    </row>
    <row r="168" spans="1:4" x14ac:dyDescent="0.2">
      <c r="A168" t="s">
        <v>2627</v>
      </c>
      <c r="B168" s="7">
        <v>270000</v>
      </c>
      <c r="C168" s="7">
        <v>215000</v>
      </c>
      <c r="D168" s="7">
        <v>55000</v>
      </c>
    </row>
    <row r="169" spans="1:4" x14ac:dyDescent="0.2">
      <c r="A169" t="s">
        <v>483</v>
      </c>
      <c r="B169" s="7">
        <v>97000</v>
      </c>
      <c r="C169" s="7">
        <v>45000</v>
      </c>
      <c r="D169" s="7">
        <v>52000</v>
      </c>
    </row>
    <row r="170" spans="1:4" x14ac:dyDescent="0.2">
      <c r="A170" t="s">
        <v>47</v>
      </c>
      <c r="B170" s="7">
        <v>92000</v>
      </c>
      <c r="C170" s="7">
        <v>41000</v>
      </c>
      <c r="D170" s="7">
        <v>51000</v>
      </c>
    </row>
    <row r="171" spans="1:4" x14ac:dyDescent="0.2">
      <c r="A171" t="s">
        <v>2067</v>
      </c>
      <c r="B171" s="7">
        <v>100000</v>
      </c>
      <c r="C171" s="7">
        <v>50000</v>
      </c>
      <c r="D171" s="7">
        <v>50000</v>
      </c>
    </row>
    <row r="172" spans="1:4" x14ac:dyDescent="0.2">
      <c r="A172" t="s">
        <v>2514</v>
      </c>
      <c r="B172" s="7">
        <v>84000</v>
      </c>
      <c r="C172" s="7">
        <v>34000</v>
      </c>
      <c r="D172" s="7">
        <v>50000</v>
      </c>
    </row>
    <row r="173" spans="1:4" x14ac:dyDescent="0.2">
      <c r="A173" t="s">
        <v>30</v>
      </c>
      <c r="B173" s="7">
        <v>86000</v>
      </c>
      <c r="C173" s="7">
        <v>36100</v>
      </c>
      <c r="D173" s="7">
        <v>49900</v>
      </c>
    </row>
    <row r="174" spans="1:4" x14ac:dyDescent="0.2">
      <c r="A174" t="s">
        <v>2445</v>
      </c>
      <c r="B174" s="7">
        <v>60000</v>
      </c>
      <c r="C174" s="7">
        <v>10600</v>
      </c>
      <c r="D174" s="7">
        <v>49400</v>
      </c>
    </row>
    <row r="175" spans="1:4" x14ac:dyDescent="0.2">
      <c r="A175" t="s">
        <v>3120</v>
      </c>
      <c r="B175" s="7">
        <v>66000</v>
      </c>
      <c r="C175" s="7">
        <v>17400</v>
      </c>
      <c r="D175" s="7">
        <v>48600</v>
      </c>
    </row>
    <row r="176" spans="1:4" x14ac:dyDescent="0.2">
      <c r="A176" t="s">
        <v>1174</v>
      </c>
      <c r="B176" s="7">
        <v>90000</v>
      </c>
      <c r="C176" s="7">
        <v>41500</v>
      </c>
      <c r="D176" s="7">
        <v>48500</v>
      </c>
    </row>
    <row r="177" spans="1:4" x14ac:dyDescent="0.2">
      <c r="A177" t="s">
        <v>2435</v>
      </c>
      <c r="B177" s="7">
        <v>71000</v>
      </c>
      <c r="C177" s="7">
        <v>24000</v>
      </c>
      <c r="D177" s="7">
        <v>47000</v>
      </c>
    </row>
    <row r="178" spans="1:4" x14ac:dyDescent="0.2">
      <c r="A178" t="s">
        <v>1969</v>
      </c>
      <c r="B178" s="7">
        <v>75000</v>
      </c>
      <c r="C178" s="7">
        <v>28000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1867</v>
      </c>
      <c r="B190" s="7">
        <v>53000</v>
      </c>
      <c r="C190" s="7">
        <v>20000</v>
      </c>
      <c r="D190" s="7">
        <v>33000</v>
      </c>
    </row>
    <row r="191" spans="1:4" x14ac:dyDescent="0.2">
      <c r="A191" t="s">
        <v>2888</v>
      </c>
      <c r="B191" s="7">
        <v>60000</v>
      </c>
      <c r="C191" s="7">
        <v>28000</v>
      </c>
      <c r="D191" s="7">
        <v>32000</v>
      </c>
    </row>
    <row r="192" spans="1:4" x14ac:dyDescent="0.2">
      <c r="A192" t="s">
        <v>2680</v>
      </c>
      <c r="B192" s="7">
        <v>45000</v>
      </c>
      <c r="C192" s="7">
        <v>14000</v>
      </c>
      <c r="D192" s="7">
        <v>31000</v>
      </c>
    </row>
    <row r="193" spans="1:4" x14ac:dyDescent="0.2">
      <c r="A193" t="s">
        <v>1028</v>
      </c>
      <c r="B193" s="7">
        <v>46000</v>
      </c>
      <c r="C193" s="7">
        <v>17400</v>
      </c>
      <c r="D193" s="7">
        <v>28600</v>
      </c>
    </row>
    <row r="194" spans="1:4" x14ac:dyDescent="0.2">
      <c r="A194" t="s">
        <v>3615</v>
      </c>
      <c r="B194" s="7">
        <v>28400</v>
      </c>
      <c r="C194" s="7">
        <v>0</v>
      </c>
      <c r="D194" s="7">
        <v>28400</v>
      </c>
    </row>
    <row r="195" spans="1:4" x14ac:dyDescent="0.2">
      <c r="A195" t="s">
        <v>3207</v>
      </c>
      <c r="B195" s="7">
        <v>45000</v>
      </c>
      <c r="C195" s="7">
        <v>20000</v>
      </c>
      <c r="D195" s="7">
        <v>25000</v>
      </c>
    </row>
    <row r="196" spans="1:4" x14ac:dyDescent="0.2">
      <c r="A196" t="s">
        <v>3385</v>
      </c>
      <c r="B196" s="7">
        <v>75000</v>
      </c>
      <c r="C196" s="7">
        <v>50000</v>
      </c>
      <c r="D196" s="7">
        <v>25000</v>
      </c>
    </row>
    <row r="197" spans="1:4" x14ac:dyDescent="0.2">
      <c r="A197" t="s">
        <v>2041</v>
      </c>
      <c r="B197" s="7">
        <v>47000</v>
      </c>
      <c r="C197" s="7">
        <v>22000</v>
      </c>
      <c r="D197" s="7">
        <v>25000</v>
      </c>
    </row>
    <row r="198" spans="1:4" x14ac:dyDescent="0.2">
      <c r="A198" t="s">
        <v>3465</v>
      </c>
      <c r="B198" s="7">
        <v>42000</v>
      </c>
      <c r="C198" s="7">
        <v>18000</v>
      </c>
      <c r="D198" s="7">
        <v>24000</v>
      </c>
    </row>
    <row r="199" spans="1:4" x14ac:dyDescent="0.2">
      <c r="A199" t="s">
        <v>2187</v>
      </c>
      <c r="B199" s="7">
        <v>42000</v>
      </c>
      <c r="C199" s="7">
        <v>18000</v>
      </c>
      <c r="D199" s="7">
        <v>24000</v>
      </c>
    </row>
    <row r="200" spans="1:4" x14ac:dyDescent="0.2">
      <c r="A200" t="s">
        <v>2574</v>
      </c>
      <c r="B200" s="7">
        <v>40000</v>
      </c>
      <c r="C200" s="7">
        <v>16000</v>
      </c>
      <c r="D200" s="7">
        <v>24000</v>
      </c>
    </row>
    <row r="201" spans="1:4" x14ac:dyDescent="0.2">
      <c r="A201" t="s">
        <v>1041</v>
      </c>
      <c r="B201" s="7">
        <v>39000</v>
      </c>
      <c r="C201" s="7">
        <v>17000</v>
      </c>
      <c r="D201" s="7">
        <v>22000</v>
      </c>
    </row>
    <row r="202" spans="1:4" x14ac:dyDescent="0.2">
      <c r="A202" t="s">
        <v>1515</v>
      </c>
      <c r="B202" s="7">
        <v>40000</v>
      </c>
      <c r="C202" s="7">
        <v>18000</v>
      </c>
      <c r="D202" s="7">
        <v>22000</v>
      </c>
    </row>
    <row r="203" spans="1:4" x14ac:dyDescent="0.2">
      <c r="A203" t="s">
        <v>1711</v>
      </c>
      <c r="B203" s="7">
        <v>39000</v>
      </c>
      <c r="C203" s="7">
        <v>18000</v>
      </c>
      <c r="D203" s="7">
        <v>21000</v>
      </c>
    </row>
    <row r="204" spans="1:4" x14ac:dyDescent="0.2">
      <c r="A204" t="s">
        <v>1923</v>
      </c>
      <c r="B204" s="7">
        <v>49000</v>
      </c>
      <c r="C204" s="7">
        <v>28000</v>
      </c>
      <c r="D204" s="7">
        <v>21000</v>
      </c>
    </row>
    <row r="205" spans="1:4" x14ac:dyDescent="0.2">
      <c r="A205" t="s">
        <v>1532</v>
      </c>
      <c r="B205" s="7">
        <v>35000</v>
      </c>
      <c r="C205" s="7">
        <v>15000</v>
      </c>
      <c r="D205" s="7">
        <v>20000</v>
      </c>
    </row>
    <row r="206" spans="1:4" x14ac:dyDescent="0.2">
      <c r="A206" t="s">
        <v>3226</v>
      </c>
      <c r="B206" s="7">
        <v>90000</v>
      </c>
      <c r="C206" s="7">
        <v>70000</v>
      </c>
      <c r="D206" s="7">
        <v>20000</v>
      </c>
    </row>
    <row r="207" spans="1:4" x14ac:dyDescent="0.2">
      <c r="A207" t="s">
        <v>1603</v>
      </c>
      <c r="B207" s="7">
        <v>45000</v>
      </c>
      <c r="C207" s="7">
        <v>25000</v>
      </c>
      <c r="D207" s="7">
        <v>20000</v>
      </c>
    </row>
    <row r="208" spans="1:4" x14ac:dyDescent="0.2">
      <c r="A208" t="s">
        <v>2774</v>
      </c>
      <c r="B208" s="7">
        <v>52000</v>
      </c>
      <c r="C208" s="7">
        <v>32000</v>
      </c>
      <c r="D208" s="7">
        <v>20000</v>
      </c>
    </row>
    <row r="209" spans="1:4" x14ac:dyDescent="0.2">
      <c r="A209" t="s">
        <v>545</v>
      </c>
      <c r="B209" s="7">
        <v>20000</v>
      </c>
      <c r="C209" s="7">
        <v>0</v>
      </c>
      <c r="D209" s="7">
        <v>20000</v>
      </c>
    </row>
    <row r="210" spans="1:4" x14ac:dyDescent="0.2">
      <c r="A210" t="s">
        <v>937</v>
      </c>
      <c r="B210" s="7">
        <v>68000</v>
      </c>
      <c r="C210" s="7">
        <v>49000</v>
      </c>
      <c r="D210" s="7">
        <v>19000</v>
      </c>
    </row>
    <row r="211" spans="1:4" x14ac:dyDescent="0.2">
      <c r="A211" t="s">
        <v>480</v>
      </c>
      <c r="B211" s="7">
        <v>329200</v>
      </c>
      <c r="C211" s="7">
        <v>310543</v>
      </c>
      <c r="D211" s="7">
        <v>18657</v>
      </c>
    </row>
    <row r="212" spans="1:4" x14ac:dyDescent="0.2">
      <c r="A212" t="s">
        <v>1261</v>
      </c>
      <c r="B212" s="7">
        <v>26000</v>
      </c>
      <c r="C212" s="7">
        <v>8000</v>
      </c>
      <c r="D212" s="7">
        <v>18000</v>
      </c>
    </row>
    <row r="213" spans="1:4" x14ac:dyDescent="0.2">
      <c r="A213" t="s">
        <v>1487</v>
      </c>
      <c r="B213" s="7">
        <v>30000</v>
      </c>
      <c r="C213" s="7">
        <v>12000</v>
      </c>
      <c r="D213" s="7">
        <v>18000</v>
      </c>
    </row>
    <row r="214" spans="1:4" x14ac:dyDescent="0.2">
      <c r="A214" t="s">
        <v>2501</v>
      </c>
      <c r="B214" s="7">
        <v>40000</v>
      </c>
      <c r="C214" s="7">
        <v>22000</v>
      </c>
      <c r="D214" s="7">
        <v>18000</v>
      </c>
    </row>
    <row r="215" spans="1:4" x14ac:dyDescent="0.2">
      <c r="A215" t="s">
        <v>2446</v>
      </c>
      <c r="B215" s="7">
        <v>25000</v>
      </c>
      <c r="C215" s="7">
        <v>7800</v>
      </c>
      <c r="D215" s="7">
        <v>17200</v>
      </c>
    </row>
    <row r="216" spans="1:4" x14ac:dyDescent="0.2">
      <c r="A216" t="s">
        <v>3324</v>
      </c>
      <c r="B216" s="7">
        <v>35000</v>
      </c>
      <c r="C216" s="7">
        <v>18000</v>
      </c>
      <c r="D216" s="7">
        <v>17000</v>
      </c>
    </row>
    <row r="217" spans="1:4" x14ac:dyDescent="0.2">
      <c r="A217" t="s">
        <v>474</v>
      </c>
      <c r="B217" s="7">
        <v>30000</v>
      </c>
      <c r="C217" s="7">
        <v>13000</v>
      </c>
      <c r="D217" s="7">
        <v>17000</v>
      </c>
    </row>
    <row r="218" spans="1:4" x14ac:dyDescent="0.2">
      <c r="A218" t="s">
        <v>1441</v>
      </c>
      <c r="B218" s="7">
        <v>30000</v>
      </c>
      <c r="C218" s="7">
        <v>14000</v>
      </c>
      <c r="D218" s="7">
        <v>16000</v>
      </c>
    </row>
    <row r="219" spans="1:4" x14ac:dyDescent="0.2">
      <c r="A219" t="s">
        <v>2349</v>
      </c>
      <c r="B219" s="7">
        <v>30000</v>
      </c>
      <c r="C219" s="7">
        <v>15000</v>
      </c>
      <c r="D219" s="7">
        <v>15000</v>
      </c>
    </row>
    <row r="220" spans="1:4" x14ac:dyDescent="0.2">
      <c r="A220" t="s">
        <v>238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1934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922</v>
      </c>
      <c r="B222" s="7">
        <v>40000</v>
      </c>
      <c r="C222" s="7">
        <v>25000</v>
      </c>
      <c r="D222" s="7">
        <v>15000</v>
      </c>
    </row>
    <row r="223" spans="1:4" x14ac:dyDescent="0.2">
      <c r="A223" t="s">
        <v>3631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3180</v>
      </c>
      <c r="B224" s="7">
        <v>20000</v>
      </c>
      <c r="C224" s="7">
        <v>5000</v>
      </c>
      <c r="D224" s="7">
        <v>15000</v>
      </c>
    </row>
    <row r="225" spans="1:4" x14ac:dyDescent="0.2">
      <c r="A225" t="s">
        <v>3593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3014</v>
      </c>
      <c r="B226" s="7">
        <v>29000</v>
      </c>
      <c r="C226" s="7">
        <v>15000</v>
      </c>
      <c r="D226" s="7">
        <v>14000</v>
      </c>
    </row>
    <row r="227" spans="1:4" x14ac:dyDescent="0.2">
      <c r="A227" t="s">
        <v>1945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1257</v>
      </c>
      <c r="B228" s="7">
        <v>22000</v>
      </c>
      <c r="C228" s="7">
        <v>9000</v>
      </c>
      <c r="D228" s="7">
        <v>13000</v>
      </c>
    </row>
    <row r="229" spans="1:4" x14ac:dyDescent="0.2">
      <c r="A229" t="s">
        <v>1496</v>
      </c>
      <c r="B229" s="7">
        <v>25000</v>
      </c>
      <c r="C229" s="7">
        <v>12000</v>
      </c>
      <c r="D229" s="7">
        <v>13000</v>
      </c>
    </row>
    <row r="230" spans="1:4" x14ac:dyDescent="0.2">
      <c r="A230" t="s">
        <v>2509</v>
      </c>
      <c r="B230" s="7">
        <v>24000</v>
      </c>
      <c r="C230" s="7">
        <v>11000</v>
      </c>
      <c r="D230" s="7">
        <v>13000</v>
      </c>
    </row>
    <row r="231" spans="1:4" x14ac:dyDescent="0.2">
      <c r="A231" t="s">
        <v>2674</v>
      </c>
      <c r="B231" s="7">
        <v>36000</v>
      </c>
      <c r="C231" s="7">
        <v>24000</v>
      </c>
      <c r="D231" s="7">
        <v>12000</v>
      </c>
    </row>
    <row r="232" spans="1:4" x14ac:dyDescent="0.2">
      <c r="A232" t="s">
        <v>1942</v>
      </c>
      <c r="B232" s="7">
        <v>19000</v>
      </c>
      <c r="C232" s="7">
        <v>7000</v>
      </c>
      <c r="D232" s="7">
        <v>12000</v>
      </c>
    </row>
    <row r="233" spans="1:4" x14ac:dyDescent="0.2">
      <c r="A233" t="s">
        <v>3453</v>
      </c>
      <c r="B233" s="7">
        <v>22000</v>
      </c>
      <c r="C233" s="7">
        <v>11000</v>
      </c>
      <c r="D233" s="7">
        <v>11000</v>
      </c>
    </row>
    <row r="234" spans="1:4" x14ac:dyDescent="0.2">
      <c r="A234" t="s">
        <v>3274</v>
      </c>
      <c r="B234" s="7">
        <v>18000</v>
      </c>
      <c r="C234" s="7">
        <v>7500</v>
      </c>
      <c r="D234" s="7">
        <v>10500</v>
      </c>
    </row>
    <row r="235" spans="1:4" x14ac:dyDescent="0.2">
      <c r="A235" t="s">
        <v>126</v>
      </c>
      <c r="B235" s="7">
        <v>15000</v>
      </c>
      <c r="C235" s="7">
        <v>5000</v>
      </c>
      <c r="D235" s="7">
        <v>10000</v>
      </c>
    </row>
    <row r="236" spans="1:4" x14ac:dyDescent="0.2">
      <c r="A236" t="s">
        <v>1787</v>
      </c>
      <c r="B236" s="7">
        <v>10000</v>
      </c>
      <c r="C236" s="7">
        <v>0</v>
      </c>
      <c r="D236" s="7">
        <v>10000</v>
      </c>
    </row>
    <row r="237" spans="1:4" x14ac:dyDescent="0.2">
      <c r="A237" t="s">
        <v>3400</v>
      </c>
      <c r="B237" s="7">
        <v>20000</v>
      </c>
      <c r="C237" s="7">
        <v>10000</v>
      </c>
      <c r="D237" s="7">
        <v>10000</v>
      </c>
    </row>
    <row r="238" spans="1:4" x14ac:dyDescent="0.2">
      <c r="A238" t="s">
        <v>2260</v>
      </c>
      <c r="B238" s="7">
        <v>20000</v>
      </c>
      <c r="C238" s="7">
        <v>10000</v>
      </c>
      <c r="D238" s="7">
        <v>10000</v>
      </c>
    </row>
    <row r="239" spans="1:4" x14ac:dyDescent="0.2">
      <c r="A239" t="s">
        <v>1326</v>
      </c>
      <c r="B239" s="7">
        <v>22000</v>
      </c>
      <c r="C239" s="7">
        <v>13000</v>
      </c>
      <c r="D239" s="7">
        <v>9000</v>
      </c>
    </row>
    <row r="240" spans="1:4" x14ac:dyDescent="0.2">
      <c r="A240" t="s">
        <v>112</v>
      </c>
      <c r="B240" s="7">
        <v>8000</v>
      </c>
      <c r="C240" s="7">
        <v>0</v>
      </c>
      <c r="D240" s="7">
        <v>8000</v>
      </c>
    </row>
    <row r="241" spans="1:4" x14ac:dyDescent="0.2">
      <c r="A241" t="s">
        <v>1166</v>
      </c>
      <c r="B241" s="7">
        <v>15000</v>
      </c>
      <c r="C241" s="7">
        <v>7500</v>
      </c>
      <c r="D241" s="7">
        <v>7500</v>
      </c>
    </row>
    <row r="242" spans="1:4" x14ac:dyDescent="0.2">
      <c r="A242" t="s">
        <v>682</v>
      </c>
      <c r="B242" s="7">
        <v>10000</v>
      </c>
      <c r="C242" s="7">
        <v>3500</v>
      </c>
      <c r="D242" s="7">
        <v>6500</v>
      </c>
    </row>
    <row r="243" spans="1:4" x14ac:dyDescent="0.2">
      <c r="A243" t="s">
        <v>3425</v>
      </c>
      <c r="B243" s="7">
        <v>6000</v>
      </c>
      <c r="C243" s="7">
        <v>0</v>
      </c>
      <c r="D243" s="7">
        <v>6000</v>
      </c>
    </row>
    <row r="244" spans="1:4" x14ac:dyDescent="0.2">
      <c r="A244" t="s">
        <v>2688</v>
      </c>
      <c r="B244" s="7">
        <v>10000</v>
      </c>
      <c r="C244" s="7">
        <v>4000</v>
      </c>
      <c r="D244" s="7">
        <v>6000</v>
      </c>
    </row>
    <row r="245" spans="1:4" x14ac:dyDescent="0.2">
      <c r="A245" t="s">
        <v>1246</v>
      </c>
      <c r="B245" s="7">
        <v>12000</v>
      </c>
      <c r="C245" s="7">
        <v>6000</v>
      </c>
      <c r="D245" s="7">
        <v>6000</v>
      </c>
    </row>
    <row r="246" spans="1:4" x14ac:dyDescent="0.2">
      <c r="A246" t="s">
        <v>2217</v>
      </c>
      <c r="B246" s="7">
        <v>12000</v>
      </c>
      <c r="C246" s="7">
        <v>6000</v>
      </c>
      <c r="D246" s="7">
        <v>6000</v>
      </c>
    </row>
    <row r="247" spans="1:4" x14ac:dyDescent="0.2">
      <c r="A247" t="s">
        <v>117</v>
      </c>
      <c r="B247" s="7">
        <v>5000</v>
      </c>
      <c r="C247" s="7">
        <v>0</v>
      </c>
      <c r="D247" s="7">
        <v>5000</v>
      </c>
    </row>
    <row r="248" spans="1:4" x14ac:dyDescent="0.2">
      <c r="A248" t="s">
        <v>246</v>
      </c>
      <c r="B248" s="7">
        <v>2000</v>
      </c>
      <c r="C248" s="7">
        <v>0</v>
      </c>
      <c r="D248" s="7">
        <v>2000</v>
      </c>
    </row>
    <row r="249" spans="1:4" x14ac:dyDescent="0.2">
      <c r="A249" t="s">
        <v>352</v>
      </c>
      <c r="B249" s="7">
        <v>3000</v>
      </c>
      <c r="C249" s="7">
        <v>1000</v>
      </c>
      <c r="D249" s="7">
        <v>2000</v>
      </c>
    </row>
    <row r="250" spans="1:4" x14ac:dyDescent="0.2">
      <c r="A250" t="s">
        <v>3594</v>
      </c>
      <c r="B250" s="7">
        <v>2000</v>
      </c>
      <c r="C250" s="7">
        <v>500</v>
      </c>
      <c r="D250" s="7">
        <v>1500</v>
      </c>
    </row>
    <row r="251" spans="1:4" x14ac:dyDescent="0.2">
      <c r="A251" t="s">
        <v>520</v>
      </c>
      <c r="B251" s="7">
        <v>1200</v>
      </c>
      <c r="C251" s="7">
        <v>0</v>
      </c>
      <c r="D251" s="7">
        <v>1200</v>
      </c>
    </row>
    <row r="252" spans="1:4" x14ac:dyDescent="0.2">
      <c r="A252" t="s">
        <v>1622</v>
      </c>
      <c r="B252" s="7">
        <v>0</v>
      </c>
      <c r="C252" s="7">
        <v>0</v>
      </c>
      <c r="D252" s="7">
        <v>0</v>
      </c>
    </row>
    <row r="253" spans="1:4" x14ac:dyDescent="0.2">
      <c r="A253" t="s">
        <v>245</v>
      </c>
      <c r="B253" s="7">
        <v>95303900</v>
      </c>
      <c r="C253" s="7">
        <v>48055684</v>
      </c>
      <c r="D253" s="7">
        <v>47248216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9" sqref="D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44954</v>
      </c>
      <c r="B5" s="8" t="s">
        <v>261</v>
      </c>
      <c r="C5" t="s">
        <v>2495</v>
      </c>
      <c r="D5" s="7">
        <v>1</v>
      </c>
      <c r="E5" s="7">
        <v>70000</v>
      </c>
      <c r="F5" s="7">
        <v>130000</v>
      </c>
    </row>
    <row r="6" spans="1:6" x14ac:dyDescent="0.2">
      <c r="A6" s="1">
        <v>45038</v>
      </c>
      <c r="B6" s="8" t="s">
        <v>260</v>
      </c>
      <c r="C6" t="s">
        <v>2495</v>
      </c>
      <c r="D6" s="7">
        <v>1</v>
      </c>
      <c r="E6" s="7">
        <v>65000</v>
      </c>
      <c r="F6" s="7">
        <v>125000</v>
      </c>
    </row>
    <row r="7" spans="1:6" x14ac:dyDescent="0.2">
      <c r="A7" s="1">
        <v>45042</v>
      </c>
      <c r="B7" s="8" t="s">
        <v>261</v>
      </c>
      <c r="C7" t="s">
        <v>2495</v>
      </c>
      <c r="D7" s="7">
        <v>1</v>
      </c>
      <c r="E7" s="7">
        <v>63000</v>
      </c>
      <c r="F7" s="7">
        <v>125000</v>
      </c>
    </row>
    <row r="8" spans="1:6" x14ac:dyDescent="0.2">
      <c r="A8" s="1">
        <v>45077</v>
      </c>
      <c r="B8" s="8" t="s">
        <v>260</v>
      </c>
      <c r="C8" t="s">
        <v>2495</v>
      </c>
      <c r="D8" s="7">
        <v>1</v>
      </c>
      <c r="E8" s="7">
        <v>63000</v>
      </c>
      <c r="F8" s="7">
        <v>120000</v>
      </c>
    </row>
    <row r="9" spans="1:6" x14ac:dyDescent="0.2">
      <c r="A9" s="1">
        <v>45078</v>
      </c>
      <c r="B9" s="8" t="s">
        <v>261</v>
      </c>
      <c r="C9" t="s">
        <v>2495</v>
      </c>
      <c r="D9" s="7">
        <v>1</v>
      </c>
      <c r="E9" s="7">
        <v>65000</v>
      </c>
      <c r="F9" s="7">
        <v>125000</v>
      </c>
    </row>
    <row r="10" spans="1:6" x14ac:dyDescent="0.2">
      <c r="A10" s="1">
        <v>45085</v>
      </c>
      <c r="B10" s="8" t="s">
        <v>260</v>
      </c>
      <c r="C10" t="s">
        <v>2495</v>
      </c>
      <c r="D10" s="7">
        <v>1</v>
      </c>
      <c r="E10" s="7">
        <v>65000</v>
      </c>
      <c r="F10" s="7">
        <v>125000</v>
      </c>
    </row>
    <row r="11" spans="1:6" x14ac:dyDescent="0.2">
      <c r="A11" s="1">
        <v>45087</v>
      </c>
      <c r="B11" s="8" t="s">
        <v>261</v>
      </c>
      <c r="C11" t="s">
        <v>2495</v>
      </c>
      <c r="D11" s="7">
        <v>1</v>
      </c>
      <c r="E11" s="7">
        <v>65000</v>
      </c>
      <c r="F11" s="7">
        <v>125000</v>
      </c>
    </row>
    <row r="12" spans="1:6" x14ac:dyDescent="0.2">
      <c r="A12" s="1">
        <v>45098</v>
      </c>
      <c r="B12" s="8" t="s">
        <v>261</v>
      </c>
      <c r="C12" t="s">
        <v>2495</v>
      </c>
      <c r="D12" s="7">
        <v>1</v>
      </c>
      <c r="E12" s="7">
        <v>60000</v>
      </c>
      <c r="F12" s="7">
        <v>125000</v>
      </c>
    </row>
    <row r="13" spans="1:6" x14ac:dyDescent="0.2">
      <c r="A13" s="1" t="s">
        <v>245</v>
      </c>
      <c r="D13" s="7">
        <v>8</v>
      </c>
      <c r="E13" s="7">
        <v>64500</v>
      </c>
      <c r="F13" s="7">
        <v>125000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2023-07-18T02:50:58Z</dcterms:modified>
</cp:coreProperties>
</file>