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A3C3263F-1B35-BD44-8AA0-BD1C2A526482}" xr6:coauthVersionLast="47" xr6:coauthVersionMax="47" xr10:uidLastSave="{00000000-0000-0000-0000-000000000000}"/>
  <bookViews>
    <workbookView xWindow="0" yWindow="500" windowWidth="33600" windowHeight="19400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58" r:id="rId13"/>
    <pivotCache cacheId="168" r:id="rId14"/>
    <pivotCache cacheId="173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047" i="1" l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Q5" i="7"/>
  <c r="N2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<sst xmlns="http://schemas.openxmlformats.org/spreadsheetml/2006/main" count="63437" uniqueCount="3731">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</sst>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0.955529976854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0.955530671294" createdVersion="8" refreshedVersion="8" minRefreshableVersion="3" recordCount="1204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992"/>
    </cacheField>
    <cacheField name="Date" numFmtId="16">
      <sharedItems containsSemiMixedTypes="0" containsNonDate="0" containsDate="1" containsString="0" minDate="2022-03-16T00:00:00" maxDate="2023-07-14T00:00:00" count="41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7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0.95554016203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33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263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857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27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06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49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35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388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893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894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18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19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20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21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22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23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24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25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26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27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28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29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30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31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32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33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34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35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36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37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38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3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1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42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43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4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45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194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47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1948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1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1952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3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4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1955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1956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1957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1958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1959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1960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1961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1962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1963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1964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5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6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1967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1968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196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70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1971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1972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1973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1974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1975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1976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1977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1978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1979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1980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1981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1982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1983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1984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1985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1986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1987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1988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1989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1990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1991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1992"/>
    <x v="411"/>
    <x v="1"/>
    <x v="8"/>
    <n v="1"/>
    <x v="55"/>
    <x v="41"/>
    <x v="2167"/>
    <m/>
    <m/>
    <m/>
    <m/>
    <n v="6000"/>
    <n v="20000"/>
    <n v="14000"/>
    <n v="-1"/>
    <n v="13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15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15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1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00"/>
    </i>
    <i>
      <x v="401"/>
    </i>
    <i>
      <x v="402"/>
    </i>
    <i>
      <x v="403"/>
    </i>
    <i>
      <x v="405"/>
    </i>
    <i>
      <x v="406"/>
    </i>
    <i>
      <x v="41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6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0"/>
        <item m="1" x="24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2"/>
        <item m="1" x="2473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30"/>
      <x v="64"/>
    </i>
    <i>
      <x v="40"/>
      <x v="312"/>
    </i>
    <i r="1">
      <x v="1152"/>
    </i>
    <i>
      <x v="109"/>
      <x v="493"/>
    </i>
    <i>
      <x v="121"/>
      <x v="2163"/>
    </i>
    <i>
      <x v="159"/>
      <x v="493"/>
    </i>
    <i>
      <x v="168"/>
      <x v="682"/>
    </i>
    <i>
      <x v="227"/>
      <x v="323"/>
    </i>
    <i>
      <x v="235"/>
      <x v="2469"/>
    </i>
    <i r="1">
      <x v="2470"/>
    </i>
    <i r="1">
      <x v="2471"/>
    </i>
    <i>
      <x v="239"/>
      <x v="421"/>
    </i>
    <i>
      <x v="296"/>
      <x v="421"/>
    </i>
    <i r="1">
      <x v="493"/>
    </i>
    <i r="1">
      <x v="8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6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0" firstHeaderRow="0" firstDataRow="1" firstDataCol="1" rowPageCount="4" colPageCount="1"/>
  <pivotFields count="19">
    <pivotField showAll="0"/>
    <pivotField axis="axisRow" multipleItemSelectionAllowed="1" showAll="0" sortType="ascending">
      <items count="414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4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6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75"/>
    </i>
    <i>
      <x v="128"/>
    </i>
    <i>
      <x v="30"/>
    </i>
    <i>
      <x v="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70"/>
    </i>
    <i>
      <x v="245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9"/>
    </i>
    <i>
      <x v="264"/>
    </i>
    <i>
      <x v="246"/>
    </i>
    <i>
      <x v="305"/>
    </i>
    <i>
      <x v="4"/>
    </i>
    <i>
      <x v="185"/>
    </i>
    <i>
      <x v="234"/>
    </i>
    <i>
      <x v="278"/>
    </i>
    <i>
      <x v="60"/>
    </i>
    <i>
      <x v="189"/>
    </i>
    <i>
      <x v="102"/>
    </i>
    <i>
      <x v="270"/>
    </i>
    <i>
      <x v="151"/>
    </i>
    <i>
      <x v="174"/>
    </i>
    <i>
      <x v="139"/>
    </i>
    <i>
      <x v="138"/>
    </i>
    <i>
      <x v="103"/>
    </i>
    <i>
      <x v="101"/>
    </i>
    <i>
      <x v="136"/>
    </i>
    <i>
      <x v="126"/>
    </i>
    <i>
      <x v="247"/>
    </i>
    <i>
      <x v="214"/>
    </i>
    <i>
      <x v="154"/>
    </i>
    <i>
      <x v="76"/>
    </i>
    <i>
      <x v="231"/>
    </i>
    <i>
      <x v="196"/>
    </i>
    <i>
      <x v="62"/>
    </i>
    <i>
      <x v="227"/>
    </i>
    <i>
      <x v="188"/>
    </i>
    <i>
      <x v="11"/>
    </i>
    <i>
      <x v="222"/>
    </i>
    <i>
      <x v="257"/>
    </i>
    <i>
      <x v="221"/>
    </i>
    <i>
      <x v="86"/>
    </i>
    <i>
      <x v="13"/>
    </i>
    <i>
      <x v="43"/>
    </i>
    <i>
      <x v="115"/>
    </i>
    <i>
      <x v="34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289"/>
    </i>
    <i>
      <x v="183"/>
    </i>
    <i>
      <x v="230"/>
    </i>
    <i>
      <x v="200"/>
    </i>
    <i>
      <x v="97"/>
    </i>
    <i>
      <x v="168"/>
    </i>
    <i>
      <x v="301"/>
    </i>
    <i>
      <x v="45"/>
    </i>
    <i>
      <x v="147"/>
    </i>
    <i>
      <x v="89"/>
    </i>
    <i>
      <x v="170"/>
    </i>
    <i>
      <x v="163"/>
    </i>
    <i>
      <x v="59"/>
    </i>
    <i>
      <x v="248"/>
    </i>
    <i>
      <x v="8"/>
    </i>
    <i>
      <x v="274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296"/>
    </i>
    <i>
      <x v="268"/>
    </i>
    <i>
      <x v="79"/>
    </i>
    <i>
      <x v="171"/>
    </i>
    <i>
      <x v="213"/>
    </i>
    <i>
      <x v="141"/>
    </i>
    <i>
      <x v="299"/>
    </i>
    <i>
      <x v="262"/>
    </i>
    <i>
      <x v="173"/>
    </i>
    <i>
      <x v="226"/>
    </i>
    <i>
      <x v="153"/>
    </i>
    <i>
      <x v="81"/>
    </i>
    <i>
      <x v="236"/>
    </i>
    <i>
      <x v="172"/>
    </i>
    <i>
      <x v="279"/>
    </i>
    <i>
      <x v="161"/>
    </i>
    <i>
      <x v="304"/>
    </i>
    <i>
      <x v="291"/>
    </i>
    <i>
      <x v="82"/>
    </i>
    <i>
      <x v="205"/>
    </i>
    <i>
      <x v="37"/>
    </i>
    <i>
      <x v="129"/>
    </i>
    <i>
      <x v="112"/>
    </i>
    <i>
      <x v="67"/>
    </i>
    <i>
      <x v="53"/>
    </i>
    <i>
      <x v="204"/>
    </i>
    <i>
      <x v="292"/>
    </i>
    <i>
      <x v="91"/>
    </i>
    <i>
      <x v="143"/>
    </i>
    <i>
      <x v="68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6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3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74">
        <item h="1" m="1" x="2471"/>
        <item h="1" m="1" x="2470"/>
        <item h="1" m="1" x="2473"/>
        <item h="1" m="1" x="2472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22"/>
      <x v="3"/>
      <x v="1345"/>
    </i>
    <i>
      <x v="223"/>
      <x v="1"/>
      <x v="1345"/>
    </i>
    <i>
      <x v="224"/>
      <x v="1"/>
      <x v="1345"/>
    </i>
    <i>
      <x v="228"/>
      <x v="3"/>
      <x v="13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3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4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393"/>
        <item x="914"/>
        <item x="1103"/>
        <item x="1553"/>
        <item x="1552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93"/>
        <item x="92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0"/>
        <item m="1" x="24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2"/>
        <item m="1" x="2473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2"/>
    </i>
    <i>
      <x v="161"/>
      <x v="52"/>
      <x/>
      <x v="1827"/>
    </i>
    <i>
      <x v="177"/>
      <x v="52"/>
      <x/>
      <x v="1840"/>
    </i>
    <i r="3">
      <x v="1872"/>
    </i>
    <i>
      <x v="187"/>
      <x v="52"/>
      <x/>
      <x v="1188"/>
    </i>
    <i>
      <x v="228"/>
      <x v="52"/>
      <x/>
      <x v="1873"/>
    </i>
    <i>
      <x v="237"/>
      <x v="52"/>
      <x/>
      <x v="1825"/>
    </i>
    <i>
      <x v="253"/>
      <x v="52"/>
      <x/>
      <x v="1873"/>
    </i>
    <i>
      <x v="323"/>
      <x v="52"/>
      <x/>
      <x v="1840"/>
    </i>
    <i>
      <x v="334"/>
      <x v="52"/>
      <x/>
      <x v="2243"/>
    </i>
    <i>
      <x v="369"/>
      <x v="52"/>
      <x/>
      <x v="22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3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70"/>
        <item h="1" m="1" x="247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72"/>
        <item h="1" m="1" x="2473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119"/>
        <i x="81"/>
        <i x="95"/>
        <i x="84" s="1"/>
        <i x="46"/>
        <i x="57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74">
        <i x="1493"/>
        <i x="152"/>
        <i x="139"/>
        <i x="1358"/>
        <i x="1478"/>
        <i x="1375"/>
        <i x="641" s="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349"/>
        <i x="2043"/>
        <i x="1645"/>
        <i x="1632"/>
        <i x="2471" nd="1"/>
        <i x="2470" nd="1"/>
        <i x="2473" nd="1"/>
        <i x="2472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1012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74">
        <i x="892" s="1"/>
        <i x="893" s="1"/>
        <i x="1015" s="1"/>
        <i x="2086" s="1"/>
        <i x="1293" s="1"/>
        <i x="1525" s="1"/>
        <i x="655" s="1"/>
        <i x="1163" s="1"/>
        <i x="1175" s="1"/>
        <i x="168" s="1"/>
        <i x="2471" s="1" nd="1"/>
        <i x="2470" s="1" nd="1"/>
        <i x="2473" s="1" nd="1"/>
        <i x="2472" s="1" nd="1"/>
        <i x="1541" s="1" nd="1"/>
        <i x="1662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6" s="1" nd="1"/>
        <i x="535" s="1" nd="1"/>
        <i x="173" s="1" nd="1"/>
        <i x="177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4" s="1" nd="1"/>
        <i x="2362" s="1" nd="1"/>
        <i x="181" s="1" nd="1"/>
        <i x="1786" s="1" nd="1"/>
        <i x="2429" s="1" nd="1"/>
        <i x="1614" s="1" nd="1"/>
        <i x="2287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3" s="1" nd="1"/>
        <i x="496" s="1" nd="1"/>
        <i x="2033" s="1" nd="1"/>
        <i x="2221" s="1" nd="1"/>
        <i x="786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1740" s="1" nd="1"/>
        <i x="1574" s="1" nd="1"/>
        <i x="1054" s="1" nd="1"/>
        <i x="1402" s="1" nd="1"/>
        <i x="1403" s="1" nd="1"/>
        <i x="1743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1880" s="1" nd="1"/>
        <i x="2464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219" s="1" nd="1"/>
        <i x="2418" s="1" nd="1"/>
        <i x="525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137" s="1" nd="1"/>
        <i x="115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406" s="1" nd="1"/>
        <i x="1851" s="1" nd="1"/>
        <i x="2007" s="1" nd="1"/>
        <i x="840" s="1" nd="1"/>
        <i x="1328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2463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454" s="1" nd="1"/>
        <i x="291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1284" s="1" nd="1"/>
        <i x="88" s="1" nd="1"/>
        <i x="1048" s="1" nd="1"/>
        <i x="1304" s="1" nd="1"/>
        <i x="1765" s="1" nd="1"/>
        <i x="1764" s="1" nd="1"/>
        <i x="1766" s="1" nd="1"/>
        <i x="2465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1884" s="1" nd="1"/>
        <i x="1875" s="1" nd="1"/>
        <i x="1029" s="1" nd="1"/>
        <i x="1849" s="1" nd="1"/>
        <i x="492" s="1" nd="1"/>
        <i x="2290" s="1" nd="1"/>
        <i x="2377" s="1" nd="1"/>
        <i x="388" s="1" nd="1"/>
        <i x="222" s="1" nd="1"/>
        <i x="1431" s="1" nd="1"/>
        <i x="445" s="1" nd="1"/>
        <i x="2317" s="1" nd="1"/>
        <i x="246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1571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6" s="1" nd="1"/>
        <i x="1608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1160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46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1979" s="1" nd="1"/>
        <i x="442" s="1" nd="1"/>
        <i x="413" s="1" nd="1"/>
        <i x="405" s="1" nd="1"/>
        <i x="2468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2368" s="1" nd="1"/>
        <i x="1615" s="1" nd="1"/>
        <i x="2381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0" s="1" nd="1"/>
        <i x="1092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74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71" nd="1"/>
        <i x="2470" nd="1"/>
        <i x="2473" nd="1"/>
        <i x="2472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047" totalsRowShown="0">
  <autoFilter ref="A1:S1204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47"/>
  <sheetViews>
    <sheetView tabSelected="1" topLeftCell="A11986" zoomScale="80" zoomScaleNormal="80" workbookViewId="0">
      <selection activeCell="E12046" sqref="E12046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11918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11919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11920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11921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11922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11923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11924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11925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11926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11927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11928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11929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11930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11931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11932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11933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11934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11935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11936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11937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11938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11939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11940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11941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11942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11943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11944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11945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11946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11947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11948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11949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11950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11951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11952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11953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11954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11955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11956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11957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11958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11959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11960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11961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11962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11963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11964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11965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11966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11967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11968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11969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11970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11971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11972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11973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11974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11975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11976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11977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11978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11979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11980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11981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11982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11983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11984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11985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11986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11987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11988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11989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11990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11991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11992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36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3531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3658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3567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1174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3551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3333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3276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3314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3552</v>
      </c>
      <c r="G30" s="2">
        <v>-10000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3427</v>
      </c>
      <c r="G31" s="2">
        <v>-22000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3205</v>
      </c>
      <c r="G32" s="2">
        <v>-60000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-170000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zoomScaleNormal="100" workbookViewId="0">
      <selection activeCell="D8" sqref="D8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45120</v>
      </c>
      <c r="H1" s="4" t="s">
        <v>5</v>
      </c>
      <c r="I1" t="s">
        <v>548</v>
      </c>
      <c r="J1" s="7">
        <f>AA5</f>
        <v>1024119.6666666665</v>
      </c>
      <c r="K1" s="7"/>
      <c r="M1" s="15" t="s">
        <v>692</v>
      </c>
      <c r="N1" s="13">
        <f>COUNTA(H6:H1048576)-2</f>
        <v>14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73151.404761904749</v>
      </c>
      <c r="K2" s="7"/>
      <c r="M2" s="15" t="s">
        <v>693</v>
      </c>
      <c r="N2" s="14">
        <f>GETPIVOTDATA("Utilidad",$H$4)/N1</f>
        <v>261874.71428571429</v>
      </c>
      <c r="P2" t="s">
        <v>1607</v>
      </c>
      <c r="Q2" s="2">
        <f>-(Q1-J2)</f>
        <v>23151.404761904749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2194542.1428571423</v>
      </c>
      <c r="K3" s="7"/>
      <c r="M3" s="15" t="s">
        <v>694</v>
      </c>
      <c r="N3" s="14">
        <f>N2*30</f>
        <v>7856241.4285714291</v>
      </c>
      <c r="P3" t="s">
        <v>1608</v>
      </c>
      <c r="Q3" s="2">
        <f>Q2*N1</f>
        <v>324119.66666666651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933333.33333333337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466666.66666666669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700000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138</v>
      </c>
      <c r="C5" s="7">
        <v>10000</v>
      </c>
      <c r="D5" s="7">
        <v>3500</v>
      </c>
      <c r="E5" s="7">
        <v>6500</v>
      </c>
      <c r="M5" s="15" t="s">
        <v>1666</v>
      </c>
      <c r="N5" s="7">
        <f>N4-J1</f>
        <v>-557452.99999999977</v>
      </c>
      <c r="Q5" s="2">
        <f>GETPIVOTDATA("Utilidad",$H$6)-AA1-AA2</f>
        <v>2657453</v>
      </c>
      <c r="U5" s="4" t="s">
        <v>700</v>
      </c>
      <c r="V5" t="s">
        <v>2878</v>
      </c>
      <c r="X5" s="17" t="s">
        <v>105</v>
      </c>
      <c r="Y5" s="22" t="str">
        <f>N1&amp;" Dias"</f>
        <v>14 Dias</v>
      </c>
      <c r="Z5" s="17" t="s">
        <v>971</v>
      </c>
      <c r="AA5" s="19">
        <f>GETPIVOTDATA("Utilidad",$H$4)-AA2-AA1-AA3-AA4</f>
        <v>1024119.6666666665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16</v>
      </c>
      <c r="C6" s="7">
        <v>20000</v>
      </c>
      <c r="D6" s="7">
        <v>8500</v>
      </c>
      <c r="E6" s="7">
        <v>11500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4</v>
      </c>
      <c r="U6" s="6">
        <v>45108</v>
      </c>
      <c r="V6" s="2">
        <v>-188600</v>
      </c>
      <c r="X6" s="23" t="s">
        <v>1211</v>
      </c>
      <c r="Y6" s="24">
        <f>J2</f>
        <v>73151.404761904749</v>
      </c>
      <c r="AC6" s="59" t="s">
        <v>3409</v>
      </c>
      <c r="AD6" s="60">
        <f>SUM(AA1:AA4)</f>
        <v>2642126.3333333335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26</v>
      </c>
      <c r="B7" t="s">
        <v>1800</v>
      </c>
      <c r="C7" s="7">
        <v>49000</v>
      </c>
      <c r="D7" s="7">
        <v>24000</v>
      </c>
      <c r="E7" s="7">
        <v>25000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333754</v>
      </c>
      <c r="U7" s="6">
        <v>45109</v>
      </c>
      <c r="V7" s="2">
        <v>-352800</v>
      </c>
      <c r="X7" s="17" t="s">
        <v>974</v>
      </c>
      <c r="Y7" s="18">
        <f>AA5/50000</f>
        <v>20.482393333333331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891</v>
      </c>
      <c r="B8" t="s">
        <v>806</v>
      </c>
      <c r="C8" s="7">
        <v>10000</v>
      </c>
      <c r="D8" s="7">
        <v>3500</v>
      </c>
      <c r="E8" s="7">
        <v>6500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2657453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>SUM(AH8:AP8)</f>
        <v>896793</v>
      </c>
    </row>
    <row r="9" spans="1:43" x14ac:dyDescent="0.2">
      <c r="A9" t="s">
        <v>586</v>
      </c>
      <c r="B9" t="s">
        <v>3289</v>
      </c>
      <c r="C9" s="7">
        <v>20000</v>
      </c>
      <c r="D9" s="7">
        <v>6000</v>
      </c>
      <c r="E9" s="7">
        <v>14000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1152</v>
      </c>
      <c r="B10" t="s">
        <v>806</v>
      </c>
      <c r="C10" s="7">
        <v>35000</v>
      </c>
      <c r="D10" s="7">
        <v>13000</v>
      </c>
      <c r="E10" s="7">
        <v>22000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24</v>
      </c>
      <c r="C11" s="7">
        <v>22000</v>
      </c>
      <c r="D11" s="7">
        <v>7000</v>
      </c>
      <c r="E11" s="7">
        <v>15000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116</v>
      </c>
      <c r="B12" t="s">
        <v>518</v>
      </c>
      <c r="C12" s="7">
        <v>10500</v>
      </c>
      <c r="D12" s="7">
        <v>9810</v>
      </c>
      <c r="E12" s="7">
        <v>690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458</v>
      </c>
      <c r="B13" t="s">
        <v>3723</v>
      </c>
      <c r="C13" s="7">
        <v>50000</v>
      </c>
      <c r="D13" s="7">
        <v>0</v>
      </c>
      <c r="E13" s="7">
        <v>50000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5" t="s">
        <v>245</v>
      </c>
      <c r="V13" s="2">
        <v>-3084100</v>
      </c>
    </row>
    <row r="14" spans="1:43" x14ac:dyDescent="0.2">
      <c r="A14" t="s">
        <v>458</v>
      </c>
      <c r="B14" t="s">
        <v>3726</v>
      </c>
      <c r="C14" s="7">
        <v>3000</v>
      </c>
      <c r="D14" s="7">
        <v>0</v>
      </c>
      <c r="E14" s="7">
        <v>3000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458</v>
      </c>
      <c r="B15" t="s">
        <v>3727</v>
      </c>
      <c r="C15" s="7">
        <v>10000</v>
      </c>
      <c r="D15" s="7">
        <v>0</v>
      </c>
      <c r="E15" s="7">
        <v>10000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224</v>
      </c>
      <c r="B16" t="s">
        <v>672</v>
      </c>
      <c r="C16" s="7">
        <v>20000</v>
      </c>
      <c r="D16" s="7">
        <v>8000</v>
      </c>
      <c r="E16" s="7">
        <v>12000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225</v>
      </c>
      <c r="B17" t="s">
        <v>672</v>
      </c>
      <c r="C17" s="7">
        <v>10000</v>
      </c>
      <c r="D17" s="7">
        <v>1100</v>
      </c>
      <c r="E17" s="7">
        <v>8900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225</v>
      </c>
      <c r="B18" t="s">
        <v>806</v>
      </c>
      <c r="C18" s="7">
        <v>8000</v>
      </c>
      <c r="D18" s="7">
        <v>1100</v>
      </c>
      <c r="E18" s="7">
        <v>6900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225</v>
      </c>
      <c r="B19" t="s">
        <v>1394</v>
      </c>
      <c r="C19" s="7">
        <v>10000</v>
      </c>
      <c r="D19" s="7">
        <v>1100</v>
      </c>
      <c r="E19" s="7">
        <v>8900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245</v>
      </c>
      <c r="C20" s="7">
        <v>287500</v>
      </c>
      <c r="D20" s="7">
        <v>86610</v>
      </c>
      <c r="E20" s="7">
        <v>200890</v>
      </c>
      <c r="F20" s="7"/>
      <c r="H20" s="5" t="s">
        <v>245</v>
      </c>
      <c r="I20" s="7">
        <v>6985800</v>
      </c>
      <c r="J20" s="7">
        <v>3319554</v>
      </c>
      <c r="K20" s="7">
        <v>3666246</v>
      </c>
    </row>
    <row r="21" spans="1:11" x14ac:dyDescent="0.2">
      <c r="F21" s="7"/>
    </row>
    <row r="22" spans="1:11" x14ac:dyDescent="0.2">
      <c r="F22" s="7"/>
    </row>
    <row r="23" spans="1:11" x14ac:dyDescent="0.2">
      <c r="F23" s="7"/>
    </row>
    <row r="24" spans="1:11" x14ac:dyDescent="0.2">
      <c r="F24" s="7"/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370000</v>
      </c>
      <c r="J42" t="s">
        <v>3721</v>
      </c>
      <c r="K42" s="39"/>
    </row>
    <row r="43" spans="6:11" ht="15" x14ac:dyDescent="0.2">
      <c r="H43" s="87"/>
      <c r="I43" s="66"/>
      <c r="K43" s="39"/>
    </row>
    <row r="44" spans="6:11" x14ac:dyDescent="0.2">
      <c r="H44" s="76"/>
      <c r="I44" s="66"/>
      <c r="K44" s="70"/>
    </row>
    <row r="45" spans="6:11" x14ac:dyDescent="0.2">
      <c r="H45" s="76"/>
      <c r="I45" s="66"/>
      <c r="K45" s="70"/>
    </row>
    <row r="46" spans="6:11" x14ac:dyDescent="0.2">
      <c r="H46" s="76"/>
      <c r="I46" s="66"/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370000</v>
      </c>
      <c r="J52" s="68" t="s">
        <v>3697</v>
      </c>
      <c r="K52" s="67">
        <f>-SUMIF(I44:I51,"&lt;0")</f>
        <v>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/>
      <c r="K57" s="66">
        <f t="shared" si="1"/>
        <v>0</v>
      </c>
    </row>
    <row r="58" spans="8:11" x14ac:dyDescent="0.2">
      <c r="I58">
        <v>10000</v>
      </c>
      <c r="J58" s="72"/>
      <c r="K58" s="66">
        <f t="shared" si="1"/>
        <v>0</v>
      </c>
    </row>
    <row r="59" spans="8:11" x14ac:dyDescent="0.2">
      <c r="I59">
        <v>5000</v>
      </c>
      <c r="J59" s="72"/>
      <c r="K59" s="66">
        <f t="shared" si="1"/>
        <v>0</v>
      </c>
    </row>
    <row r="60" spans="8:11" x14ac:dyDescent="0.2">
      <c r="I60">
        <v>2000</v>
      </c>
      <c r="J60" s="72"/>
      <c r="K60" s="66">
        <f t="shared" si="1"/>
        <v>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/>
      <c r="J63" s="70">
        <v>1</v>
      </c>
      <c r="K63" s="65">
        <f t="shared" si="1"/>
        <v>0</v>
      </c>
    </row>
    <row r="64" spans="8:11" x14ac:dyDescent="0.2">
      <c r="J64" t="s">
        <v>3704</v>
      </c>
      <c r="K64" s="85">
        <f>SUM(K55:K61)</f>
        <v>0</v>
      </c>
    </row>
    <row r="65" spans="10:11" x14ac:dyDescent="0.2">
      <c r="J65" t="s">
        <v>3705</v>
      </c>
      <c r="K65" s="85">
        <f>K63</f>
        <v>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0</v>
      </c>
    </row>
    <row r="68" spans="10:11" x14ac:dyDescent="0.2">
      <c r="J68" t="s">
        <v>1879</v>
      </c>
      <c r="K68" s="2">
        <f>GETPIVOTDATA("Ventas",$A$4)</f>
        <v>287500</v>
      </c>
    </row>
    <row r="69" spans="10:11" x14ac:dyDescent="0.2">
      <c r="J69" t="s">
        <v>3706</v>
      </c>
      <c r="K69" s="2">
        <f>K67-K68</f>
        <v>-287500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6316500</v>
      </c>
      <c r="C104" s="7">
        <v>564500</v>
      </c>
      <c r="D104" s="7">
        <v>5752000</v>
      </c>
    </row>
    <row r="105" spans="1:4" x14ac:dyDescent="0.2">
      <c r="A105" t="s">
        <v>386</v>
      </c>
      <c r="B105" s="7">
        <v>13032000</v>
      </c>
      <c r="C105" s="7">
        <v>7400000</v>
      </c>
      <c r="D105" s="7">
        <v>5632000</v>
      </c>
    </row>
    <row r="106" spans="1:4" x14ac:dyDescent="0.2">
      <c r="A106" t="s">
        <v>224</v>
      </c>
      <c r="B106" s="7">
        <v>6287000</v>
      </c>
      <c r="C106" s="7">
        <v>2713400</v>
      </c>
      <c r="D106" s="7">
        <v>3573600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5005000</v>
      </c>
      <c r="C108" s="7">
        <v>2168800</v>
      </c>
      <c r="D108" s="7">
        <v>2836200</v>
      </c>
    </row>
    <row r="109" spans="1:4" x14ac:dyDescent="0.2">
      <c r="A109" t="s">
        <v>225</v>
      </c>
      <c r="B109" s="7">
        <v>2809500</v>
      </c>
      <c r="C109" s="7">
        <v>344700</v>
      </c>
      <c r="D109" s="7">
        <v>2464800</v>
      </c>
    </row>
    <row r="110" spans="1:4" x14ac:dyDescent="0.2">
      <c r="A110" t="s">
        <v>48</v>
      </c>
      <c r="B110" s="7">
        <v>6906000</v>
      </c>
      <c r="C110" s="7">
        <v>4703500</v>
      </c>
      <c r="D110" s="7">
        <v>2202500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2936500</v>
      </c>
      <c r="C112" s="7">
        <v>960600</v>
      </c>
      <c r="D112" s="7">
        <v>1975900</v>
      </c>
    </row>
    <row r="113" spans="1:4" x14ac:dyDescent="0.2">
      <c r="A113" t="s">
        <v>15</v>
      </c>
      <c r="B113" s="7">
        <v>2280500</v>
      </c>
      <c r="C113" s="7">
        <v>732800</v>
      </c>
      <c r="D113" s="7">
        <v>1547700</v>
      </c>
    </row>
    <row r="114" spans="1:4" x14ac:dyDescent="0.2">
      <c r="A114" t="s">
        <v>677</v>
      </c>
      <c r="B114" s="7">
        <v>1684000</v>
      </c>
      <c r="C114" s="7">
        <v>265000</v>
      </c>
      <c r="D114" s="7">
        <v>1419000</v>
      </c>
    </row>
    <row r="115" spans="1:4" x14ac:dyDescent="0.2">
      <c r="A115" t="s">
        <v>342</v>
      </c>
      <c r="B115" s="7">
        <v>1290000</v>
      </c>
      <c r="C115" s="7">
        <v>138700</v>
      </c>
      <c r="D115" s="7">
        <v>1151300</v>
      </c>
    </row>
    <row r="116" spans="1:4" x14ac:dyDescent="0.2">
      <c r="A116" t="s">
        <v>891</v>
      </c>
      <c r="B116" s="7">
        <v>1208000</v>
      </c>
      <c r="C116" s="7">
        <v>430100</v>
      </c>
      <c r="D116" s="7">
        <v>777900</v>
      </c>
    </row>
    <row r="117" spans="1:4" x14ac:dyDescent="0.2">
      <c r="A117" t="s">
        <v>586</v>
      </c>
      <c r="B117" s="7">
        <v>1126500</v>
      </c>
      <c r="C117" s="7">
        <v>412500</v>
      </c>
      <c r="D117" s="7">
        <v>714000</v>
      </c>
    </row>
    <row r="118" spans="1:4" x14ac:dyDescent="0.2">
      <c r="A118" t="s">
        <v>455</v>
      </c>
      <c r="B118" s="7">
        <v>639000</v>
      </c>
      <c r="C118" s="7">
        <v>105700</v>
      </c>
      <c r="D118" s="7">
        <v>533300</v>
      </c>
    </row>
    <row r="119" spans="1:4" x14ac:dyDescent="0.2">
      <c r="A119" t="s">
        <v>1102</v>
      </c>
      <c r="B119" s="7">
        <v>1272000</v>
      </c>
      <c r="C119" s="7">
        <v>740000</v>
      </c>
      <c r="D119" s="7">
        <v>532000</v>
      </c>
    </row>
    <row r="120" spans="1:4" x14ac:dyDescent="0.2">
      <c r="A120" t="s">
        <v>116</v>
      </c>
      <c r="B120" s="7">
        <v>7281600</v>
      </c>
      <c r="C120" s="7">
        <v>6803217</v>
      </c>
      <c r="D120" s="7">
        <v>478383</v>
      </c>
    </row>
    <row r="121" spans="1:4" x14ac:dyDescent="0.2">
      <c r="A121" t="s">
        <v>365</v>
      </c>
      <c r="B121" s="7">
        <v>927000</v>
      </c>
      <c r="C121" s="7">
        <v>467200</v>
      </c>
      <c r="D121" s="7">
        <v>459800</v>
      </c>
    </row>
    <row r="122" spans="1:4" x14ac:dyDescent="0.2">
      <c r="A122" t="s">
        <v>617</v>
      </c>
      <c r="B122" s="7">
        <v>1557500</v>
      </c>
      <c r="C122" s="7">
        <v>1102500</v>
      </c>
      <c r="D122" s="7">
        <v>455000</v>
      </c>
    </row>
    <row r="123" spans="1:4" x14ac:dyDescent="0.2">
      <c r="A123" t="s">
        <v>214</v>
      </c>
      <c r="B123" s="7">
        <v>1099000</v>
      </c>
      <c r="C123" s="7">
        <v>646500</v>
      </c>
      <c r="D123" s="7">
        <v>452500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2852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2669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734</v>
      </c>
      <c r="B143" s="7">
        <v>257000</v>
      </c>
      <c r="C143" s="7">
        <v>149000</v>
      </c>
      <c r="D143" s="7">
        <v>108000</v>
      </c>
    </row>
    <row r="144" spans="1:4" x14ac:dyDescent="0.2">
      <c r="A144" t="s">
        <v>3057</v>
      </c>
      <c r="B144" s="7">
        <v>279000</v>
      </c>
      <c r="C144" s="7">
        <v>171000</v>
      </c>
      <c r="D144" s="7">
        <v>108000</v>
      </c>
    </row>
    <row r="145" spans="1:4" x14ac:dyDescent="0.2">
      <c r="A145" t="s">
        <v>2769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3686</v>
      </c>
      <c r="B146" s="7">
        <v>104000</v>
      </c>
      <c r="C146" s="7">
        <v>0</v>
      </c>
      <c r="D146" s="7">
        <v>104000</v>
      </c>
    </row>
    <row r="147" spans="1:4" x14ac:dyDescent="0.2">
      <c r="A147" t="s">
        <v>128</v>
      </c>
      <c r="B147" s="7">
        <v>220000</v>
      </c>
      <c r="C147" s="7">
        <v>118000</v>
      </c>
      <c r="D147" s="7">
        <v>102000</v>
      </c>
    </row>
    <row r="148" spans="1:4" x14ac:dyDescent="0.2">
      <c r="A148" t="s">
        <v>2046</v>
      </c>
      <c r="B148" s="7">
        <v>214000</v>
      </c>
      <c r="C148" s="7">
        <v>115000</v>
      </c>
      <c r="D148" s="7">
        <v>99000</v>
      </c>
    </row>
    <row r="149" spans="1:4" x14ac:dyDescent="0.2">
      <c r="A149" t="s">
        <v>2663</v>
      </c>
      <c r="B149" s="7">
        <v>176000</v>
      </c>
      <c r="C149" s="7">
        <v>85000</v>
      </c>
      <c r="D149" s="7">
        <v>91000</v>
      </c>
    </row>
    <row r="150" spans="1:4" x14ac:dyDescent="0.2">
      <c r="A150" t="s">
        <v>3257</v>
      </c>
      <c r="B150" s="7">
        <v>120000</v>
      </c>
      <c r="C150" s="7">
        <v>34200</v>
      </c>
      <c r="D150" s="7">
        <v>85800</v>
      </c>
    </row>
    <row r="151" spans="1:4" x14ac:dyDescent="0.2">
      <c r="A151" t="s">
        <v>233</v>
      </c>
      <c r="B151" s="7">
        <v>120000</v>
      </c>
      <c r="C151" s="7">
        <v>36000</v>
      </c>
      <c r="D151" s="7">
        <v>84000</v>
      </c>
    </row>
    <row r="152" spans="1:4" x14ac:dyDescent="0.2">
      <c r="A152" t="s">
        <v>2078</v>
      </c>
      <c r="B152" s="7">
        <v>145000</v>
      </c>
      <c r="C152" s="7">
        <v>62000</v>
      </c>
      <c r="D152" s="7">
        <v>83000</v>
      </c>
    </row>
    <row r="153" spans="1:4" x14ac:dyDescent="0.2">
      <c r="A153" t="s">
        <v>771</v>
      </c>
      <c r="B153" s="7">
        <v>149000</v>
      </c>
      <c r="C153" s="7">
        <v>68000</v>
      </c>
      <c r="D153" s="7">
        <v>81000</v>
      </c>
    </row>
    <row r="154" spans="1:4" x14ac:dyDescent="0.2">
      <c r="A154" t="s">
        <v>3204</v>
      </c>
      <c r="B154" s="7">
        <v>184000</v>
      </c>
      <c r="C154" s="7">
        <v>106000</v>
      </c>
      <c r="D154" s="7">
        <v>78000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1192</v>
      </c>
      <c r="B158" s="7">
        <v>134000</v>
      </c>
      <c r="C158" s="7">
        <v>66000</v>
      </c>
      <c r="D158" s="7">
        <v>68000</v>
      </c>
    </row>
    <row r="159" spans="1:4" x14ac:dyDescent="0.2">
      <c r="A159" t="s">
        <v>1213</v>
      </c>
      <c r="B159" s="7">
        <v>72000</v>
      </c>
      <c r="C159" s="7">
        <v>6500</v>
      </c>
      <c r="D159" s="7">
        <v>65500</v>
      </c>
    </row>
    <row r="160" spans="1:4" x14ac:dyDescent="0.2">
      <c r="A160" t="s">
        <v>848</v>
      </c>
      <c r="B160" s="7">
        <v>86500</v>
      </c>
      <c r="C160" s="7">
        <v>23000</v>
      </c>
      <c r="D160" s="7">
        <v>63500</v>
      </c>
    </row>
    <row r="161" spans="1:4" x14ac:dyDescent="0.2">
      <c r="A161" t="s">
        <v>510</v>
      </c>
      <c r="B161" s="7">
        <v>165000</v>
      </c>
      <c r="C161" s="7">
        <v>103000</v>
      </c>
      <c r="D161" s="7">
        <v>62000</v>
      </c>
    </row>
    <row r="162" spans="1:4" x14ac:dyDescent="0.2">
      <c r="A162" t="s">
        <v>761</v>
      </c>
      <c r="B162" s="7">
        <v>97500</v>
      </c>
      <c r="C162" s="7">
        <v>36000</v>
      </c>
      <c r="D162" s="7">
        <v>61500</v>
      </c>
    </row>
    <row r="163" spans="1:4" x14ac:dyDescent="0.2">
      <c r="A163" t="s">
        <v>2767</v>
      </c>
      <c r="B163" s="7">
        <v>110000</v>
      </c>
      <c r="C163" s="7">
        <v>51000</v>
      </c>
      <c r="D163" s="7">
        <v>59000</v>
      </c>
    </row>
    <row r="164" spans="1:4" x14ac:dyDescent="0.2">
      <c r="A164" t="s">
        <v>2363</v>
      </c>
      <c r="B164" s="7">
        <v>101000</v>
      </c>
      <c r="C164" s="7">
        <v>42000</v>
      </c>
      <c r="D164" s="7">
        <v>59000</v>
      </c>
    </row>
    <row r="165" spans="1:4" x14ac:dyDescent="0.2">
      <c r="A165" t="s">
        <v>588</v>
      </c>
      <c r="B165" s="7">
        <v>69000</v>
      </c>
      <c r="C165" s="7">
        <v>10700</v>
      </c>
      <c r="D165" s="7">
        <v>58300</v>
      </c>
    </row>
    <row r="166" spans="1:4" x14ac:dyDescent="0.2">
      <c r="A166" t="s">
        <v>1295</v>
      </c>
      <c r="B166" s="7">
        <v>121000</v>
      </c>
      <c r="C166" s="7">
        <v>64000</v>
      </c>
      <c r="D166" s="7">
        <v>57000</v>
      </c>
    </row>
    <row r="167" spans="1:4" x14ac:dyDescent="0.2">
      <c r="A167" t="s">
        <v>2627</v>
      </c>
      <c r="B167" s="7">
        <v>270000</v>
      </c>
      <c r="C167" s="7">
        <v>215000</v>
      </c>
      <c r="D167" s="7">
        <v>55000</v>
      </c>
    </row>
    <row r="168" spans="1:4" x14ac:dyDescent="0.2">
      <c r="A168" t="s">
        <v>2134</v>
      </c>
      <c r="B168" s="7">
        <v>104000</v>
      </c>
      <c r="C168" s="7">
        <v>49500</v>
      </c>
      <c r="D168" s="7">
        <v>54500</v>
      </c>
    </row>
    <row r="169" spans="1:4" x14ac:dyDescent="0.2">
      <c r="A169" t="s">
        <v>47</v>
      </c>
      <c r="B169" s="7">
        <v>92000</v>
      </c>
      <c r="C169" s="7">
        <v>41000</v>
      </c>
      <c r="D169" s="7">
        <v>51000</v>
      </c>
    </row>
    <row r="170" spans="1:4" x14ac:dyDescent="0.2">
      <c r="A170" t="s">
        <v>2514</v>
      </c>
      <c r="B170" s="7">
        <v>84000</v>
      </c>
      <c r="C170" s="7">
        <v>34000</v>
      </c>
      <c r="D170" s="7">
        <v>50000</v>
      </c>
    </row>
    <row r="171" spans="1:4" x14ac:dyDescent="0.2">
      <c r="A171" t="s">
        <v>2067</v>
      </c>
      <c r="B171" s="7">
        <v>100000</v>
      </c>
      <c r="C171" s="7">
        <v>50000</v>
      </c>
      <c r="D171" s="7">
        <v>50000</v>
      </c>
    </row>
    <row r="172" spans="1:4" x14ac:dyDescent="0.2">
      <c r="A172" t="s">
        <v>30</v>
      </c>
      <c r="B172" s="7">
        <v>86000</v>
      </c>
      <c r="C172" s="7">
        <v>36100</v>
      </c>
      <c r="D172" s="7">
        <v>49900</v>
      </c>
    </row>
    <row r="173" spans="1:4" x14ac:dyDescent="0.2">
      <c r="A173" t="s">
        <v>2445</v>
      </c>
      <c r="B173" s="7">
        <v>60000</v>
      </c>
      <c r="C173" s="7">
        <v>10600</v>
      </c>
      <c r="D173" s="7">
        <v>49400</v>
      </c>
    </row>
    <row r="174" spans="1:4" x14ac:dyDescent="0.2">
      <c r="A174" t="s">
        <v>1969</v>
      </c>
      <c r="B174" s="7">
        <v>75000</v>
      </c>
      <c r="C174" s="7">
        <v>28000</v>
      </c>
      <c r="D174" s="7">
        <v>47000</v>
      </c>
    </row>
    <row r="175" spans="1:4" x14ac:dyDescent="0.2">
      <c r="A175" t="s">
        <v>2435</v>
      </c>
      <c r="B175" s="7">
        <v>71000</v>
      </c>
      <c r="C175" s="7">
        <v>24000</v>
      </c>
      <c r="D175" s="7">
        <v>47000</v>
      </c>
    </row>
    <row r="176" spans="1:4" x14ac:dyDescent="0.2">
      <c r="A176" t="s">
        <v>717</v>
      </c>
      <c r="B176" s="7">
        <v>85000</v>
      </c>
      <c r="C176" s="7">
        <v>38500</v>
      </c>
      <c r="D176" s="7">
        <v>46500</v>
      </c>
    </row>
    <row r="177" spans="1:4" x14ac:dyDescent="0.2">
      <c r="A177" t="s">
        <v>560</v>
      </c>
      <c r="B177" s="7">
        <v>86000</v>
      </c>
      <c r="C177" s="7">
        <v>40500</v>
      </c>
      <c r="D177" s="7">
        <v>45500</v>
      </c>
    </row>
    <row r="178" spans="1:4" x14ac:dyDescent="0.2">
      <c r="A178" t="s">
        <v>1174</v>
      </c>
      <c r="B178" s="7">
        <v>80000</v>
      </c>
      <c r="C178" s="7">
        <v>35500</v>
      </c>
      <c r="D178" s="7">
        <v>44500</v>
      </c>
    </row>
    <row r="179" spans="1:4" x14ac:dyDescent="0.2">
      <c r="A179" t="s">
        <v>198</v>
      </c>
      <c r="B179" s="7">
        <v>110000</v>
      </c>
      <c r="C179" s="7">
        <v>67000</v>
      </c>
      <c r="D179" s="7">
        <v>43000</v>
      </c>
    </row>
    <row r="180" spans="1:4" x14ac:dyDescent="0.2">
      <c r="A180" t="s">
        <v>483</v>
      </c>
      <c r="B180" s="7">
        <v>78000</v>
      </c>
      <c r="C180" s="7">
        <v>37000</v>
      </c>
      <c r="D180" s="7">
        <v>41000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2889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3120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2888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2680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3385</v>
      </c>
      <c r="B192" s="7">
        <v>75000</v>
      </c>
      <c r="C192" s="7">
        <v>50000</v>
      </c>
      <c r="D192" s="7">
        <v>25000</v>
      </c>
    </row>
    <row r="193" spans="1:4" x14ac:dyDescent="0.2">
      <c r="A193" t="s">
        <v>2041</v>
      </c>
      <c r="B193" s="7">
        <v>47000</v>
      </c>
      <c r="C193" s="7">
        <v>22000</v>
      </c>
      <c r="D193" s="7">
        <v>25000</v>
      </c>
    </row>
    <row r="194" spans="1:4" x14ac:dyDescent="0.2">
      <c r="A194" t="s">
        <v>2574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3615</v>
      </c>
      <c r="B198" s="7">
        <v>22300</v>
      </c>
      <c r="C198" s="7">
        <v>0</v>
      </c>
      <c r="D198" s="7">
        <v>22300</v>
      </c>
    </row>
    <row r="199" spans="1:4" x14ac:dyDescent="0.2">
      <c r="A199" t="s">
        <v>1515</v>
      </c>
      <c r="B199" s="7">
        <v>40000</v>
      </c>
      <c r="C199" s="7">
        <v>18000</v>
      </c>
      <c r="D199" s="7">
        <v>22000</v>
      </c>
    </row>
    <row r="200" spans="1:4" x14ac:dyDescent="0.2">
      <c r="A200" t="s">
        <v>1041</v>
      </c>
      <c r="B200" s="7">
        <v>39000</v>
      </c>
      <c r="C200" s="7">
        <v>17000</v>
      </c>
      <c r="D200" s="7">
        <v>22000</v>
      </c>
    </row>
    <row r="201" spans="1:4" x14ac:dyDescent="0.2">
      <c r="A201" t="s">
        <v>1711</v>
      </c>
      <c r="B201" s="7">
        <v>39000</v>
      </c>
      <c r="C201" s="7">
        <v>18000</v>
      </c>
      <c r="D201" s="7">
        <v>21000</v>
      </c>
    </row>
    <row r="202" spans="1:4" x14ac:dyDescent="0.2">
      <c r="A202" t="s">
        <v>1923</v>
      </c>
      <c r="B202" s="7">
        <v>49000</v>
      </c>
      <c r="C202" s="7">
        <v>28000</v>
      </c>
      <c r="D202" s="7">
        <v>21000</v>
      </c>
    </row>
    <row r="203" spans="1:4" x14ac:dyDescent="0.2">
      <c r="A203" t="s">
        <v>1603</v>
      </c>
      <c r="B203" s="7">
        <v>45000</v>
      </c>
      <c r="C203" s="7">
        <v>25000</v>
      </c>
      <c r="D203" s="7">
        <v>20000</v>
      </c>
    </row>
    <row r="204" spans="1:4" x14ac:dyDescent="0.2">
      <c r="A204" t="s">
        <v>545</v>
      </c>
      <c r="B204" s="7">
        <v>20000</v>
      </c>
      <c r="C204" s="7">
        <v>0</v>
      </c>
      <c r="D204" s="7">
        <v>20000</v>
      </c>
    </row>
    <row r="205" spans="1:4" x14ac:dyDescent="0.2">
      <c r="A205" t="s">
        <v>2774</v>
      </c>
      <c r="B205" s="7">
        <v>52000</v>
      </c>
      <c r="C205" s="7">
        <v>32000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3226</v>
      </c>
      <c r="B207" s="7">
        <v>90000</v>
      </c>
      <c r="C207" s="7">
        <v>70000</v>
      </c>
      <c r="D207" s="7">
        <v>20000</v>
      </c>
    </row>
    <row r="208" spans="1:4" x14ac:dyDescent="0.2">
      <c r="A208" t="s">
        <v>937</v>
      </c>
      <c r="B208" s="7">
        <v>68000</v>
      </c>
      <c r="C208" s="7">
        <v>49000</v>
      </c>
      <c r="D208" s="7">
        <v>19000</v>
      </c>
    </row>
    <row r="209" spans="1:4" x14ac:dyDescent="0.2">
      <c r="A209" t="s">
        <v>480</v>
      </c>
      <c r="B209" s="7">
        <v>329200</v>
      </c>
      <c r="C209" s="7">
        <v>310543</v>
      </c>
      <c r="D209" s="7">
        <v>18657</v>
      </c>
    </row>
    <row r="210" spans="1:4" x14ac:dyDescent="0.2">
      <c r="A210" t="s">
        <v>2501</v>
      </c>
      <c r="B210" s="7">
        <v>40000</v>
      </c>
      <c r="C210" s="7">
        <v>22000</v>
      </c>
      <c r="D210" s="7">
        <v>18000</v>
      </c>
    </row>
    <row r="211" spans="1:4" x14ac:dyDescent="0.2">
      <c r="A211" t="s">
        <v>1261</v>
      </c>
      <c r="B211" s="7">
        <v>26000</v>
      </c>
      <c r="C211" s="7">
        <v>8000</v>
      </c>
      <c r="D211" s="7">
        <v>18000</v>
      </c>
    </row>
    <row r="212" spans="1:4" x14ac:dyDescent="0.2">
      <c r="A212" t="s">
        <v>1487</v>
      </c>
      <c r="B212" s="7">
        <v>30000</v>
      </c>
      <c r="C212" s="7">
        <v>12000</v>
      </c>
      <c r="D212" s="7">
        <v>18000</v>
      </c>
    </row>
    <row r="213" spans="1:4" x14ac:dyDescent="0.2">
      <c r="A213" t="s">
        <v>2446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474</v>
      </c>
      <c r="B214" s="7">
        <v>30000</v>
      </c>
      <c r="C214" s="7">
        <v>13000</v>
      </c>
      <c r="D214" s="7">
        <v>17000</v>
      </c>
    </row>
    <row r="215" spans="1:4" x14ac:dyDescent="0.2">
      <c r="A215" t="s">
        <v>3324</v>
      </c>
      <c r="B215" s="7">
        <v>35000</v>
      </c>
      <c r="C215" s="7">
        <v>18000</v>
      </c>
      <c r="D215" s="7">
        <v>17000</v>
      </c>
    </row>
    <row r="216" spans="1:4" x14ac:dyDescent="0.2">
      <c r="A216" t="s">
        <v>1441</v>
      </c>
      <c r="B216" s="7">
        <v>30000</v>
      </c>
      <c r="C216" s="7">
        <v>14000</v>
      </c>
      <c r="D216" s="7">
        <v>16000</v>
      </c>
    </row>
    <row r="217" spans="1:4" x14ac:dyDescent="0.2">
      <c r="A217" t="s">
        <v>3465</v>
      </c>
      <c r="B217" s="7">
        <v>28000</v>
      </c>
      <c r="C217" s="7">
        <v>12000</v>
      </c>
      <c r="D217" s="7">
        <v>16000</v>
      </c>
    </row>
    <row r="218" spans="1:4" x14ac:dyDescent="0.2">
      <c r="A218" t="s">
        <v>3180</v>
      </c>
      <c r="B218" s="7">
        <v>20000</v>
      </c>
      <c r="C218" s="7">
        <v>5000</v>
      </c>
      <c r="D218" s="7">
        <v>15000</v>
      </c>
    </row>
    <row r="219" spans="1:4" x14ac:dyDescent="0.2">
      <c r="A219" t="s">
        <v>238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1934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3593</v>
      </c>
      <c r="B223" s="7">
        <v>20000</v>
      </c>
      <c r="C223" s="7">
        <v>6000</v>
      </c>
      <c r="D223" s="7">
        <v>14000</v>
      </c>
    </row>
    <row r="224" spans="1:4" x14ac:dyDescent="0.2">
      <c r="A224" t="s">
        <v>3014</v>
      </c>
      <c r="B224" s="7">
        <v>29000</v>
      </c>
      <c r="C224" s="7">
        <v>15000</v>
      </c>
      <c r="D224" s="7">
        <v>14000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2509</v>
      </c>
      <c r="B226" s="7">
        <v>24000</v>
      </c>
      <c r="C226" s="7">
        <v>11000</v>
      </c>
      <c r="D226" s="7">
        <v>13000</v>
      </c>
    </row>
    <row r="227" spans="1:4" x14ac:dyDescent="0.2">
      <c r="A227" t="s">
        <v>1257</v>
      </c>
      <c r="B227" s="7">
        <v>22000</v>
      </c>
      <c r="C227" s="7">
        <v>9000</v>
      </c>
      <c r="D227" s="7">
        <v>13000</v>
      </c>
    </row>
    <row r="228" spans="1:4" x14ac:dyDescent="0.2">
      <c r="A228" t="s">
        <v>1496</v>
      </c>
      <c r="B228" s="7">
        <v>25000</v>
      </c>
      <c r="C228" s="7">
        <v>12000</v>
      </c>
      <c r="D228" s="7">
        <v>13000</v>
      </c>
    </row>
    <row r="229" spans="1:4" x14ac:dyDescent="0.2">
      <c r="A229" t="s">
        <v>2674</v>
      </c>
      <c r="B229" s="7">
        <v>36000</v>
      </c>
      <c r="C229" s="7">
        <v>24000</v>
      </c>
      <c r="D229" s="7">
        <v>12000</v>
      </c>
    </row>
    <row r="230" spans="1:4" x14ac:dyDescent="0.2">
      <c r="A230" t="s">
        <v>1942</v>
      </c>
      <c r="B230" s="7">
        <v>19000</v>
      </c>
      <c r="C230" s="7">
        <v>7000</v>
      </c>
      <c r="D230" s="7">
        <v>12000</v>
      </c>
    </row>
    <row r="231" spans="1:4" x14ac:dyDescent="0.2">
      <c r="A231" t="s">
        <v>3274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1787</v>
      </c>
      <c r="B232" s="7">
        <v>10000</v>
      </c>
      <c r="C232" s="7">
        <v>0</v>
      </c>
      <c r="D232" s="7">
        <v>10000</v>
      </c>
    </row>
    <row r="233" spans="1:4" x14ac:dyDescent="0.2">
      <c r="A233" t="s">
        <v>3631</v>
      </c>
      <c r="B233" s="7">
        <v>20000</v>
      </c>
      <c r="C233" s="7">
        <v>10000</v>
      </c>
      <c r="D233" s="7">
        <v>10000</v>
      </c>
    </row>
    <row r="234" spans="1:4" x14ac:dyDescent="0.2">
      <c r="A234" t="s">
        <v>3400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126</v>
      </c>
      <c r="B235" s="7">
        <v>15000</v>
      </c>
      <c r="C235" s="7">
        <v>5000</v>
      </c>
      <c r="D235" s="7">
        <v>10000</v>
      </c>
    </row>
    <row r="236" spans="1:4" x14ac:dyDescent="0.2">
      <c r="A236" t="s">
        <v>2260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1326</v>
      </c>
      <c r="B237" s="7">
        <v>22000</v>
      </c>
      <c r="C237" s="7">
        <v>13000</v>
      </c>
      <c r="D237" s="7">
        <v>9000</v>
      </c>
    </row>
    <row r="238" spans="1:4" x14ac:dyDescent="0.2">
      <c r="A238" t="s">
        <v>112</v>
      </c>
      <c r="B238" s="7">
        <v>8000</v>
      </c>
      <c r="C238" s="7">
        <v>0</v>
      </c>
      <c r="D238" s="7">
        <v>8000</v>
      </c>
    </row>
    <row r="239" spans="1:4" x14ac:dyDescent="0.2">
      <c r="A239" t="s">
        <v>1166</v>
      </c>
      <c r="B239" s="7">
        <v>15000</v>
      </c>
      <c r="C239" s="7">
        <v>7500</v>
      </c>
      <c r="D239" s="7">
        <v>7500</v>
      </c>
    </row>
    <row r="240" spans="1:4" x14ac:dyDescent="0.2">
      <c r="A240" t="s">
        <v>682</v>
      </c>
      <c r="B240" s="7">
        <v>10000</v>
      </c>
      <c r="C240" s="7">
        <v>3500</v>
      </c>
      <c r="D240" s="7">
        <v>6500</v>
      </c>
    </row>
    <row r="241" spans="1:4" x14ac:dyDescent="0.2">
      <c r="A241" t="s">
        <v>1246</v>
      </c>
      <c r="B241" s="7">
        <v>12000</v>
      </c>
      <c r="C241" s="7">
        <v>6000</v>
      </c>
      <c r="D241" s="7">
        <v>6000</v>
      </c>
    </row>
    <row r="242" spans="1:4" x14ac:dyDescent="0.2">
      <c r="A242" t="s">
        <v>2217</v>
      </c>
      <c r="B242" s="7">
        <v>12000</v>
      </c>
      <c r="C242" s="7">
        <v>6000</v>
      </c>
      <c r="D242" s="7">
        <v>6000</v>
      </c>
    </row>
    <row r="243" spans="1:4" x14ac:dyDescent="0.2">
      <c r="A243" t="s">
        <v>3425</v>
      </c>
      <c r="B243" s="7">
        <v>6000</v>
      </c>
      <c r="C243" s="7">
        <v>0</v>
      </c>
      <c r="D243" s="7">
        <v>6000</v>
      </c>
    </row>
    <row r="244" spans="1:4" x14ac:dyDescent="0.2">
      <c r="A244" t="s">
        <v>117</v>
      </c>
      <c r="B244" s="7">
        <v>5000</v>
      </c>
      <c r="C244" s="7">
        <v>0</v>
      </c>
      <c r="D244" s="7">
        <v>5000</v>
      </c>
    </row>
    <row r="245" spans="1:4" x14ac:dyDescent="0.2">
      <c r="A245" t="s">
        <v>246</v>
      </c>
      <c r="B245" s="7">
        <v>2000</v>
      </c>
      <c r="C245" s="7">
        <v>0</v>
      </c>
      <c r="D245" s="7">
        <v>2000</v>
      </c>
    </row>
    <row r="246" spans="1:4" x14ac:dyDescent="0.2">
      <c r="A246" t="s">
        <v>352</v>
      </c>
      <c r="B246" s="7">
        <v>3000</v>
      </c>
      <c r="C246" s="7">
        <v>1000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92296300</v>
      </c>
      <c r="C249" s="7">
        <v>46568910</v>
      </c>
      <c r="D249" s="7">
        <v>45727390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9" sqref="D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44930</v>
      </c>
      <c r="B5" s="8" t="s">
        <v>261</v>
      </c>
      <c r="C5" t="s">
        <v>1015</v>
      </c>
      <c r="D5" s="7">
        <v>2</v>
      </c>
      <c r="E5" s="7">
        <v>60000</v>
      </c>
      <c r="F5" s="7">
        <v>125000</v>
      </c>
    </row>
    <row r="6" spans="1:6" x14ac:dyDescent="0.2">
      <c r="A6" s="1">
        <v>44931</v>
      </c>
      <c r="B6" s="8" t="s">
        <v>260</v>
      </c>
      <c r="C6" t="s">
        <v>1015</v>
      </c>
      <c r="D6" s="7">
        <v>1</v>
      </c>
      <c r="E6" s="7">
        <v>60000</v>
      </c>
      <c r="F6" s="7">
        <v>125000</v>
      </c>
    </row>
    <row r="7" spans="1:6" x14ac:dyDescent="0.2">
      <c r="A7" s="1">
        <v>44932</v>
      </c>
      <c r="B7" s="8" t="s">
        <v>260</v>
      </c>
      <c r="C7" t="s">
        <v>1015</v>
      </c>
      <c r="D7" s="7">
        <v>1</v>
      </c>
      <c r="E7" s="7">
        <v>60000</v>
      </c>
      <c r="F7" s="7">
        <v>125000</v>
      </c>
    </row>
    <row r="8" spans="1:6" x14ac:dyDescent="0.2">
      <c r="A8" s="1">
        <v>44936</v>
      </c>
      <c r="B8" s="8" t="s">
        <v>261</v>
      </c>
      <c r="C8" t="s">
        <v>1015</v>
      </c>
      <c r="D8" s="7">
        <v>1</v>
      </c>
      <c r="E8" s="7">
        <v>55000</v>
      </c>
      <c r="F8" s="7">
        <v>115000</v>
      </c>
    </row>
    <row r="9" spans="1:6" x14ac:dyDescent="0.2">
      <c r="A9" s="1" t="s">
        <v>245</v>
      </c>
      <c r="D9" s="7">
        <v>5</v>
      </c>
      <c r="E9" s="7">
        <v>59000</v>
      </c>
      <c r="F9" s="7">
        <v>123000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2846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2846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2845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2845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3403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3403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2023-07-14T04:02:06Z</dcterms:modified>
</cp:coreProperties>
</file>