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6B4C2169-8A7E-024C-91AB-F62E4B0402B1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177" r:id="rId13"/>
    <pivotCache cacheId="187" r:id="rId14"/>
    <pivotCache cacheId="192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269" i="1" l="1"/>
  <c r="P13269" i="1"/>
  <c r="Q13269" i="1"/>
  <c r="R13269" i="1"/>
  <c r="S13269" i="1"/>
  <c r="O13268" i="1"/>
  <c r="P13268" i="1"/>
  <c r="Q13268" i="1"/>
  <c r="R13268" i="1"/>
  <c r="S13268" i="1"/>
  <c r="O13267" i="1"/>
  <c r="P13267" i="1"/>
  <c r="Q13267" i="1"/>
  <c r="R13267" i="1"/>
  <c r="S13267" i="1"/>
  <c r="O13265" i="1"/>
  <c r="O13266" i="1"/>
  <c r="P13265" i="1"/>
  <c r="P13266" i="1"/>
  <c r="Q13265" i="1"/>
  <c r="Q13266" i="1"/>
  <c r="R13265" i="1"/>
  <c r="R13266" i="1"/>
  <c r="S13265" i="1"/>
  <c r="S13266" i="1"/>
  <c r="O13263" i="1"/>
  <c r="O13264" i="1"/>
  <c r="P13263" i="1"/>
  <c r="P13264" i="1"/>
  <c r="Q13263" i="1"/>
  <c r="Q13264" i="1"/>
  <c r="R13263" i="1"/>
  <c r="R13264" i="1"/>
  <c r="S13263" i="1"/>
  <c r="S13264" i="1"/>
  <c r="O13262" i="1"/>
  <c r="P13262" i="1"/>
  <c r="Q13262" i="1"/>
  <c r="R13262" i="1"/>
  <c r="S13262" i="1"/>
  <c r="O13260" i="1"/>
  <c r="O13261" i="1"/>
  <c r="P13260" i="1"/>
  <c r="P13261" i="1"/>
  <c r="Q13260" i="1"/>
  <c r="Q13261" i="1"/>
  <c r="R13260" i="1"/>
  <c r="R13261" i="1"/>
  <c r="S13260" i="1"/>
  <c r="S13261" i="1"/>
  <c r="O13257" i="1"/>
  <c r="O13258" i="1"/>
  <c r="O13259" i="1"/>
  <c r="P13257" i="1"/>
  <c r="P13258" i="1"/>
  <c r="P13259" i="1"/>
  <c r="Q13257" i="1"/>
  <c r="Q13258" i="1"/>
  <c r="Q13259" i="1"/>
  <c r="R13257" i="1"/>
  <c r="R13258" i="1"/>
  <c r="R13259" i="1"/>
  <c r="S13257" i="1"/>
  <c r="S13258" i="1"/>
  <c r="S13259" i="1"/>
  <c r="O13256" i="1"/>
  <c r="P13256" i="1"/>
  <c r="Q13256" i="1"/>
  <c r="R13256" i="1"/>
  <c r="S13256" i="1"/>
  <c r="O13255" i="1"/>
  <c r="P13255" i="1"/>
  <c r="Q13255" i="1"/>
  <c r="R13255" i="1"/>
  <c r="S13255" i="1"/>
  <c r="O13254" i="1"/>
  <c r="P13254" i="1"/>
  <c r="Q13254" i="1"/>
  <c r="R13254" i="1"/>
  <c r="S13254" i="1"/>
  <c r="O13253" i="1"/>
  <c r="P13253" i="1"/>
  <c r="Q13253" i="1"/>
  <c r="R13253" i="1"/>
  <c r="S13253" i="1"/>
  <c r="O13252" i="1"/>
  <c r="P13252" i="1"/>
  <c r="Q13252" i="1"/>
  <c r="R13252" i="1"/>
  <c r="S13252" i="1"/>
  <c r="O13251" i="1"/>
  <c r="P13251" i="1"/>
  <c r="Q13251" i="1"/>
  <c r="R13251" i="1"/>
  <c r="S13251" i="1"/>
  <c r="O13250" i="1"/>
  <c r="P13250" i="1"/>
  <c r="Q13250" i="1"/>
  <c r="R13250" i="1"/>
  <c r="S13250" i="1"/>
  <c r="O13247" i="1"/>
  <c r="O13248" i="1"/>
  <c r="O13249" i="1"/>
  <c r="P13247" i="1"/>
  <c r="P13248" i="1"/>
  <c r="P13249" i="1"/>
  <c r="Q13247" i="1"/>
  <c r="Q13248" i="1"/>
  <c r="Q13249" i="1"/>
  <c r="R13247" i="1"/>
  <c r="R13248" i="1"/>
  <c r="R13249" i="1"/>
  <c r="S13247" i="1"/>
  <c r="S13248" i="1"/>
  <c r="S13249" i="1"/>
  <c r="O13246" i="1"/>
  <c r="P13246" i="1"/>
  <c r="Q13246" i="1"/>
  <c r="R13246" i="1"/>
  <c r="S13246" i="1"/>
  <c r="O13244" i="1"/>
  <c r="O13245" i="1"/>
  <c r="P13244" i="1"/>
  <c r="P13245" i="1"/>
  <c r="Q13244" i="1"/>
  <c r="Q13245" i="1"/>
  <c r="R13244" i="1"/>
  <c r="R13245" i="1"/>
  <c r="S13244" i="1"/>
  <c r="S13245" i="1"/>
  <c r="O13243" i="1"/>
  <c r="P13243" i="1"/>
  <c r="Q13243" i="1"/>
  <c r="R13243" i="1"/>
  <c r="S13243" i="1"/>
  <c r="O13242" i="1"/>
  <c r="P13242" i="1"/>
  <c r="Q13242" i="1"/>
  <c r="R13242" i="1"/>
  <c r="S13242" i="1"/>
  <c r="O13241" i="1"/>
  <c r="P13241" i="1"/>
  <c r="Q13241" i="1"/>
  <c r="R13241" i="1"/>
  <c r="S13241" i="1"/>
  <c r="O13240" i="1"/>
  <c r="P13240" i="1"/>
  <c r="Q13240" i="1"/>
  <c r="R13240" i="1"/>
  <c r="S13240" i="1"/>
  <c r="O13239" i="1"/>
  <c r="P13239" i="1"/>
  <c r="Q13239" i="1"/>
  <c r="R13239" i="1"/>
  <c r="S13239" i="1"/>
  <c r="O13236" i="1"/>
  <c r="O13237" i="1"/>
  <c r="O13238" i="1"/>
  <c r="P13236" i="1"/>
  <c r="P13237" i="1"/>
  <c r="P13238" i="1"/>
  <c r="Q13236" i="1"/>
  <c r="Q13237" i="1"/>
  <c r="Q13238" i="1"/>
  <c r="R13236" i="1"/>
  <c r="R13237" i="1"/>
  <c r="R13238" i="1"/>
  <c r="S13236" i="1"/>
  <c r="S13237" i="1"/>
  <c r="S13238" i="1"/>
  <c r="O13235" i="1"/>
  <c r="P13235" i="1"/>
  <c r="Q13235" i="1"/>
  <c r="R13235" i="1"/>
  <c r="S13235" i="1"/>
  <c r="O13234" i="1"/>
  <c r="P13234" i="1"/>
  <c r="Q13234" i="1"/>
  <c r="R13234" i="1"/>
  <c r="S13234" i="1"/>
  <c r="O13230" i="1"/>
  <c r="O13231" i="1"/>
  <c r="O13232" i="1"/>
  <c r="O13233" i="1"/>
  <c r="P13230" i="1"/>
  <c r="P13231" i="1"/>
  <c r="P13232" i="1"/>
  <c r="P13233" i="1"/>
  <c r="Q13230" i="1"/>
  <c r="Q13231" i="1"/>
  <c r="Q13232" i="1"/>
  <c r="Q13233" i="1"/>
  <c r="R13230" i="1"/>
  <c r="R13231" i="1"/>
  <c r="R13232" i="1"/>
  <c r="R13233" i="1"/>
  <c r="S13230" i="1"/>
  <c r="S13231" i="1"/>
  <c r="S13232" i="1"/>
  <c r="S13233" i="1"/>
  <c r="O13227" i="1"/>
  <c r="O13228" i="1"/>
  <c r="O13229" i="1"/>
  <c r="P13227" i="1"/>
  <c r="P13228" i="1"/>
  <c r="P13229" i="1"/>
  <c r="Q13227" i="1"/>
  <c r="Q13228" i="1"/>
  <c r="Q13229" i="1"/>
  <c r="R13227" i="1"/>
  <c r="R13228" i="1"/>
  <c r="R13229" i="1"/>
  <c r="S13227" i="1"/>
  <c r="S13228" i="1"/>
  <c r="S13229" i="1"/>
  <c r="O13226" i="1"/>
  <c r="P13226" i="1"/>
  <c r="Q13226" i="1"/>
  <c r="R13226" i="1"/>
  <c r="S13226" i="1"/>
  <c r="O13225" i="1"/>
  <c r="P13225" i="1"/>
  <c r="Q13225" i="1"/>
  <c r="R13225" i="1"/>
  <c r="S13225" i="1"/>
  <c r="O13224" i="1"/>
  <c r="P13224" i="1"/>
  <c r="Q13224" i="1"/>
  <c r="R13224" i="1"/>
  <c r="S13224" i="1"/>
  <c r="O13223" i="1"/>
  <c r="P13223" i="1"/>
  <c r="Q13223" i="1"/>
  <c r="R13223" i="1"/>
  <c r="S13223" i="1"/>
  <c r="O13222" i="1"/>
  <c r="P13222" i="1"/>
  <c r="Q13222" i="1"/>
  <c r="R13222" i="1"/>
  <c r="S13222" i="1"/>
  <c r="O13221" i="1"/>
  <c r="P13221" i="1"/>
  <c r="Q13221" i="1"/>
  <c r="R13221" i="1"/>
  <c r="S13221" i="1"/>
  <c r="O13220" i="1"/>
  <c r="P13220" i="1"/>
  <c r="Q13220" i="1"/>
  <c r="R13220" i="1"/>
  <c r="S13220" i="1"/>
  <c r="O13219" i="1"/>
  <c r="P13219" i="1"/>
  <c r="Q13219" i="1"/>
  <c r="R13219" i="1"/>
  <c r="S13219" i="1"/>
  <c r="O13218" i="1"/>
  <c r="P13218" i="1"/>
  <c r="Q13218" i="1"/>
  <c r="R13218" i="1"/>
  <c r="S13218" i="1"/>
  <c r="O13217" i="1"/>
  <c r="P13217" i="1"/>
  <c r="Q13217" i="1"/>
  <c r="R13217" i="1"/>
  <c r="S13217" i="1"/>
  <c r="O13216" i="1"/>
  <c r="P13216" i="1"/>
  <c r="Q13216" i="1"/>
  <c r="R13216" i="1"/>
  <c r="S13216" i="1"/>
  <c r="O13215" i="1"/>
  <c r="P13215" i="1"/>
  <c r="Q13215" i="1"/>
  <c r="R13215" i="1"/>
  <c r="S13215" i="1"/>
  <c r="O13214" i="1"/>
  <c r="P13214" i="1"/>
  <c r="Q13214" i="1"/>
  <c r="R13214" i="1"/>
  <c r="S13214" i="1"/>
  <c r="O13213" i="1"/>
  <c r="P13213" i="1"/>
  <c r="Q13213" i="1"/>
  <c r="R13213" i="1"/>
  <c r="S13213" i="1"/>
  <c r="O13211" i="1"/>
  <c r="O13212" i="1"/>
  <c r="P13211" i="1"/>
  <c r="P13212" i="1"/>
  <c r="Q13211" i="1"/>
  <c r="Q13212" i="1"/>
  <c r="R13211" i="1"/>
  <c r="R13212" i="1"/>
  <c r="S13211" i="1"/>
  <c r="S13212" i="1"/>
  <c r="O13210" i="1"/>
  <c r="P13210" i="1"/>
  <c r="Q13210" i="1"/>
  <c r="R13210" i="1"/>
  <c r="S13210" i="1"/>
  <c r="O13209" i="1"/>
  <c r="P13209" i="1"/>
  <c r="Q13209" i="1"/>
  <c r="R13209" i="1"/>
  <c r="S13209" i="1"/>
  <c r="O13202" i="1"/>
  <c r="O13203" i="1"/>
  <c r="O13204" i="1"/>
  <c r="O13205" i="1"/>
  <c r="O13206" i="1"/>
  <c r="O13207" i="1"/>
  <c r="O13208" i="1"/>
  <c r="P13202" i="1"/>
  <c r="P13203" i="1"/>
  <c r="P13204" i="1"/>
  <c r="P13205" i="1"/>
  <c r="P13206" i="1"/>
  <c r="P13207" i="1"/>
  <c r="P13208" i="1"/>
  <c r="Q13202" i="1"/>
  <c r="Q13203" i="1"/>
  <c r="Q13204" i="1"/>
  <c r="Q13205" i="1"/>
  <c r="Q13206" i="1"/>
  <c r="Q13207" i="1"/>
  <c r="Q13208" i="1"/>
  <c r="R13202" i="1"/>
  <c r="R13203" i="1"/>
  <c r="R13204" i="1"/>
  <c r="R13205" i="1"/>
  <c r="R13206" i="1"/>
  <c r="R13207" i="1"/>
  <c r="R13208" i="1"/>
  <c r="S13202" i="1"/>
  <c r="S13203" i="1"/>
  <c r="S13204" i="1"/>
  <c r="S13205" i="1"/>
  <c r="S13206" i="1"/>
  <c r="S13207" i="1"/>
  <c r="S13208" i="1"/>
  <c r="O13200" i="1"/>
  <c r="O13201" i="1"/>
  <c r="P13200" i="1"/>
  <c r="P13201" i="1"/>
  <c r="Q13200" i="1"/>
  <c r="Q13201" i="1"/>
  <c r="R13200" i="1"/>
  <c r="R13201" i="1"/>
  <c r="S13200" i="1"/>
  <c r="S13201" i="1"/>
  <c r="O13199" i="1"/>
  <c r="P13199" i="1"/>
  <c r="Q13199" i="1"/>
  <c r="R13199" i="1"/>
  <c r="S13199" i="1"/>
  <c r="O13198" i="1"/>
  <c r="P13198" i="1"/>
  <c r="Q13198" i="1"/>
  <c r="R13198" i="1"/>
  <c r="S13198" i="1"/>
  <c r="O13196" i="1"/>
  <c r="O13197" i="1"/>
  <c r="P13196" i="1"/>
  <c r="P13197" i="1"/>
  <c r="Q13196" i="1"/>
  <c r="Q13197" i="1"/>
  <c r="R13196" i="1"/>
  <c r="R13197" i="1"/>
  <c r="S13196" i="1"/>
  <c r="S13197" i="1"/>
  <c r="O13195" i="1"/>
  <c r="P13195" i="1"/>
  <c r="Q13195" i="1"/>
  <c r="R13195" i="1"/>
  <c r="S13195" i="1"/>
  <c r="O13194" i="1"/>
  <c r="P13194" i="1"/>
  <c r="Q13194" i="1"/>
  <c r="R13194" i="1"/>
  <c r="S13194" i="1"/>
  <c r="O13190" i="1"/>
  <c r="O13191" i="1"/>
  <c r="O13192" i="1"/>
  <c r="O13193" i="1"/>
  <c r="P13190" i="1"/>
  <c r="P13191" i="1"/>
  <c r="P13192" i="1"/>
  <c r="P13193" i="1"/>
  <c r="Q13190" i="1"/>
  <c r="Q13191" i="1"/>
  <c r="Q13192" i="1"/>
  <c r="Q13193" i="1"/>
  <c r="R13190" i="1"/>
  <c r="R13191" i="1"/>
  <c r="R13192" i="1"/>
  <c r="R13193" i="1"/>
  <c r="S13190" i="1"/>
  <c r="S13191" i="1"/>
  <c r="S13192" i="1"/>
  <c r="S13193" i="1"/>
  <c r="O13189" i="1"/>
  <c r="P13189" i="1"/>
  <c r="Q13189" i="1"/>
  <c r="R13189" i="1"/>
  <c r="S13189" i="1"/>
  <c r="O13188" i="1"/>
  <c r="P13188" i="1"/>
  <c r="Q13188" i="1"/>
  <c r="R13188" i="1"/>
  <c r="S13188" i="1"/>
  <c r="O13186" i="1"/>
  <c r="O13187" i="1"/>
  <c r="P13186" i="1"/>
  <c r="P13187" i="1"/>
  <c r="Q13186" i="1"/>
  <c r="Q13187" i="1"/>
  <c r="R13186" i="1"/>
  <c r="R13187" i="1"/>
  <c r="S13186" i="1"/>
  <c r="S13187" i="1"/>
  <c r="O13184" i="1"/>
  <c r="O13185" i="1"/>
  <c r="P13184" i="1"/>
  <c r="P13185" i="1"/>
  <c r="Q13184" i="1"/>
  <c r="Q13185" i="1"/>
  <c r="R13184" i="1"/>
  <c r="R13185" i="1"/>
  <c r="S13184" i="1"/>
  <c r="S13185" i="1"/>
  <c r="O13183" i="1"/>
  <c r="P13183" i="1"/>
  <c r="Q13183" i="1"/>
  <c r="R13183" i="1"/>
  <c r="S13183" i="1"/>
  <c r="O13182" i="1"/>
  <c r="P13182" i="1"/>
  <c r="Q13182" i="1"/>
  <c r="R13182" i="1"/>
  <c r="S13182" i="1"/>
  <c r="O13180" i="1"/>
  <c r="O13181" i="1"/>
  <c r="P13180" i="1"/>
  <c r="P13181" i="1"/>
  <c r="Q13180" i="1"/>
  <c r="Q13181" i="1"/>
  <c r="R13180" i="1"/>
  <c r="R13181" i="1"/>
  <c r="S13180" i="1"/>
  <c r="S13181" i="1"/>
  <c r="O13179" i="1"/>
  <c r="P13179" i="1"/>
  <c r="Q13179" i="1"/>
  <c r="R13179" i="1"/>
  <c r="S13179" i="1"/>
  <c r="O13178" i="1"/>
  <c r="P13178" i="1"/>
  <c r="Q13178" i="1"/>
  <c r="R13178" i="1"/>
  <c r="S13178" i="1"/>
  <c r="O13177" i="1"/>
  <c r="P13177" i="1"/>
  <c r="Q13177" i="1"/>
  <c r="R13177" i="1"/>
  <c r="S13177" i="1"/>
  <c r="O13176" i="1"/>
  <c r="P13176" i="1"/>
  <c r="Q13176" i="1"/>
  <c r="R13176" i="1"/>
  <c r="S13176" i="1"/>
  <c r="O13175" i="1"/>
  <c r="P13175" i="1"/>
  <c r="Q13175" i="1"/>
  <c r="R13175" i="1"/>
  <c r="S13175" i="1"/>
  <c r="O13174" i="1"/>
  <c r="P13174" i="1"/>
  <c r="Q13174" i="1"/>
  <c r="R13174" i="1"/>
  <c r="S13174" i="1"/>
  <c r="O13173" i="1"/>
  <c r="P13173" i="1"/>
  <c r="Q13173" i="1"/>
  <c r="R13173" i="1"/>
  <c r="S13173" i="1"/>
  <c r="O13172" i="1"/>
  <c r="P13172" i="1"/>
  <c r="Q13172" i="1"/>
  <c r="R13172" i="1"/>
  <c r="S13172" i="1"/>
  <c r="O13171" i="1"/>
  <c r="P13171" i="1"/>
  <c r="Q13171" i="1"/>
  <c r="R13171" i="1"/>
  <c r="S13171" i="1"/>
  <c r="O13170" i="1"/>
  <c r="P13170" i="1"/>
  <c r="Q13170" i="1"/>
  <c r="R13170" i="1"/>
  <c r="S13170" i="1"/>
  <c r="O13169" i="1"/>
  <c r="P13169" i="1"/>
  <c r="Q13169" i="1"/>
  <c r="R13169" i="1"/>
  <c r="S13169" i="1"/>
  <c r="O13168" i="1"/>
  <c r="P13168" i="1"/>
  <c r="Q13168" i="1"/>
  <c r="R13168" i="1"/>
  <c r="S13168" i="1"/>
  <c r="O13167" i="1"/>
  <c r="P13167" i="1"/>
  <c r="Q13167" i="1"/>
  <c r="R13167" i="1"/>
  <c r="S13167" i="1"/>
  <c r="O13166" i="1"/>
  <c r="P13166" i="1"/>
  <c r="Q13166" i="1"/>
  <c r="R13166" i="1"/>
  <c r="S13166" i="1"/>
  <c r="O13165" i="1"/>
  <c r="P13165" i="1"/>
  <c r="Q13165" i="1"/>
  <c r="R13165" i="1"/>
  <c r="S13165" i="1"/>
  <c r="O13164" i="1"/>
  <c r="P13164" i="1"/>
  <c r="Q13164" i="1"/>
  <c r="R13164" i="1"/>
  <c r="S13164" i="1"/>
  <c r="O13163" i="1"/>
  <c r="P13163" i="1"/>
  <c r="Q13163" i="1"/>
  <c r="R13163" i="1"/>
  <c r="S13163" i="1"/>
  <c r="O13162" i="1"/>
  <c r="P13162" i="1"/>
  <c r="Q13162" i="1"/>
  <c r="R13162" i="1"/>
  <c r="S13162" i="1"/>
  <c r="O13161" i="1"/>
  <c r="P13161" i="1"/>
  <c r="Q13161" i="1"/>
  <c r="R13161" i="1"/>
  <c r="S13161" i="1"/>
  <c r="O13160" i="1"/>
  <c r="P13160" i="1"/>
  <c r="Q13160" i="1"/>
  <c r="R13160" i="1"/>
  <c r="S13160" i="1"/>
  <c r="O13159" i="1"/>
  <c r="P13159" i="1"/>
  <c r="Q13159" i="1"/>
  <c r="R13159" i="1"/>
  <c r="S13159" i="1"/>
  <c r="O13158" i="1"/>
  <c r="P13158" i="1"/>
  <c r="Q13158" i="1"/>
  <c r="R13158" i="1"/>
  <c r="S13158" i="1"/>
  <c r="O13157" i="1"/>
  <c r="P13157" i="1"/>
  <c r="Q13157" i="1"/>
  <c r="R13157" i="1"/>
  <c r="S13157" i="1"/>
  <c r="O13156" i="1"/>
  <c r="P13156" i="1"/>
  <c r="Q13156" i="1"/>
  <c r="R13156" i="1"/>
  <c r="S13156" i="1"/>
  <c r="O13155" i="1"/>
  <c r="P13155" i="1"/>
  <c r="Q13155" i="1"/>
  <c r="R13155" i="1"/>
  <c r="S13155" i="1"/>
  <c r="O13154" i="1"/>
  <c r="P13154" i="1"/>
  <c r="Q13154" i="1"/>
  <c r="R13154" i="1"/>
  <c r="S13154" i="1"/>
  <c r="O13152" i="1"/>
  <c r="O13153" i="1"/>
  <c r="P13152" i="1"/>
  <c r="P13153" i="1"/>
  <c r="Q13152" i="1"/>
  <c r="Q13153" i="1"/>
  <c r="R13152" i="1"/>
  <c r="R13153" i="1"/>
  <c r="S13152" i="1"/>
  <c r="S13153" i="1"/>
  <c r="O13151" i="1"/>
  <c r="P13151" i="1"/>
  <c r="Q13151" i="1"/>
  <c r="R13151" i="1"/>
  <c r="S13151" i="1"/>
  <c r="O13150" i="1"/>
  <c r="P13150" i="1"/>
  <c r="Q13150" i="1"/>
  <c r="R13150" i="1"/>
  <c r="S13150" i="1"/>
  <c r="O13149" i="1"/>
  <c r="P13149" i="1"/>
  <c r="Q13149" i="1"/>
  <c r="R13149" i="1"/>
  <c r="S13149" i="1"/>
  <c r="O13147" i="1"/>
  <c r="O13148" i="1"/>
  <c r="P13147" i="1"/>
  <c r="P13148" i="1"/>
  <c r="Q13147" i="1"/>
  <c r="Q13148" i="1"/>
  <c r="R13147" i="1"/>
  <c r="R13148" i="1"/>
  <c r="S13147" i="1"/>
  <c r="S13148" i="1"/>
  <c r="O13146" i="1"/>
  <c r="P13146" i="1"/>
  <c r="Q13146" i="1"/>
  <c r="R13146" i="1"/>
  <c r="S13146" i="1"/>
  <c r="O13145" i="1"/>
  <c r="P13145" i="1"/>
  <c r="Q13145" i="1"/>
  <c r="R13145" i="1"/>
  <c r="S13145" i="1"/>
  <c r="O13144" i="1"/>
  <c r="P13144" i="1"/>
  <c r="Q13144" i="1"/>
  <c r="R13144" i="1"/>
  <c r="S13144" i="1"/>
  <c r="O13143" i="1"/>
  <c r="P13143" i="1"/>
  <c r="Q13143" i="1"/>
  <c r="R13143" i="1"/>
  <c r="S13143" i="1"/>
  <c r="O13141" i="1"/>
  <c r="O13142" i="1"/>
  <c r="P13141" i="1"/>
  <c r="P13142" i="1"/>
  <c r="Q13141" i="1"/>
  <c r="Q13142" i="1"/>
  <c r="R13141" i="1"/>
  <c r="R13142" i="1"/>
  <c r="S13141" i="1"/>
  <c r="S13142" i="1"/>
  <c r="O13140" i="1"/>
  <c r="P13140" i="1"/>
  <c r="Q13140" i="1"/>
  <c r="R13140" i="1"/>
  <c r="S13140" i="1"/>
  <c r="O13139" i="1"/>
  <c r="P13139" i="1"/>
  <c r="Q13139" i="1"/>
  <c r="R13139" i="1"/>
  <c r="S13139" i="1"/>
  <c r="O13137" i="1"/>
  <c r="O13138" i="1"/>
  <c r="P13137" i="1"/>
  <c r="P13138" i="1"/>
  <c r="Q13137" i="1"/>
  <c r="Q13138" i="1"/>
  <c r="R13137" i="1"/>
  <c r="R13138" i="1"/>
  <c r="S13137" i="1"/>
  <c r="S13138" i="1"/>
  <c r="O13136" i="1"/>
  <c r="P13136" i="1"/>
  <c r="Q13136" i="1"/>
  <c r="R13136" i="1"/>
  <c r="S13136" i="1"/>
  <c r="O13134" i="1"/>
  <c r="O13135" i="1"/>
  <c r="P13134" i="1"/>
  <c r="P13135" i="1"/>
  <c r="Q13134" i="1"/>
  <c r="Q13135" i="1"/>
  <c r="R13134" i="1"/>
  <c r="R13135" i="1"/>
  <c r="S13134" i="1"/>
  <c r="S13135" i="1"/>
  <c r="O13133" i="1"/>
  <c r="P13133" i="1"/>
  <c r="Q13133" i="1"/>
  <c r="R13133" i="1"/>
  <c r="S13133" i="1"/>
  <c r="O13132" i="1"/>
  <c r="P13132" i="1"/>
  <c r="Q13132" i="1"/>
  <c r="R13132" i="1"/>
  <c r="S13132" i="1"/>
  <c r="O13131" i="1"/>
  <c r="P13131" i="1"/>
  <c r="Q13131" i="1"/>
  <c r="R13131" i="1"/>
  <c r="S13131" i="1"/>
  <c r="O13130" i="1"/>
  <c r="P13130" i="1"/>
  <c r="Q13130" i="1"/>
  <c r="R13130" i="1"/>
  <c r="S13130" i="1"/>
  <c r="O13129" i="1"/>
  <c r="P13129" i="1"/>
  <c r="Q13129" i="1"/>
  <c r="R13129" i="1"/>
  <c r="S13129" i="1"/>
  <c r="O13127" i="1"/>
  <c r="O13128" i="1"/>
  <c r="P13127" i="1"/>
  <c r="P13128" i="1"/>
  <c r="Q13127" i="1"/>
  <c r="Q13128" i="1"/>
  <c r="R13127" i="1"/>
  <c r="R13128" i="1"/>
  <c r="S13127" i="1"/>
  <c r="S13128" i="1"/>
  <c r="O13126" i="1"/>
  <c r="P13126" i="1"/>
  <c r="Q13126" i="1"/>
  <c r="R13126" i="1"/>
  <c r="S13126" i="1"/>
  <c r="O13124" i="1"/>
  <c r="O13125" i="1"/>
  <c r="P13124" i="1"/>
  <c r="P13125" i="1"/>
  <c r="Q13124" i="1"/>
  <c r="Q13125" i="1"/>
  <c r="R13124" i="1"/>
  <c r="R13125" i="1"/>
  <c r="S13124" i="1"/>
  <c r="S13125" i="1"/>
  <c r="O13123" i="1"/>
  <c r="P13123" i="1"/>
  <c r="Q13123" i="1"/>
  <c r="R13123" i="1"/>
  <c r="S13123" i="1"/>
  <c r="O13122" i="1"/>
  <c r="P13122" i="1"/>
  <c r="Q13122" i="1"/>
  <c r="R13122" i="1"/>
  <c r="S13122" i="1"/>
  <c r="O13121" i="1"/>
  <c r="P13121" i="1"/>
  <c r="Q13121" i="1"/>
  <c r="R13121" i="1"/>
  <c r="S13121" i="1"/>
  <c r="O13120" i="1"/>
  <c r="P13120" i="1"/>
  <c r="Q13120" i="1"/>
  <c r="R13120" i="1"/>
  <c r="S13120" i="1"/>
  <c r="O13119" i="1"/>
  <c r="P13119" i="1"/>
  <c r="Q13119" i="1"/>
  <c r="R13119" i="1"/>
  <c r="S13119" i="1"/>
  <c r="O13118" i="1"/>
  <c r="P13118" i="1"/>
  <c r="Q13118" i="1"/>
  <c r="R13118" i="1"/>
  <c r="S13118" i="1"/>
  <c r="O13116" i="1"/>
  <c r="O13117" i="1"/>
  <c r="P13116" i="1"/>
  <c r="P13117" i="1"/>
  <c r="Q13116" i="1"/>
  <c r="Q13117" i="1"/>
  <c r="R13116" i="1"/>
  <c r="R13117" i="1"/>
  <c r="S13116" i="1"/>
  <c r="S13117" i="1"/>
  <c r="O13115" i="1"/>
  <c r="P13115" i="1"/>
  <c r="Q13115" i="1"/>
  <c r="R13115" i="1"/>
  <c r="S13115" i="1"/>
  <c r="O13114" i="1"/>
  <c r="P13114" i="1"/>
  <c r="Q13114" i="1"/>
  <c r="R13114" i="1"/>
  <c r="S13114" i="1"/>
  <c r="O13113" i="1"/>
  <c r="P13113" i="1"/>
  <c r="Q13113" i="1"/>
  <c r="R13113" i="1"/>
  <c r="S13113" i="1"/>
  <c r="O13112" i="1"/>
  <c r="P13112" i="1"/>
  <c r="Q13112" i="1"/>
  <c r="R13112" i="1"/>
  <c r="S13112" i="1"/>
  <c r="O13111" i="1"/>
  <c r="P13111" i="1"/>
  <c r="Q13111" i="1"/>
  <c r="R13111" i="1"/>
  <c r="S13111" i="1"/>
  <c r="O13110" i="1"/>
  <c r="P13110" i="1"/>
  <c r="Q13110" i="1"/>
  <c r="R13110" i="1"/>
  <c r="S13110" i="1"/>
  <c r="O13108" i="1"/>
  <c r="O13109" i="1"/>
  <c r="P13108" i="1"/>
  <c r="P13109" i="1"/>
  <c r="Q13108" i="1"/>
  <c r="Q13109" i="1"/>
  <c r="R13108" i="1"/>
  <c r="R13109" i="1"/>
  <c r="S13108" i="1"/>
  <c r="S13109" i="1"/>
  <c r="O13107" i="1"/>
  <c r="P13107" i="1"/>
  <c r="Q13107" i="1"/>
  <c r="R13107" i="1"/>
  <c r="S13107" i="1"/>
  <c r="O13106" i="1"/>
  <c r="P13106" i="1"/>
  <c r="Q13106" i="1"/>
  <c r="R13106" i="1"/>
  <c r="S13106" i="1"/>
  <c r="O13105" i="1"/>
  <c r="P13105" i="1"/>
  <c r="Q13105" i="1"/>
  <c r="R13105" i="1"/>
  <c r="S13105" i="1"/>
  <c r="O13104" i="1"/>
  <c r="P13104" i="1"/>
  <c r="Q13104" i="1"/>
  <c r="R13104" i="1"/>
  <c r="S13104" i="1"/>
  <c r="O13103" i="1"/>
  <c r="P13103" i="1"/>
  <c r="Q13103" i="1"/>
  <c r="R13103" i="1"/>
  <c r="S13103" i="1"/>
  <c r="O13101" i="1"/>
  <c r="O13102" i="1"/>
  <c r="P13101" i="1"/>
  <c r="P13102" i="1"/>
  <c r="Q13101" i="1"/>
  <c r="Q13102" i="1"/>
  <c r="R13101" i="1"/>
  <c r="R13102" i="1"/>
  <c r="S13101" i="1"/>
  <c r="S13102" i="1"/>
  <c r="O13100" i="1"/>
  <c r="P13100" i="1"/>
  <c r="Q13100" i="1"/>
  <c r="R13100" i="1"/>
  <c r="S13100" i="1"/>
  <c r="O13098" i="1"/>
  <c r="O13099" i="1"/>
  <c r="P13098" i="1"/>
  <c r="P13099" i="1"/>
  <c r="Q13098" i="1"/>
  <c r="Q13099" i="1"/>
  <c r="R13098" i="1"/>
  <c r="R13099" i="1"/>
  <c r="S13098" i="1"/>
  <c r="S13099" i="1"/>
  <c r="O13097" i="1"/>
  <c r="P13097" i="1"/>
  <c r="Q13097" i="1"/>
  <c r="R13097" i="1"/>
  <c r="S13097" i="1"/>
  <c r="O13096" i="1"/>
  <c r="P13096" i="1"/>
  <c r="Q13096" i="1"/>
  <c r="R13096" i="1"/>
  <c r="S13096" i="1"/>
  <c r="O13095" i="1"/>
  <c r="P13095" i="1"/>
  <c r="Q13095" i="1"/>
  <c r="R13095" i="1"/>
  <c r="S13095" i="1"/>
  <c r="O13094" i="1"/>
  <c r="P13094" i="1"/>
  <c r="Q13094" i="1"/>
  <c r="R13094" i="1"/>
  <c r="S13094" i="1"/>
  <c r="O13093" i="1"/>
  <c r="P13093" i="1"/>
  <c r="Q13093" i="1"/>
  <c r="R13093" i="1"/>
  <c r="S13093" i="1"/>
  <c r="O13092" i="1"/>
  <c r="P13092" i="1"/>
  <c r="Q13092" i="1"/>
  <c r="R13092" i="1"/>
  <c r="S13092" i="1"/>
  <c r="O13091" i="1"/>
  <c r="P13091" i="1"/>
  <c r="Q13091" i="1"/>
  <c r="R13091" i="1"/>
  <c r="S13091" i="1"/>
  <c r="O13089" i="1"/>
  <c r="O13090" i="1"/>
  <c r="P13089" i="1"/>
  <c r="P13090" i="1"/>
  <c r="Q13089" i="1"/>
  <c r="Q13090" i="1"/>
  <c r="R13089" i="1"/>
  <c r="R13090" i="1"/>
  <c r="S13089" i="1"/>
  <c r="S13090" i="1"/>
  <c r="O13088" i="1"/>
  <c r="P13088" i="1"/>
  <c r="Q13088" i="1"/>
  <c r="R13088" i="1"/>
  <c r="S13088" i="1"/>
  <c r="O13087" i="1"/>
  <c r="P13087" i="1"/>
  <c r="Q13087" i="1"/>
  <c r="R13087" i="1"/>
  <c r="S13087" i="1"/>
  <c r="O13083" i="1"/>
  <c r="O13084" i="1"/>
  <c r="O13085" i="1"/>
  <c r="O13086" i="1"/>
  <c r="P13083" i="1"/>
  <c r="P13084" i="1"/>
  <c r="P13085" i="1"/>
  <c r="P13086" i="1"/>
  <c r="Q13083" i="1"/>
  <c r="Q13084" i="1"/>
  <c r="Q13085" i="1"/>
  <c r="Q13086" i="1"/>
  <c r="R13083" i="1"/>
  <c r="R13084" i="1"/>
  <c r="R13085" i="1"/>
  <c r="R13086" i="1"/>
  <c r="S13083" i="1"/>
  <c r="S13084" i="1"/>
  <c r="S13085" i="1"/>
  <c r="S13086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O13063" i="1"/>
  <c r="P13063" i="1"/>
  <c r="Q13063" i="1"/>
  <c r="R13063" i="1"/>
  <c r="S13063" i="1"/>
  <c r="O13062" i="1"/>
  <c r="P13062" i="1"/>
  <c r="Q13062" i="1"/>
  <c r="R13062" i="1"/>
  <c r="S13062" i="1"/>
  <c r="O13061" i="1"/>
  <c r="P13061" i="1"/>
  <c r="Q13061" i="1"/>
  <c r="R13061" i="1"/>
  <c r="S13061" i="1"/>
  <c r="O13060" i="1"/>
  <c r="P13060" i="1"/>
  <c r="Q13060" i="1"/>
  <c r="R13060" i="1"/>
  <c r="S13060" i="1"/>
  <c r="O13058" i="1"/>
  <c r="O13059" i="1"/>
  <c r="P13058" i="1"/>
  <c r="P13059" i="1"/>
  <c r="Q13058" i="1"/>
  <c r="Q13059" i="1"/>
  <c r="R13058" i="1"/>
  <c r="R13059" i="1"/>
  <c r="S13058" i="1"/>
  <c r="S13059" i="1"/>
  <c r="O13054" i="1"/>
  <c r="O13055" i="1"/>
  <c r="O13056" i="1"/>
  <c r="O13057" i="1"/>
  <c r="P13054" i="1"/>
  <c r="P13055" i="1"/>
  <c r="P13056" i="1"/>
  <c r="P13057" i="1"/>
  <c r="Q13054" i="1"/>
  <c r="Q13055" i="1"/>
  <c r="Q13056" i="1"/>
  <c r="Q13057" i="1"/>
  <c r="R13054" i="1"/>
  <c r="R13055" i="1"/>
  <c r="R13056" i="1"/>
  <c r="R13057" i="1"/>
  <c r="S13054" i="1"/>
  <c r="S13055" i="1"/>
  <c r="S13056" i="1"/>
  <c r="S13057" i="1"/>
  <c r="O13053" i="1"/>
  <c r="P13053" i="1"/>
  <c r="Q13053" i="1"/>
  <c r="R13053" i="1"/>
  <c r="S13053" i="1"/>
  <c r="O13052" i="1"/>
  <c r="P13052" i="1"/>
  <c r="Q13052" i="1"/>
  <c r="R13052" i="1"/>
  <c r="S13052" i="1"/>
  <c r="O13050" i="1"/>
  <c r="O13051" i="1"/>
  <c r="P13050" i="1"/>
  <c r="P13051" i="1"/>
  <c r="Q13050" i="1"/>
  <c r="Q13051" i="1"/>
  <c r="R13050" i="1"/>
  <c r="R13051" i="1"/>
  <c r="S13050" i="1"/>
  <c r="S13051" i="1"/>
  <c r="O13049" i="1"/>
  <c r="P13049" i="1"/>
  <c r="Q13049" i="1"/>
  <c r="R13049" i="1"/>
  <c r="S13049" i="1"/>
  <c r="O13048" i="1"/>
  <c r="P13048" i="1"/>
  <c r="Q13048" i="1"/>
  <c r="R13048" i="1"/>
  <c r="S13048" i="1"/>
  <c r="O13047" i="1"/>
  <c r="P13047" i="1"/>
  <c r="Q13047" i="1"/>
  <c r="R13047" i="1"/>
  <c r="S13047" i="1"/>
  <c r="O13046" i="1"/>
  <c r="P13046" i="1"/>
  <c r="Q13046" i="1"/>
  <c r="R13046" i="1"/>
  <c r="S13046" i="1"/>
  <c r="O13045" i="1"/>
  <c r="P13045" i="1"/>
  <c r="Q13045" i="1"/>
  <c r="R13045" i="1"/>
  <c r="S13045" i="1"/>
  <c r="O13042" i="1"/>
  <c r="O13043" i="1"/>
  <c r="O13044" i="1"/>
  <c r="P13042" i="1"/>
  <c r="P13043" i="1"/>
  <c r="P13044" i="1"/>
  <c r="Q13042" i="1"/>
  <c r="Q13043" i="1"/>
  <c r="Q13044" i="1"/>
  <c r="R13042" i="1"/>
  <c r="R13043" i="1"/>
  <c r="R13044" i="1"/>
  <c r="S13042" i="1"/>
  <c r="S13043" i="1"/>
  <c r="S13044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O13019" i="1"/>
  <c r="O13020" i="1"/>
  <c r="P13019" i="1"/>
  <c r="P13020" i="1"/>
  <c r="Q13019" i="1"/>
  <c r="Q13020" i="1"/>
  <c r="R13019" i="1"/>
  <c r="R13020" i="1"/>
  <c r="S13019" i="1"/>
  <c r="S13020" i="1"/>
  <c r="O13018" i="1"/>
  <c r="P13018" i="1"/>
  <c r="Q13018" i="1"/>
  <c r="R13018" i="1"/>
  <c r="S13018" i="1"/>
  <c r="O13017" i="1"/>
  <c r="P13017" i="1"/>
  <c r="Q13017" i="1"/>
  <c r="R13017" i="1"/>
  <c r="S13017" i="1"/>
  <c r="O13016" i="1"/>
  <c r="P13016" i="1"/>
  <c r="Q13016" i="1"/>
  <c r="R13016" i="1"/>
  <c r="S13016" i="1"/>
  <c r="O13015" i="1"/>
  <c r="P13015" i="1"/>
  <c r="Q13015" i="1"/>
  <c r="R13015" i="1"/>
  <c r="S13015" i="1"/>
  <c r="O13014" i="1"/>
  <c r="P13014" i="1"/>
  <c r="Q13014" i="1"/>
  <c r="R13014" i="1"/>
  <c r="S13014" i="1"/>
  <c r="O13013" i="1"/>
  <c r="P13013" i="1"/>
  <c r="Q13013" i="1"/>
  <c r="R13013" i="1"/>
  <c r="S13013" i="1"/>
  <c r="O13012" i="1"/>
  <c r="P13012" i="1"/>
  <c r="Q13012" i="1"/>
  <c r="R13012" i="1"/>
  <c r="S13012" i="1"/>
  <c r="O13010" i="1"/>
  <c r="O13011" i="1"/>
  <c r="P13010" i="1"/>
  <c r="P13011" i="1"/>
  <c r="Q13010" i="1"/>
  <c r="Q13011" i="1"/>
  <c r="R13010" i="1"/>
  <c r="R13011" i="1"/>
  <c r="S13010" i="1"/>
  <c r="S13011" i="1"/>
  <c r="O13009" i="1"/>
  <c r="P13009" i="1"/>
  <c r="Q13009" i="1"/>
  <c r="R13009" i="1"/>
  <c r="S13009" i="1"/>
  <c r="O13008" i="1"/>
  <c r="P13008" i="1"/>
  <c r="Q13008" i="1"/>
  <c r="R13008" i="1"/>
  <c r="S13008" i="1"/>
  <c r="O13007" i="1"/>
  <c r="P13007" i="1"/>
  <c r="Q13007" i="1"/>
  <c r="R13007" i="1"/>
  <c r="S13007" i="1"/>
  <c r="O13006" i="1"/>
  <c r="P13006" i="1"/>
  <c r="Q13006" i="1"/>
  <c r="R13006" i="1"/>
  <c r="S13006" i="1"/>
  <c r="O13004" i="1"/>
  <c r="O13005" i="1"/>
  <c r="P13004" i="1"/>
  <c r="P13005" i="1"/>
  <c r="Q13004" i="1"/>
  <c r="Q13005" i="1"/>
  <c r="R13004" i="1"/>
  <c r="R13005" i="1"/>
  <c r="S13004" i="1"/>
  <c r="S13005" i="1"/>
  <c r="O13002" i="1"/>
  <c r="O13003" i="1"/>
  <c r="P13002" i="1"/>
  <c r="P13003" i="1"/>
  <c r="Q13002" i="1"/>
  <c r="Q13003" i="1"/>
  <c r="R13002" i="1"/>
  <c r="R13003" i="1"/>
  <c r="S13002" i="1"/>
  <c r="S13003" i="1"/>
  <c r="O13001" i="1"/>
  <c r="P13001" i="1"/>
  <c r="Q13001" i="1"/>
  <c r="R13001" i="1"/>
  <c r="S13001" i="1"/>
  <c r="O12999" i="1"/>
  <c r="O13000" i="1"/>
  <c r="P12999" i="1"/>
  <c r="P13000" i="1"/>
  <c r="Q12999" i="1"/>
  <c r="Q13000" i="1"/>
  <c r="R12999" i="1"/>
  <c r="R13000" i="1"/>
  <c r="S12999" i="1"/>
  <c r="S13000" i="1"/>
  <c r="O12998" i="1"/>
  <c r="P12998" i="1"/>
  <c r="Q12998" i="1"/>
  <c r="R12998" i="1"/>
  <c r="S12998" i="1"/>
  <c r="O12997" i="1"/>
  <c r="P12997" i="1"/>
  <c r="Q12997" i="1"/>
  <c r="R12997" i="1"/>
  <c r="S12997" i="1"/>
  <c r="O12996" i="1"/>
  <c r="P12996" i="1"/>
  <c r="Q12996" i="1"/>
  <c r="R12996" i="1"/>
  <c r="S12996" i="1"/>
  <c r="O12995" i="1"/>
  <c r="P12995" i="1"/>
  <c r="Q12995" i="1"/>
  <c r="R12995" i="1"/>
  <c r="S12995" i="1"/>
  <c r="O12994" i="1"/>
  <c r="P12994" i="1"/>
  <c r="Q12994" i="1"/>
  <c r="R12994" i="1"/>
  <c r="S12994" i="1"/>
  <c r="O12993" i="1"/>
  <c r="P12993" i="1"/>
  <c r="Q12993" i="1"/>
  <c r="R12993" i="1"/>
  <c r="S12993" i="1"/>
  <c r="O12992" i="1"/>
  <c r="P12992" i="1"/>
  <c r="Q12992" i="1"/>
  <c r="R12992" i="1"/>
  <c r="S12992" i="1"/>
  <c r="O12991" i="1"/>
  <c r="P12991" i="1"/>
  <c r="Q12991" i="1"/>
  <c r="R12991" i="1"/>
  <c r="S12991" i="1"/>
  <c r="O12989" i="1"/>
  <c r="O12990" i="1"/>
  <c r="P12989" i="1"/>
  <c r="P12990" i="1"/>
  <c r="Q12989" i="1"/>
  <c r="Q12990" i="1"/>
  <c r="R12989" i="1"/>
  <c r="R12990" i="1"/>
  <c r="S12989" i="1"/>
  <c r="S12990" i="1"/>
  <c r="O12988" i="1"/>
  <c r="P12988" i="1"/>
  <c r="Q12988" i="1"/>
  <c r="R12988" i="1"/>
  <c r="S12988" i="1"/>
  <c r="O12987" i="1"/>
  <c r="P12987" i="1"/>
  <c r="Q12987" i="1"/>
  <c r="R12987" i="1"/>
  <c r="S12987" i="1"/>
  <c r="O12986" i="1"/>
  <c r="P12986" i="1"/>
  <c r="Q12986" i="1"/>
  <c r="R12986" i="1"/>
  <c r="S12986" i="1"/>
  <c r="O12985" i="1"/>
  <c r="P12985" i="1"/>
  <c r="Q12985" i="1"/>
  <c r="R12985" i="1"/>
  <c r="S12985" i="1"/>
  <c r="O12984" i="1"/>
  <c r="P12984" i="1"/>
  <c r="Q12984" i="1"/>
  <c r="R12984" i="1"/>
  <c r="S12984" i="1"/>
  <c r="O12983" i="1"/>
  <c r="P12983" i="1"/>
  <c r="Q12983" i="1"/>
  <c r="R12983" i="1"/>
  <c r="S12983" i="1"/>
  <c r="O12982" i="1"/>
  <c r="P12982" i="1"/>
  <c r="Q12982" i="1"/>
  <c r="R12982" i="1"/>
  <c r="S12982" i="1"/>
  <c r="O12981" i="1"/>
  <c r="P12981" i="1"/>
  <c r="Q12981" i="1"/>
  <c r="R12981" i="1"/>
  <c r="S12981" i="1"/>
  <c r="O12979" i="1"/>
  <c r="O12980" i="1"/>
  <c r="P12979" i="1"/>
  <c r="P12980" i="1"/>
  <c r="Q12979" i="1"/>
  <c r="Q12980" i="1"/>
  <c r="R12979" i="1"/>
  <c r="R12980" i="1"/>
  <c r="S12979" i="1"/>
  <c r="S12980" i="1"/>
  <c r="O12978" i="1"/>
  <c r="P12978" i="1"/>
  <c r="Q12978" i="1"/>
  <c r="R12978" i="1"/>
  <c r="S12978" i="1"/>
  <c r="O12977" i="1"/>
  <c r="P12977" i="1"/>
  <c r="Q12977" i="1"/>
  <c r="R12977" i="1"/>
  <c r="S12977" i="1"/>
  <c r="O12976" i="1"/>
  <c r="P12976" i="1"/>
  <c r="Q12976" i="1"/>
  <c r="R12976" i="1"/>
  <c r="S12976" i="1"/>
  <c r="O12975" i="1"/>
  <c r="P12975" i="1"/>
  <c r="Q12975" i="1"/>
  <c r="R12975" i="1"/>
  <c r="S12975" i="1"/>
  <c r="O12974" i="1"/>
  <c r="P12974" i="1"/>
  <c r="Q12974" i="1"/>
  <c r="R12974" i="1"/>
  <c r="S12974" i="1"/>
  <c r="O12972" i="1"/>
  <c r="O12973" i="1"/>
  <c r="P12972" i="1"/>
  <c r="P12973" i="1"/>
  <c r="Q12972" i="1"/>
  <c r="Q12973" i="1"/>
  <c r="R12972" i="1"/>
  <c r="R12973" i="1"/>
  <c r="S12972" i="1"/>
  <c r="S12973" i="1"/>
  <c r="O12971" i="1"/>
  <c r="P12971" i="1"/>
  <c r="Q12971" i="1"/>
  <c r="R12971" i="1"/>
  <c r="S12971" i="1"/>
  <c r="O12970" i="1"/>
  <c r="P12970" i="1"/>
  <c r="Q12970" i="1"/>
  <c r="R12970" i="1"/>
  <c r="S12970" i="1"/>
  <c r="O12969" i="1"/>
  <c r="P12969" i="1"/>
  <c r="Q12969" i="1"/>
  <c r="R12969" i="1"/>
  <c r="S12969" i="1"/>
  <c r="O12968" i="1"/>
  <c r="P12968" i="1"/>
  <c r="Q12968" i="1"/>
  <c r="R12968" i="1"/>
  <c r="S12968" i="1"/>
  <c r="O12967" i="1"/>
  <c r="P12967" i="1"/>
  <c r="Q12967" i="1"/>
  <c r="R12967" i="1"/>
  <c r="S12967" i="1"/>
  <c r="O12966" i="1"/>
  <c r="P12966" i="1"/>
  <c r="Q12966" i="1"/>
  <c r="R12966" i="1"/>
  <c r="S12966" i="1"/>
  <c r="O12965" i="1"/>
  <c r="P12965" i="1"/>
  <c r="Q12965" i="1"/>
  <c r="R12965" i="1"/>
  <c r="S12965" i="1"/>
  <c r="O12964" i="1"/>
  <c r="P12964" i="1"/>
  <c r="Q12964" i="1"/>
  <c r="R12964" i="1"/>
  <c r="S12964" i="1"/>
  <c r="O12963" i="1"/>
  <c r="P12963" i="1"/>
  <c r="Q12963" i="1"/>
  <c r="R12963" i="1"/>
  <c r="S12963" i="1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" i="7"/>
  <c r="O12962" i="1"/>
  <c r="P12962" i="1"/>
  <c r="Q12962" i="1"/>
  <c r="R12962" i="1"/>
  <c r="S12962" i="1"/>
  <c r="O12961" i="1"/>
  <c r="P12961" i="1"/>
  <c r="Q12961" i="1"/>
  <c r="R12961" i="1"/>
  <c r="S12961" i="1"/>
  <c r="O12960" i="1"/>
  <c r="P12960" i="1"/>
  <c r="Q12960" i="1"/>
  <c r="R12960" i="1"/>
  <c r="S12960" i="1"/>
  <c r="O12959" i="1"/>
  <c r="P12959" i="1"/>
  <c r="Q12959" i="1"/>
  <c r="R12959" i="1"/>
  <c r="S12959" i="1"/>
  <c r="O12958" i="1"/>
  <c r="P12958" i="1"/>
  <c r="Q12958" i="1"/>
  <c r="R12958" i="1"/>
  <c r="S12958" i="1"/>
  <c r="O12957" i="1"/>
  <c r="P12957" i="1"/>
  <c r="Q12957" i="1"/>
  <c r="R12957" i="1"/>
  <c r="S12957" i="1"/>
  <c r="O12956" i="1"/>
  <c r="P12956" i="1"/>
  <c r="Q12956" i="1"/>
  <c r="R12956" i="1"/>
  <c r="S12956" i="1"/>
  <c r="O12955" i="1"/>
  <c r="P12955" i="1"/>
  <c r="Q12955" i="1"/>
  <c r="R12955" i="1"/>
  <c r="S12955" i="1"/>
  <c r="O12954" i="1"/>
  <c r="P12954" i="1"/>
  <c r="Q12954" i="1"/>
  <c r="R12954" i="1"/>
  <c r="S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Q12953" i="1"/>
  <c r="R12953" i="1"/>
  <c r="S12953" i="1"/>
  <c r="Q12948" i="1"/>
  <c r="Q12949" i="1"/>
  <c r="Q12950" i="1"/>
  <c r="Q12951" i="1"/>
  <c r="Q12952" i="1"/>
  <c r="R12948" i="1"/>
  <c r="R12949" i="1"/>
  <c r="R12950" i="1"/>
  <c r="R12951" i="1"/>
  <c r="R12952" i="1"/>
  <c r="S12948" i="1"/>
  <c r="S12949" i="1"/>
  <c r="S12950" i="1"/>
  <c r="S12951" i="1"/>
  <c r="S12952" i="1"/>
  <c r="O12947" i="1"/>
  <c r="P12947" i="1"/>
  <c r="Q12947" i="1"/>
  <c r="R12947" i="1"/>
  <c r="S12947" i="1"/>
  <c r="O12946" i="1"/>
  <c r="P12946" i="1"/>
  <c r="Q12946" i="1"/>
  <c r="R12946" i="1"/>
  <c r="S12946" i="1"/>
  <c r="O12945" i="1"/>
  <c r="P12945" i="1"/>
  <c r="Q12945" i="1"/>
  <c r="R12945" i="1"/>
  <c r="S12945" i="1"/>
  <c r="O12944" i="1"/>
  <c r="P12944" i="1"/>
  <c r="Q12944" i="1"/>
  <c r="R12944" i="1"/>
  <c r="S12944" i="1"/>
  <c r="O12941" i="1"/>
  <c r="O12942" i="1"/>
  <c r="O12943" i="1"/>
  <c r="P12941" i="1"/>
  <c r="P12942" i="1"/>
  <c r="P12943" i="1"/>
  <c r="Q12941" i="1"/>
  <c r="Q12942" i="1"/>
  <c r="Q12943" i="1"/>
  <c r="R12941" i="1"/>
  <c r="R12942" i="1"/>
  <c r="R12943" i="1"/>
  <c r="S12941" i="1"/>
  <c r="S12942" i="1"/>
  <c r="S12943" i="1"/>
  <c r="O12940" i="1"/>
  <c r="P12940" i="1"/>
  <c r="Q12940" i="1"/>
  <c r="R12940" i="1"/>
  <c r="S12940" i="1"/>
  <c r="O12939" i="1"/>
  <c r="P12939" i="1"/>
  <c r="Q12939" i="1"/>
  <c r="R12939" i="1"/>
  <c r="S12939" i="1"/>
  <c r="O12936" i="1"/>
  <c r="O12937" i="1"/>
  <c r="O12938" i="1"/>
  <c r="P12936" i="1"/>
  <c r="P12937" i="1"/>
  <c r="P12938" i="1"/>
  <c r="Q12936" i="1"/>
  <c r="Q12937" i="1"/>
  <c r="Q12938" i="1"/>
  <c r="R12936" i="1"/>
  <c r="R12937" i="1"/>
  <c r="R12938" i="1"/>
  <c r="S12936" i="1"/>
  <c r="S12937" i="1"/>
  <c r="S12938" i="1"/>
  <c r="O12935" i="1"/>
  <c r="P12935" i="1"/>
  <c r="Q12935" i="1"/>
  <c r="R12935" i="1"/>
  <c r="S12935" i="1"/>
  <c r="O12934" i="1"/>
  <c r="P12934" i="1"/>
  <c r="Q12934" i="1"/>
  <c r="R12934" i="1"/>
  <c r="S12934" i="1"/>
  <c r="O12933" i="1"/>
  <c r="P12933" i="1"/>
  <c r="Q12933" i="1"/>
  <c r="R12933" i="1"/>
  <c r="S12933" i="1"/>
  <c r="O12932" i="1"/>
  <c r="P12932" i="1"/>
  <c r="Q12932" i="1"/>
  <c r="R12932" i="1"/>
  <c r="S12932" i="1"/>
  <c r="O12930" i="1"/>
  <c r="O12931" i="1"/>
  <c r="P12930" i="1"/>
  <c r="P12931" i="1"/>
  <c r="Q12930" i="1"/>
  <c r="Q12931" i="1"/>
  <c r="R12930" i="1"/>
  <c r="R12931" i="1"/>
  <c r="S12930" i="1"/>
  <c r="S12931" i="1"/>
  <c r="O12929" i="1"/>
  <c r="P12929" i="1"/>
  <c r="Q12929" i="1"/>
  <c r="R12929" i="1"/>
  <c r="S12929" i="1"/>
  <c r="O12926" i="1"/>
  <c r="O12927" i="1"/>
  <c r="O12928" i="1"/>
  <c r="P12926" i="1"/>
  <c r="P12927" i="1"/>
  <c r="P12928" i="1"/>
  <c r="Q12926" i="1"/>
  <c r="Q12927" i="1"/>
  <c r="Q12928" i="1"/>
  <c r="R12926" i="1"/>
  <c r="R12927" i="1"/>
  <c r="R12928" i="1"/>
  <c r="S12926" i="1"/>
  <c r="S12927" i="1"/>
  <c r="S12928" i="1"/>
  <c r="O12925" i="1"/>
  <c r="P12925" i="1"/>
  <c r="Q12925" i="1"/>
  <c r="R12925" i="1"/>
  <c r="S12925" i="1"/>
  <c r="O12922" i="1"/>
  <c r="O12923" i="1"/>
  <c r="O12924" i="1"/>
  <c r="P12922" i="1"/>
  <c r="P12923" i="1"/>
  <c r="P12924" i="1"/>
  <c r="Q12922" i="1"/>
  <c r="Q12923" i="1"/>
  <c r="Q12924" i="1"/>
  <c r="R12922" i="1"/>
  <c r="R12923" i="1"/>
  <c r="R12924" i="1"/>
  <c r="S12922" i="1"/>
  <c r="S12923" i="1"/>
  <c r="S12924" i="1"/>
  <c r="O12921" i="1"/>
  <c r="P12921" i="1"/>
  <c r="Q12921" i="1"/>
  <c r="R12921" i="1"/>
  <c r="S12921" i="1"/>
  <c r="O12920" i="1"/>
  <c r="P12920" i="1"/>
  <c r="Q12920" i="1"/>
  <c r="R12920" i="1"/>
  <c r="S12920" i="1"/>
  <c r="O12918" i="1"/>
  <c r="O12919" i="1"/>
  <c r="P12918" i="1"/>
  <c r="P12919" i="1"/>
  <c r="Q12918" i="1"/>
  <c r="Q12919" i="1"/>
  <c r="R12918" i="1"/>
  <c r="R12919" i="1"/>
  <c r="S12918" i="1"/>
  <c r="S12919" i="1"/>
  <c r="O12917" i="1"/>
  <c r="P12917" i="1"/>
  <c r="Q12917" i="1"/>
  <c r="R12917" i="1"/>
  <c r="S12917" i="1"/>
  <c r="O12915" i="1"/>
  <c r="O12916" i="1"/>
  <c r="P12915" i="1"/>
  <c r="P12916" i="1"/>
  <c r="Q12915" i="1"/>
  <c r="Q12916" i="1"/>
  <c r="R12915" i="1"/>
  <c r="R12916" i="1"/>
  <c r="S12915" i="1"/>
  <c r="S12916" i="1"/>
  <c r="O12914" i="1"/>
  <c r="P12914" i="1"/>
  <c r="Q12914" i="1"/>
  <c r="R12914" i="1"/>
  <c r="S12914" i="1"/>
  <c r="O12913" i="1"/>
  <c r="P12913" i="1"/>
  <c r="Q12913" i="1"/>
  <c r="R12913" i="1"/>
  <c r="S12913" i="1"/>
  <c r="O12911" i="1"/>
  <c r="O12912" i="1"/>
  <c r="P12911" i="1"/>
  <c r="P12912" i="1"/>
  <c r="Q12911" i="1"/>
  <c r="Q12912" i="1"/>
  <c r="R12911" i="1"/>
  <c r="R12912" i="1"/>
  <c r="S12911" i="1"/>
  <c r="S12912" i="1"/>
  <c r="O12910" i="1"/>
  <c r="P12910" i="1"/>
  <c r="Q12910" i="1"/>
  <c r="R12910" i="1"/>
  <c r="S12910" i="1"/>
  <c r="O12909" i="1"/>
  <c r="P12909" i="1"/>
  <c r="Q12909" i="1"/>
  <c r="R12909" i="1"/>
  <c r="S12909" i="1"/>
  <c r="O12908" i="1"/>
  <c r="P12908" i="1"/>
  <c r="Q12908" i="1"/>
  <c r="R12908" i="1"/>
  <c r="S12908" i="1"/>
  <c r="O12907" i="1"/>
  <c r="P12907" i="1"/>
  <c r="Q12907" i="1"/>
  <c r="R12907" i="1"/>
  <c r="S12907" i="1"/>
  <c r="O12906" i="1"/>
  <c r="P12906" i="1"/>
  <c r="Q12906" i="1"/>
  <c r="R12906" i="1"/>
  <c r="S12906" i="1"/>
  <c r="O12905" i="1"/>
  <c r="P12905" i="1"/>
  <c r="Q12905" i="1"/>
  <c r="R12905" i="1"/>
  <c r="S12905" i="1"/>
  <c r="O12904" i="1"/>
  <c r="P12904" i="1"/>
  <c r="Q12904" i="1"/>
  <c r="R12904" i="1"/>
  <c r="S12904" i="1"/>
  <c r="P12903" i="1"/>
  <c r="Q12903" i="1"/>
  <c r="R12903" i="1"/>
  <c r="S12903" i="1"/>
  <c r="O12903" i="1"/>
  <c r="O12902" i="1"/>
  <c r="P12902" i="1"/>
  <c r="Q12902" i="1"/>
  <c r="R12902" i="1"/>
  <c r="S12902" i="1"/>
  <c r="O12901" i="1"/>
  <c r="P12901" i="1"/>
  <c r="Q12901" i="1"/>
  <c r="R12901" i="1"/>
  <c r="S12901" i="1"/>
  <c r="O12900" i="1"/>
  <c r="P12900" i="1"/>
  <c r="Q12900" i="1"/>
  <c r="R12900" i="1"/>
  <c r="S12900" i="1"/>
  <c r="O12899" i="1"/>
  <c r="P12899" i="1"/>
  <c r="Q12899" i="1"/>
  <c r="R12899" i="1"/>
  <c r="S12899" i="1"/>
  <c r="O12898" i="1"/>
  <c r="P12898" i="1"/>
  <c r="Q12898" i="1"/>
  <c r="R12898" i="1"/>
  <c r="S12898" i="1"/>
  <c r="O12895" i="1"/>
  <c r="O12896" i="1"/>
  <c r="O12897" i="1"/>
  <c r="P12895" i="1"/>
  <c r="P12896" i="1"/>
  <c r="P12897" i="1"/>
  <c r="Q12895" i="1"/>
  <c r="Q12896" i="1"/>
  <c r="Q12897" i="1"/>
  <c r="R12895" i="1"/>
  <c r="R12896" i="1"/>
  <c r="R12897" i="1"/>
  <c r="S12895" i="1"/>
  <c r="S12896" i="1"/>
  <c r="S12897" i="1"/>
  <c r="O12891" i="1"/>
  <c r="O12892" i="1"/>
  <c r="O12893" i="1"/>
  <c r="O12894" i="1"/>
  <c r="P12891" i="1"/>
  <c r="P12892" i="1"/>
  <c r="P12893" i="1"/>
  <c r="P12894" i="1"/>
  <c r="Q12891" i="1"/>
  <c r="Q12892" i="1"/>
  <c r="Q12893" i="1"/>
  <c r="Q12894" i="1"/>
  <c r="R12891" i="1"/>
  <c r="R12892" i="1"/>
  <c r="R12893" i="1"/>
  <c r="R12894" i="1"/>
  <c r="S12891" i="1"/>
  <c r="S12892" i="1"/>
  <c r="S12893" i="1"/>
  <c r="S12894" i="1"/>
  <c r="O12890" i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68" i="7"/>
  <c r="Q6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D8" i="7"/>
  <c r="AA5" i="7"/>
  <c r="AC10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<sst xmlns="http://schemas.openxmlformats.org/spreadsheetml/2006/main" count="69668" uniqueCount="3956">
  <si>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</si>
  <si>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</si>
  <si>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</si>
  <si>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</si>
  <si>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</si>
  <si>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</si>
  <si>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</si>
  <si>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</si>
  <si>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</si>
  <si>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</si>
  <si>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</si>
  <si>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</si>
  <si>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</si>
  <si>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</si>
  <si>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</si>
  <si>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</si>
  <si>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</si>
  <si>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</si>
  <si>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</si>
  <si>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</si>
  <si>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</si>
  <si>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</si>
  <si>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</si>
  <si>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</si>
  <si>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</si>
  <si>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</si>
  <si>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</si>
  <si>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</si>
  <si>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</si>
  <si>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</si>
  <si>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</si>
  <si>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</si>
  <si>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</si>
  <si>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</si>
  <si>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</si>
  <si>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</si>
  <si>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</si>
  <si>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</si>
  <si>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</si>
  <si>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</si>
  <si>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</si>
  <si>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</si>
  <si>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</si>
  <si>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</si>
  <si>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</si>
  <si>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</si>
  <si>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</si>
  <si>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</si>
  <si>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</si>
  <si>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</si>
  <si>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</si>
  <si>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</si>
  <si>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</si>
  <si>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</si>
  <si>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</si>
  <si>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</si>
  <si>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</si>
  <si>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</si>
  <si>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</si>
  <si>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</si>
  <si>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</si>
  <si>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</si>
  <si>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</si>
  <si>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</si>
  <si>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</si>
  <si>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</si>
  <si>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</si>
  <si>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</si>
  <si>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</si>
  <si>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</si>
  <si>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</si>
  <si>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</si>
  <si>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</si>
  <si>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</si>
  <si>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</si>
  <si>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</si>
  <si>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</si>
  <si>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</si>
  <si>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</si>
  <si>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</si>
  <si>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</si>
  <si>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</si>
  <si>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</si>
  <si>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</si>
  <si>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</si>
  <si>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</si>
  <si>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</si>
  <si>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</si>
  <si>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</si>
  <si>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</si>
  <si>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</si>
  <si>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</si>
  <si>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</si>
  <si>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</si>
  <si>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</si>
  <si>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</si>
  <si>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</si>
  <si>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</si>
  <si>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</si>
  <si>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</si>
  <si>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</si>
  <si>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</si>
  <si>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</si>
  <si>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</si>
  <si>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</si>
  <si>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</si>
  <si>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</si>
  <si>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</si>
  <si>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</si>
  <si>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</si>
  <si>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</si>
  <si>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</si>
  <si>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</si>
  <si>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</si>
  <si>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</si>
  <si>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</si>
  <si>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</si>
  <si>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</si>
  <si>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</si>
  <si>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</si>
  <si>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</si>
  <si>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</si>
  <si>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</si>
  <si>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</si>
  <si>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</si>
  <si>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</si>
  <si>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</si>
  <si>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</si>
  <si>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</si>
  <si>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</si>
  <si>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</si>
  <si>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</si>
  <si>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</si>
  <si>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</si>
  <si>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</si>
  <si>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</si>
  <si>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</si>
  <si>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</si>
  <si>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</si>
  <si>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</si>
  <si>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</si>
  <si>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</si>
  <si>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</si>
  <si>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</si>
  <si>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</si>
  <si>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</si>
  <si>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</si>
  <si>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</si>
  <si>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</si>
  <si>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</si>
  <si>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</si>
  <si>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</si>
  <si>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</si>
  <si>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</si>
  <si>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</si>
  <si>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</si>
  <si>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</si>
  <si>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</si>
  <si>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</si>
  <si>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</si>
  <si>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</si>
  <si>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</si>
  <si>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</si>
  <si>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</si>
  <si>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</si>
  <si>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</si>
  <si>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</si>
  <si>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</si>
  <si>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</si>
  <si>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</si>
  <si>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</si>
  <si>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</si>
  <si>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</si>
  <si>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</si>
  <si>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</si>
  <si>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</si>
  <si>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</si>
  <si>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</si>
  <si>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</si>
  <si>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</si>
  <si>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</si>
  <si>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</si>
  <si>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</si>
  <si>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</si>
  <si>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</si>
  <si>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</si>
  <si>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</si>
  <si>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</si>
  <si>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</si>
  <si>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</si>
  <si>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</si>
  <si>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</si>
  <si>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</si>
  <si>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</si>
  <si>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</si>
  <si>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</si>
  <si>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</si>
  <si>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</si>
  <si>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</si>
  <si>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</si>
  <si>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</si>
  <si>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</si>
  <si>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</si>
  <si>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</si>
  <si>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</si>
  <si>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</si>
  <si>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</si>
  <si>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</si>
  <si>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</si>
  <si>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</si>
  <si>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</si>
  <si>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</si>
  <si>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</si>
  <si>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</si>
  <si>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</si>
  <si>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</si>
  <si>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</si>
  <si>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</si>
  <si>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</si>
  <si>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</si>
  <si>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</si>
  <si>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</si>
  <si>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</si>
  <si>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</si>
  <si>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</si>
  <si>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</si>
  <si>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</si>
  <si>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</si>
  <si>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</si>
  <si>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</si>
  <si>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</si>
  <si>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</si>
  <si>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</si>
  <si>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</si>
  <si>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</si>
  <si>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</si>
  <si>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</si>
  <si>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</si>
  <si>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</si>
  <si>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</si>
  <si>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</si>
  <si>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</si>
  <si>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</si>
  <si>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</si>
  <si>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</si>
  <si>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</si>
  <si>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</si>
  <si>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</si>
  <si>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</si>
  <si>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</si>
  <si>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</si>
  <si>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</si>
  <si>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</si>
  <si>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</si>
  <si>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</si>
  <si>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</si>
  <si>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</si>
  <si>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</si>
  <si>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</si>
  <si>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</si>
  <si>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</si>
  <si>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</si>
  <si>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</si>
  <si>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</si>
  <si>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</si>
  <si>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</si>
  <si>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</si>
  <si>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</si>
  <si>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</si>
  <si>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</si>
  <si>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</si>
  <si>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</si>
  <si>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</si>
  <si>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</si>
  <si>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</si>
  <si>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</si>
  <si>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</si>
  <si>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</si>
  <si>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</si>
  <si>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</si>
  <si>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</si>
  <si>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</si>
  <si>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</si>
  <si>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</si>
  <si>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</si>
  <si>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</si>
  <si>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</si>
  <si>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</si>
  <si>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</si>
  <si>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</si>
  <si>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</si>
  <si>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</si>
  <si>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</si>
  <si>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</si>
  <si>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</si>
  <si>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</si>
  <si>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</si>
  <si>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</si>
  <si>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</si>
  <si>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</si>
  <si>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</si>
  <si>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</si>
  <si>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</si>
  <si>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</si>
  <si>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</si>
  <si>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</si>
  <si>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</si>
  <si>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</si>
  <si>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</si>
  <si>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</si>
  <si>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</si>
  <si>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</si>
  <si>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</si>
  <si>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</si>
  <si>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</si>
  <si>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</si>
  <si>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</si>
  <si>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</si>
  <si>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</si>
  <si>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</si>
  <si>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</si>
  <si>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</si>
  <si>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</si>
  <si>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</si>
  <si>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</si>
  <si>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</si>
  <si>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</si>
  <si>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</si>
  <si>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</si>
  <si>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</si>
  <si>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</si>
  <si>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</si>
  <si>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</si>
  <si>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</si>
  <si>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</si>
  <si>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</si>
  <si>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</si>
  <si>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</si>
  <si>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</si>
  <si>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</si>
  <si>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</si>
  <si>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</si>
  <si>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</si>
  <si>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</si>
  <si>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</si>
  <si>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</si>
  <si>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</si>
  <si>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</si>
  <si>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</si>
  <si>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</si>
  <si>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</si>
  <si>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</si>
  <si>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</si>
  <si>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</si>
  <si>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</si>
  <si>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</si>
  <si>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</si>
  <si>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</si>
  <si>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</si>
  <si>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</si>
  <si>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</si>
  <si>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</si>
  <si>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</si>
  <si>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</si>
  <si>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</si>
  <si>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</si>
  <si>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</si>
  <si>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</si>
  <si>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</si>
  <si>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</si>
  <si>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</si>
  <si>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</si>
  <si>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</si>
  <si>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</si>
  <si>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</si>
  <si>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</si>
  <si>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</si>
  <si>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</si>
  <si>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</si>
  <si>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</si>
  <si>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</si>
  <si>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</si>
  <si>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</si>
  <si>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</si>
  <si>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</si>
  <si>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</si>
  <si>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</si>
  <si>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</si>
  <si>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</si>
  <si>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</si>
  <si>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</si>
  <si>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</si>
  <si>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</si>
  <si>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</si>
  <si>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</si>
  <si>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</si>
  <si>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</si>
  <si>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</si>
  <si>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</si>
  <si>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</si>
  <si>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</si>
  <si>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</si>
  <si>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</si>
  <si>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</si>
  <si>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</si>
  <si>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</si>
  <si>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</si>
  <si>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</si>
  <si>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</si>
  <si>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</si>
  <si>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</si>
  <si>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</si>
  <si>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</si>
  <si>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</si>
  <si>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</si>
  <si>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</si>
  <si>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</si>
  <si>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</si>
  <si>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</si>
  <si>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</si>
  <si>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</si>
  <si>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</si>
  <si>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</si>
  <si>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</si>
  <si>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</si>
  <si>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</si>
  <si>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</si>
  <si>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</si>
  <si>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</si>
  <si>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</si>
  <si>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</si>
  <si>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</si>
  <si>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</si>
  <si>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</si>
  <si>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</si>
  <si>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</si>
  <si>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</si>
  <si>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</si>
  <si>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</si>
  <si>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</si>
  <si>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</si>
  <si>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</si>
  <si>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</si>
  <si>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</si>
  <si>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</si>
  <si>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</si>
  <si>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</si>
  <si>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</si>
  <si>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</si>
  <si>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</si>
  <si>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</si>
  <si>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</si>
  <si>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</si>
  <si>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</si>
  <si>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</si>
  <si>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</si>
  <si>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</si>
  <si>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</si>
  <si>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</si>
  <si>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</si>
  <si>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</si>
  <si>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</si>
  <si>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</si>
  <si>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</si>
  <si>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</si>
  <si>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</si>
  <si>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</si>
  <si>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</si>
  <si>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</si>
  <si>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</si>
  <si>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</si>
  <si>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</si>
  <si>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</si>
  <si>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</si>
  <si>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</si>
  <si>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</si>
  <si>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</si>
  <si>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</si>
  <si>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</si>
  <si>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</si>
  <si>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</si>
  <si>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</si>
  <si>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</si>
  <si>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</si>
  <si>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</si>
  <si>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</si>
  <si>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</si>
  <si>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</si>
  <si>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</si>
  <si>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</si>
  <si>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</si>
  <si>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</si>
  <si>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</si>
  <si>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</si>
  <si>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</si>
  <si>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</si>
  <si>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</si>
  <si>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</si>
  <si>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</si>
  <si>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</si>
  <si>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</si>
  <si>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</si>
  <si>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</si>
  <si>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</si>
  <si>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</si>
  <si>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</si>
  <si>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</si>
  <si>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</si>
  <si>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</si>
  <si>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</si>
  <si>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</si>
  <si>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</si>
  <si>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</si>
  <si>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</si>
  <si>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</si>
  <si>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</si>
  <si>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</si>
  <si>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</si>
  <si>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</si>
  <si>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</si>
  <si>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</si>
  <si>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</si>
  <si>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</si>
  <si>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</si>
  <si>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</si>
  <si>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</si>
  <si>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</si>
  <si>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</si>
  <si>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</si>
  <si>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</si>
  <si>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</si>
  <si>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</si>
  <si>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</si>
  <si>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</si>
  <si>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</si>
  <si>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</si>
  <si>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</si>
  <si>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</si>
  <si>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</si>
  <si>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</si>
  <si>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</si>
  <si>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</si>
  <si>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</si>
  <si>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</si>
  <si>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</si>
  <si>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</si>
  <si>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</si>
  <si>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</si>
  <si>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</si>
  <si>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</si>
  <si>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</si>
  <si>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</si>
  <si>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</si>
  <si>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</si>
  <si>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</si>
  <si>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</si>
  <si>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</si>
  <si>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</si>
  <si>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</si>
  <si>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</si>
  <si>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</si>
  <si>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</si>
  <si>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</si>
  <si>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</si>
  <si>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</si>
  <si>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</si>
  <si>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</si>
  <si>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</si>
  <si>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</si>
  <si>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</si>
  <si>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</si>
  <si>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</si>
  <si>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</si>
  <si>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</si>
  <si>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</si>
  <si>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</si>
  <si>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</si>
  <si>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</si>
  <si>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</si>
  <si>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</si>
  <si>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</si>
  <si>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</si>
  <si>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</si>
  <si>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</si>
  <si>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</si>
  <si>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</si>
  <si>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</si>
  <si>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</si>
  <si>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</si>
  <si>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</si>
  <si>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</si>
  <si>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</si>
  <si>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</si>
  <si>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</si>
  <si>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</si>
  <si>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</si>
  <si>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</si>
  <si>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</si>
  <si>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</si>
  <si>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</si>
  <si>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</si>
  <si>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</si>
  <si>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</si>
  <si>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</si>
  <si>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</si>
  <si>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</si>
  <si>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</si>
  <si>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</si>
  <si>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</si>
  <si>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</si>
  <si>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</si>
  <si>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</si>
  <si>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</si>
  <si>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</si>
  <si>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</si>
  <si>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</si>
  <si>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</si>
  <si>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</si>
  <si>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</si>
  <si>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</si>
  <si>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</si>
  <si>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</si>
  <si>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</si>
  <si>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</si>
  <si>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</si>
  <si>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</si>
  <si>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</si>
  <si>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</si>
  <si>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</si>
  <si>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</si>
  <si>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</si>
  <si>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</si>
  <si>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</si>
  <si>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</si>
  <si>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</si>
  <si>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</si>
  <si>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</si>
  <si>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</si>
  <si>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</si>
  <si>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</si>
  <si>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</si>
  <si>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</si>
  <si>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</si>
  <si>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</si>
  <si>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</si>
  <si>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</si>
  <si>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</si>
  <si>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</si>
  <si>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</si>
  <si>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</si>
  <si>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</si>
  <si>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</si>
  <si>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</si>
  <si>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</si>
  <si>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</si>
  <si>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</si>
  <si>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</si>
  <si>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</si>
  <si>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</si>
  <si>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</si>
  <si>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</si>
  <si>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</si>
  <si>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</si>
  <si>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</si>
  <si>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</si>
  <si>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</si>
  <si>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</si>
  <si>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</si>
  <si>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</si>
  <si>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</si>
  <si>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</si>
  <si>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</si>
  <si>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</si>
  <si>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</si>
  <si>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</si>
  <si>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</si>
  <si>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</si>
  <si>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</si>
  <si>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</si>
  <si>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</si>
  <si>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</si>
  <si>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</si>
  <si>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</si>
  <si>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</si>
  <si>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</si>
  <si>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</si>
  <si>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</si>
  <si>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</si>
  <si>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</si>
  <si>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</si>
  <si>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</si>
  <si>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</si>
  <si>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</si>
  <si>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</si>
  <si>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</si>
  <si>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</si>
  <si>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</si>
  <si>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</si>
  <si>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</si>
  <si>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</si>
  <si>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</si>
  <si>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</si>
  <si>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</si>
  <si>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</si>
  <si>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</si>
  <si>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</si>
  <si>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</si>
  <si>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</si>
  <si>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</si>
  <si>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</si>
  <si>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</si>
  <si>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</si>
  <si>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</si>
  <si>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</si>
  <si>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</si>
  <si>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</si>
  <si>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</si>
  <si>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</si>
  <si>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</si>
  <si>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</si>
  <si>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</si>
  <si>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</si>
  <si>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</si>
  <si>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</si>
  <si>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</si>
  <si>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</si>
  <si>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</si>
  <si>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</si>
  <si>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</si>
  <si>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</si>
  <si>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</si>
  <si>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</si>
  <si>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</si>
  <si>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</si>
  <si>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</si>
  <si>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</si>
  <si>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</si>
  <si>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</si>
  <si>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</si>
  <si>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</si>
  <si>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</si>
  <si>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</si>
  <si>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</si>
  <si>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</si>
  <si>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</si>
  <si>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</si>
  <si>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</si>
  <si>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</si>
  <si>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</si>
  <si>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</si>
  <si>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</si>
  <si>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</si>
  <si>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</si>
  <si>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</si>
  <si>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</si>
  <si>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</si>
  <si>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</si>
  <si>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</si>
  <si>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</si>
  <si>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</si>
  <si>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</si>
  <si>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</si>
  <si>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</si>
  <si>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</si>
  <si>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</si>
  <si>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</si>
  <si>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</si>
  <si>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</si>
  <si>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</si>
  <si>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</si>
  <si>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</si>
  <si>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</si>
  <si>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</si>
  <si>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</si>
  <si>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</si>
  <si>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</si>
  <si>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</si>
  <si>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</si>
  <si>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</si>
  <si>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</si>
  <si>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</si>
  <si>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</si>
  <si>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</si>
  <si>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</si>
  <si>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</si>
  <si>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</si>
  <si>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</si>
  <si>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</si>
  <si>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</si>
  <si>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</si>
  <si>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</si>
  <si>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</si>
  <si>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</si>
  <si>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</si>
  <si>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</si>
  <si>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</si>
  <si>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</si>
  <si>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</si>
  <si>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</si>
  <si>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</si>
  <si>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</si>
  <si>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</si>
  <si>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</si>
  <si>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</si>
  <si>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</si>
  <si>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</si>
  <si>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</si>
  <si>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</si>
  <si>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</si>
  <si>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</si>
  <si>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</si>
  <si>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</si>
  <si>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</si>
  <si>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</si>
  <si>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</si>
  <si>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</si>
  <si>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</si>
  <si>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</si>
  <si>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</si>
  <si>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</si>
  <si>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</si>
  <si>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</si>
  <si>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</si>
  <si>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</si>
  <si>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</si>
  <si>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</si>
  <si>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</si>
  <si>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</si>
  <si>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</si>
  <si>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</si>
  <si>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</si>
  <si>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</si>
  <si>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</si>
  <si>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</si>
  <si>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</si>
  <si>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</si>
  <si>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</si>
  <si>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</si>
  <si>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</si>
  <si>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</si>
  <si>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</si>
  <si>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</si>
  <si>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</si>
  <si>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</si>
  <si>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</si>
  <si>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</si>
  <si>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</si>
  <si>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</si>
  <si>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</si>
  <si>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</si>
  <si>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</si>
  <si>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</si>
  <si>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</si>
  <si>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</si>
  <si>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</si>
  <si>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</si>
  <si>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</si>
  <si>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</si>
  <si>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</si>
  <si>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</si>
  <si>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</si>
  <si>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</si>
  <si>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</si>
  <si>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</si>
  <si>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</si>
  <si>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</si>
  <si>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</si>
  <si>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</si>
  <si>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</si>
  <si>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</si>
  <si>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</si>
  <si>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</si>
  <si>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</si>
  <si>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</si>
  <si>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</si>
  <si>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</si>
  <si>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</si>
  <si>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</si>
  <si>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</si>
  <si>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</si>
  <si>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</si>
  <si>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</si>
  <si>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</si>
  <si>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</si>
  <si>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</si>
  <si>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</si>
  <si>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</si>
  <si>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</si>
  <si>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</si>
  <si>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</si>
  <si>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</si>
  <si>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</si>
  <si>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</si>
  <si>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</si>
  <si>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</si>
  <si>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</si>
  <si>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</si>
  <si>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</si>
  <si>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</si>
  <si>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</si>
  <si>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</si>
  <si>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</si>
  <si>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</si>
  <si>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</si>
  <si>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</si>
  <si>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</si>
  <si>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</si>
  <si>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</si>
  <si>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</si>
  <si>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</si>
  <si>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</si>
  <si>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</si>
  <si>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</si>
  <si>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</si>
  <si>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</si>
  <si>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</si>
  <si>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</si>
  <si>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</si>
  <si>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</si>
  <si>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</si>
  <si>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</si>
  <si>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</si>
  <si>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</si>
  <si>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</si>
  <si>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</si>
  <si>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</si>
  <si>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</si>
  <si>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</si>
  <si>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</si>
  <si>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</si>
  <si>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</si>
  <si>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</si>
  <si>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</si>
  <si>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</si>
  <si>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</si>
  <si>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</si>
  <si>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</si>
  <si>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</si>
  <si>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</si>
  <si>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</si>
  <si>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</si>
  <si>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</si>
  <si>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</si>
  <si>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</si>
  <si>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</si>
  <si>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</si>
  <si>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</si>
  <si>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</si>
  <si>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</si>
  <si>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</si>
  <si>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</si>
  <si>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</si>
  <si>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</si>
  <si>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</si>
  <si>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</si>
  <si>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</si>
  <si>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</si>
  <si>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</si>
  <si>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</si>
  <si>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</si>
  <si>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</si>
  <si>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</si>
  <si>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</si>
  <si>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</si>
  <si>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</si>
  <si>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</si>
  <si>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</si>
  <si>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</si>
  <si>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</si>
  <si>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</si>
  <si>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</si>
  <si>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</si>
  <si>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</si>
  <si>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</si>
  <si>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</si>
  <si>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</si>
  <si>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</si>
  <si>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</si>
  <si>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</si>
  <si>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</si>
  <si>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</si>
  <si>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</si>
  <si>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</si>
  <si>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</si>
  <si>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</si>
  <si>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</si>
  <si>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</si>
  <si>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</si>
  <si>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</si>
  <si>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</si>
  <si>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</si>
  <si>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</si>
  <si>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</si>
  <si>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</si>
  <si>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</si>
  <si>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</si>
  <si>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</si>
  <si>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</si>
  <si>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</si>
  <si>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</si>
  <si>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</si>
  <si>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</si>
  <si>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</si>
  <si>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</si>
  <si>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</si>
  <si>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</si>
  <si>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</si>
  <si>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</si>
  <si>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</si>
  <si>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</si>
  <si>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</si>
  <si>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</si>
  <si>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</si>
  <si>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</si>
  <si>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</si>
  <si>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</si>
  <si>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</si>
  <si>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</si>
  <si>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</si>
  <si>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</si>
  <si>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</si>
  <si>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</si>
  <si>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</si>
  <si>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</si>
  <si>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</si>
  <si>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</si>
  <si>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</si>
  <si>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</si>
  <si>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</si>
  <si>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</si>
  <si>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</si>
  <si>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</si>
  <si>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</si>
  <si>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</si>
  <si>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</si>
  <si>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</si>
  <si>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</si>
  <si>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</si>
  <si>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</si>
  <si>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</si>
  <si>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</si>
  <si>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</si>
  <si>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</si>
  <si>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</si>
  <si>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</si>
  <si>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</si>
  <si>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</si>
  <si>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</si>
  <si>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</si>
  <si>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</si>
  <si>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</si>
  <si>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</si>
  <si>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</si>
  <si>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</si>
  <si>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</si>
  <si>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</si>
  <si>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</si>
  <si>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</si>
  <si>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</si>
  <si>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</si>
  <si>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</si>
  <si>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</si>
  <si>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</si>
  <si>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</si>
  <si>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</si>
  <si>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</si>
  <si>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</si>
  <si>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</si>
  <si>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</si>
  <si>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</si>
  <si>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</si>
  <si>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</si>
  <si>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</si>
  <si>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</si>
  <si>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</si>
  <si>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</si>
  <si>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</si>
  <si>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</si>
  <si>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</si>
  <si>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</si>
  <si>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</si>
  <si>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</si>
  <si>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</si>
  <si>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</si>
  <si>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</si>
  <si>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</si>
  <si>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</si>
  <si>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</si>
  <si>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</si>
  <si>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</si>
  <si>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</si>
  <si>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</si>
  <si>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</si>
  <si>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</si>
  <si>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</si>
  <si>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</si>
  <si>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</si>
  <si>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</si>
  <si>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</si>
  <si>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</si>
  <si>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</si>
  <si>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</si>
  <si>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</si>
  <si>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</si>
  <si>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</si>
  <si>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</si>
  <si>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</si>
  <si>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</si>
  <si>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</si>
  <si>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</si>
  <si>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</si>
  <si>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</si>
  <si>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</si>
  <si>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</si>
  <si>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</si>
  <si>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</si>
  <si>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</si>
  <si>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</si>
  <si>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</si>
  <si>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</si>
  <si>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</si>
  <si>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</si>
  <si>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</si>
  <si>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</si>
  <si>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</si>
  <si>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</si>
  <si>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</si>
  <si>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</si>
  <si>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</si>
  <si>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</si>
  <si>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</si>
  <si>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</si>
  <si>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</si>
  <si>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</si>
  <si>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</si>
  <si>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</si>
  <si>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</si>
  <si>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</si>
  <si>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</si>
  <si>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</si>
  <si>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</si>
  <si>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</si>
  <si>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</si>
  <si>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</si>
  <si>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</si>
  <si>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</si>
  <si>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</si>
  <si>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</si>
  <si>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</si>
  <si>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</si>
  <si>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</si>
  <si>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</si>
  <si>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</si>
  <si>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</si>
  <si>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</si>
  <si>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</si>
  <si>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</si>
  <si>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</si>
  <si>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</si>
  <si>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</si>
  <si>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</si>
  <si>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</si>
  <si>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</si>
  <si>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</si>
  <si>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</si>
  <si>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</si>
  <si>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</si>
  <si>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</si>
  <si>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</si>
  <si>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</si>
  <si>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</si>
  <si>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</si>
  <si>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</si>
  <si>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</si>
  <si>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</si>
  <si>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</si>
  <si>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</si>
  <si>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</si>
  <si>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</si>
  <si>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</si>
  <si>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</si>
  <si>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</si>
  <si>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</si>
  <si>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</si>
  <si>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</si>
  <si>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</si>
  <si>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</si>
  <si>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</si>
  <si>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</si>
  <si>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</si>
  <si>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</si>
  <si>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</si>
  <si>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</si>
  <si>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</si>
  <si>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</si>
  <si>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</si>
  <si>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</si>
  <si>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</si>
  <si>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</si>
  <si>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</si>
  <si>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</si>
  <si>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</si>
  <si>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</si>
  <si>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</si>
  <si>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</si>
  <si>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</si>
  <si>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</si>
  <si>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</si>
  <si>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</si>
  <si>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</si>
  <si>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</si>
  <si>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</si>
  <si>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</si>
  <si>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</si>
  <si>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</si>
  <si>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</si>
  <si>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</si>
  <si>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</si>
  <si>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</si>
  <si>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</si>
  <si>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</si>
  <si>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</si>
  <si>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</si>
  <si>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</si>
  <si>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</si>
  <si>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</si>
  <si>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</si>
  <si>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</si>
  <si>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</si>
  <si>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</si>
  <si>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</si>
  <si>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</si>
  <si>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</si>
  <si>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</si>
  <si>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</si>
  <si>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</si>
  <si>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</si>
  <si>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</si>
  <si>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</si>
  <si>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</si>
  <si>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</si>
  <si>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</si>
  <si>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</si>
  <si>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</si>
  <si>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</si>
  <si>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</si>
  <si>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</si>
  <si>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</si>
  <si>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</si>
  <si>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</si>
  <si>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</si>
  <si>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</si>
  <si>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</si>
  <si>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</si>
  <si>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</si>
  <si>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</si>
  <si>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</si>
  <si>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</si>
  <si>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</si>
  <si>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</si>
  <si>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</si>
  <si>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</si>
  <si>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</si>
  <si>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</si>
  <si>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</si>
  <si>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</si>
  <si>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</si>
  <si>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</si>
  <si>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</si>
  <si>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</si>
  <si>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</si>
  <si>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</si>
  <si>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</si>
  <si>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</si>
  <si>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</si>
  <si>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</si>
  <si>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</si>
  <si>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</si>
  <si>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</si>
  <si>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</si>
  <si>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</si>
  <si>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</si>
  <si>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</si>
  <si>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</si>
  <si>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</si>
  <si>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</si>
  <si>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</si>
  <si>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</si>
  <si>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</si>
  <si>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</si>
  <si>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</si>
  <si>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</si>
  <si>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</si>
  <si>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</si>
  <si>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</si>
  <si>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</si>
  <si>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</si>
  <si>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</si>
  <si>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</si>
  <si>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</si>
  <si>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</si>
  <si>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</si>
  <si>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</si>
  <si>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</si>
  <si>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</si>
  <si>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</si>
  <si>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</si>
  <si>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</si>
  <si>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</si>
  <si>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</si>
  <si>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</si>
  <si>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</si>
  <si>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</si>
  <si>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</si>
  <si>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</si>
  <si>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</si>
  <si>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</si>
  <si>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</si>
  <si>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</si>
  <si>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</si>
  <si>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</si>
  <si>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</si>
  <si>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</si>
  <si>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</si>
  <si>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</si>
  <si>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</si>
  <si>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</si>
  <si>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</si>
  <si>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</si>
  <si>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</si>
  <si>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</si>
  <si>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</si>
  <si>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</si>
  <si>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</si>
  <si>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</si>
  <si>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</si>
  <si>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</si>
  <si>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</si>
  <si>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</si>
  <si>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</si>
  <si>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</si>
  <si>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</si>
  <si>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</si>
  <si>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</si>
  <si>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</si>
  <si>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</si>
  <si>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</si>
  <si>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</si>
  <si>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</si>
  <si>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</si>
  <si>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</si>
  <si>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</si>
  <si>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</si>
  <si>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</si>
  <si>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</si>
  <si>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</si>
  <si>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</si>
  <si>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</si>
  <si>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</si>
  <si>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</si>
  <si>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</si>
  <si>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</si>
  <si>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</si>
  <si>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</si>
  <si>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</si>
  <si>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</si>
  <si>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</si>
  <si>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</si>
  <si>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</si>
  <si>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</si>
  <si>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</si>
  <si>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</si>
  <si>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</si>
  <si>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</si>
  <si>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</si>
  <si>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</si>
  <si>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</si>
  <si>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</si>
  <si>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</si>
  <si>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</si>
  <si>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</si>
  <si>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</si>
  <si>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</si>
  <si>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</si>
  <si>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</si>
  <si>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</si>
  <si>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</si>
  <si>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</si>
  <si>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</si>
  <si>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</si>
  <si>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</si>
  <si>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</si>
  <si>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</si>
  <si>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</si>
  <si>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</si>
  <si>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</si>
  <si>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</si>
  <si>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</si>
  <si>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</si>
  <si>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</si>
  <si>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</si>
  <si>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</si>
  <si>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</si>
  <si>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</si>
  <si>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</si>
  <si>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</si>
  <si>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</si>
  <si>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</si>
  <si>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</si>
  <si>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</si>
  <si>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</si>
  <si>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</si>
  <si>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</si>
  <si>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</si>
  <si>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</si>
  <si>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</si>
  <si>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</si>
  <si>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</si>
  <si>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</si>
  <si>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</si>
  <si>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</si>
  <si>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</si>
  <si>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</si>
  <si>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</si>
  <si>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</si>
  <si>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</si>
  <si>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</si>
  <si>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</si>
  <si>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</si>
  <si>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</si>
  <si>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</si>
  <si>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</si>
  <si>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</si>
  <si>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</si>
  <si>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</si>
  <si>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</si>
  <si>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</si>
  <si>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</si>
  <si>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</si>
  <si>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</si>
  <si>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</si>
  <si>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</si>
  <si>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</si>
  <si>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</si>
  <si>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</si>
  <si>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</si>
  <si>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</si>
  <si>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</si>
  <si>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</si>
  <si>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</si>
  <si>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</si>
  <si>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</si>
  <si>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</si>
  <si>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</si>
  <si>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</si>
  <si>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</si>
  <si>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</si>
  <si>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</si>
  <si>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</si>
  <si>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</si>
  <si>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</si>
  <si>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</si>
  <si>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</si>
  <si>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</si>
  <si>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</si>
  <si>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</si>
  <si>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</si>
  <si>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</si>
  <si>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</si>
  <si>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</si>
  <si>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</si>
  <si>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</si>
  <si>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</si>
  <si>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</si>
  <si>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</si>
  <si>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</si>
  <si>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</si>
  <si>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</si>
  <si>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</si>
  <si>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</si>
  <si>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</si>
  <si>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</si>
  <si>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</si>
  <si>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</si>
  <si>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</si>
  <si>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</si>
  <si>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</si>
  <si>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</si>
  <si>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</si>
  <si>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</si>
  <si>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</si>
  <si>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</si>
  <si>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</si>
  <si>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</si>
  <si>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</si>
  <si>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</si>
  <si>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</si>
  <si>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</si>
  <si>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</si>
  <si>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</si>
  <si>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</si>
  <si>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</si>
  <si>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</si>
  <si>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</si>
  <si>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</si>
  <si>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</si>
  <si>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</si>
  <si>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</si>
  <si>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</si>
  <si>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</si>
  <si>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</si>
  <si>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</si>
  <si>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</si>
  <si>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</si>
  <si>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</si>
  <si>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</si>
  <si>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</si>
  <si>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</si>
  <si>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</si>
  <si>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</si>
  <si>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</si>
  <si>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</si>
  <si>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</si>
  <si>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</si>
  <si>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</si>
  <si>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</si>
  <si>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</si>
  <si>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</si>
  <si>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</si>
  <si>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</si>
  <si>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</si>
  <si>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</si>
  <si>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</si>
  <si>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</si>
  <si>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</si>
  <si>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</si>
  <si>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</si>
  <si>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</si>
  <si>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</si>
  <si>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</si>
  <si>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</si>
  <si>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</si>
  <si>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</si>
  <si>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</si>
  <si>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</si>
  <si>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</si>
  <si>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</si>
  <si>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</si>
  <si>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</si>
  <si>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</si>
  <si>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</si>
  <si>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</si>
  <si>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</si>
  <si>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</si>
  <si>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</si>
  <si>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</si>
  <si>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</si>
  <si>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</si>
  <si>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</si>
  <si>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</si>
  <si>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</si>
  <si>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</si>
  <si>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</si>
  <si>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</si>
  <si>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</si>
  <si>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</si>
  <si>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</si>
  <si>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</si>
  <si>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</si>
  <si>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</si>
  <si>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</si>
  <si>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</si>
  <si>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</si>
  <si>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</si>
  <si>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</si>
  <si>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</si>
  <si>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</si>
  <si>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</si>
  <si>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</si>
  <si>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</si>
  <si>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</si>
  <si>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</si>
  <si>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</si>
  <si>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</si>
  <si>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</si>
  <si>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</si>
  <si>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</si>
  <si>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</si>
  <si>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</si>
  <si>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</si>
  <si>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</si>
  <si>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</si>
  <si>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</si>
  <si>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</si>
  <si>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</si>
  <si>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</si>
  <si>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</si>
  <si>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</si>
  <si>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</si>
  <si>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</si>
  <si>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</si>
  <si>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</si>
  <si>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</si>
  <si>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</si>
  <si>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</si>
  <si>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</si>
  <si>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</si>
  <si>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</si>
  <si>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</si>
  <si>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</si>
  <si>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</si>
  <si>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</si>
  <si>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</si>
  <si>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</si>
  <si>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</si>
  <si>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</si>
  <si>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</si>
  <si>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</si>
  <si>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</si>
  <si>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</si>
  <si>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</si>
  <si>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</si>
  <si>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</si>
  <si>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</si>
  <si>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</si>
  <si>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</si>
  <si>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</si>
  <si>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</si>
  <si>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</si>
  <si>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</si>
  <si>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</si>
  <si>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</si>
  <si>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</si>
  <si>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</si>
  <si>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</si>
  <si>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</si>
  <si>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</si>
  <si>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</si>
  <si>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</si>
  <si>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</si>
  <si>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</si>
  <si>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</si>
  <si>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</si>
  <si>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</si>
  <si>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</si>
  <si>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</si>
  <si>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</si>
  <si>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</si>
  <si>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</si>
  <si>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</si>
  <si>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</si>
  <si>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</si>
  <si>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</si>
  <si>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</si>
  <si>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</si>
  <si>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</si>
  <si>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</si>
  <si>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</si>
  <si>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</si>
  <si>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</si>
  <si>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</si>
  <si>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</si>
  <si>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</si>
  <si>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</si>
  <si>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</si>
  <si>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</si>
  <si>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</si>
  <si>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</si>
  <si>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</si>
  <si>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</si>
  <si>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</si>
  <si>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</si>
  <si>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</si>
  <si>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</si>
  <si>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</si>
  <si>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</si>
  <si>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</si>
  <si>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</si>
  <si>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</si>
  <si>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</si>
  <si>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</si>
  <si>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</si>
  <si>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</si>
  <si>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</si>
  <si>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</si>
  <si>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</si>
  <si>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</si>
  <si>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</si>
  <si>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</si>
  <si>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</si>
  <si>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</si>
  <si>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</si>
  <si>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</si>
  <si>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</si>
  <si>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</si>
  <si>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</si>
  <si>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</si>
  <si>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</si>
  <si>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</si>
  <si>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</si>
  <si>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</si>
  <si>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</si>
  <si>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</si>
  <si>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</si>
  <si>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</si>
  <si>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</si>
  <si>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</si>
  <si>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</si>
  <si>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</si>
  <si>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</si>
  <si>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</si>
  <si>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</si>
  <si>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</si>
  <si>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</si>
  <si>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</si>
  <si>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</si>
  <si>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</si>
  <si>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</si>
  <si>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</si>
  <si>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</si>
  <si>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</si>
  <si>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</si>
  <si>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</si>
  <si>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</si>
  <si>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</si>
  <si>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</si>
  <si>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</si>
  <si>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</si>
  <si>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</si>
  <si>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</si>
  <si>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</si>
  <si>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</si>
  <si>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</si>
  <si>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</si>
  <si>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</si>
  <si>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</si>
  <si>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</si>
  <si>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</si>
  <si>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</si>
  <si>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</si>
  <si>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</si>
  <si>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</si>
  <si>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</si>
  <si>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</si>
  <si>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</si>
  <si>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</si>
  <si>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</si>
  <si>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</si>
  <si>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</si>
  <si>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</si>
  <si>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</si>
  <si>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</si>
  <si>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</si>
  <si>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</si>
  <si>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</si>
  <si>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</si>
  <si>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</si>
  <si>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</si>
  <si>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</si>
  <si>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</si>
  <si>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</si>
  <si>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</si>
  <si>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</si>
  <si>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</si>
  <si>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</si>
  <si>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</si>
  <si>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</si>
  <si>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</si>
  <si>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</si>
  <si>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</si>
  <si>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</si>
  <si>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</si>
  <si>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</si>
  <si>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</si>
  <si>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</si>
  <si>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</si>
  <si>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</si>
  <si>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</si>
  <si>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</si>
  <si>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</si>
  <si>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</si>
  <si>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</si>
  <si>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</si>
  <si>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</si>
  <si>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</si>
  <si>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</si>
  <si>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</si>
  <si>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</si>
  <si>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</si>
  <si>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</si>
  <si>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</si>
  <si>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</si>
  <si>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</si>
  <si>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</si>
  <si>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</si>
  <si>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</si>
  <si>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</si>
  <si>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</si>
  <si>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</si>
  <si>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</si>
  <si>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</si>
  <si>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</si>
  <si>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</si>
  <si>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</si>
  <si>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</si>
  <si>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</si>
  <si>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</si>
  <si>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</si>
  <si>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</si>
  <si>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</si>
  <si>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</si>
  <si>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</si>
  <si>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</si>
  <si>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</si>
  <si>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</si>
  <si>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</si>
  <si>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</si>
  <si>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</si>
  <si>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</si>
  <si>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</si>
  <si>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</si>
  <si>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</si>
  <si>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</si>
  <si>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</si>
  <si>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</si>
  <si>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</si>
  <si>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</si>
  <si>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</si>
  <si>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</si>
  <si>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</si>
  <si>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</si>
  <si>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</si>
  <si>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</si>
  <si>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</si>
  <si>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</si>
  <si>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</si>
  <si>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</si>
  <si>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</si>
  <si>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</si>
  <si>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</si>
  <si>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</si>
  <si>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</si>
  <si>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</si>
  <si>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</si>
  <si>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</si>
  <si>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</si>
  <si>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</si>
  <si>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</si>
  <si>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</si>
  <si>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</si>
  <si>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</si>
  <si>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</si>
  <si>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</si>
  <si>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</si>
  <si>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</si>
  <si>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</si>
  <si>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</si>
  <si>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</si>
  <si>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</si>
  <si>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</si>
  <si>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</si>
  <si>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</si>
  <si>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</si>
  <si>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</si>
  <si>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</si>
  <si>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</si>
  <si>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</si>
  <si>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</si>
  <si>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</si>
  <si>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</si>
  <si>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</si>
  <si>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</si>
  <si>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</si>
  <si>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</si>
  <si>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</si>
  <si>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</si>
  <si>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</si>
  <si>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</si>
  <si>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</si>
  <si>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</si>
  <si>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</si>
  <si>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</si>
  <si>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</si>
  <si>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</si>
  <si>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</si>
  <si>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</si>
  <si>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</si>
  <si>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</si>
  <si>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</si>
  <si>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</si>
  <si>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</si>
  <si>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</si>
  <si>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</si>
  <si>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</si>
  <si>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</si>
  <si>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</si>
  <si>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</si>
  <si>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</si>
  <si>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</si>
  <si>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</si>
  <si>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</si>
  <si>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</si>
  <si>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</si>
  <si>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</si>
  <si>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</si>
  <si>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</si>
  <si>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</si>
  <si>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</si>
  <si>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</si>
  <si>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</si>
  <si>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</si>
  <si>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</si>
  <si>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</si>
  <si>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</si>
  <si>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</si>
  <si>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</si>
  <si>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</si>
  <si>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</si>
  <si>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</si>
  <si>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</si>
  <si>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</si>
  <si>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</si>
  <si>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</si>
  <si>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</si>
  <si>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</si>
  <si>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</si>
  <si>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</si>
  <si>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</si>
  <si>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</si>
  <si>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</si>
  <si>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</si>
  <si>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</si>
  <si>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</si>
  <si>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</si>
  <si>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</si>
  <si>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</si>
  <si>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</si>
  <si>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</si>
  <si>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</si>
  <si>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</si>
  <si>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</si>
  <si>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</si>
  <si>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</si>
  <si>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</si>
  <si>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</si>
  <si>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</si>
  <si>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</si>
  <si>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</si>
  <si>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</si>
  <si>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</si>
  <si>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</si>
  <si>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</si>
  <si>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</si>
  <si>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</si>
  <si>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</si>
  <si>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</si>
  <si>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</si>
  <si>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</si>
  <si>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</si>
  <si>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</si>
  <si>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</si>
  <si>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</si>
  <si>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</si>
  <si>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</si>
  <si>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</si>
  <si>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</si>
  <si>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</si>
  <si>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</si>
  <si>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</si>
  <si>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</si>
  <si>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</si>
  <si>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</si>
  <si>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</si>
  <si>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</si>
  <si>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</si>
  <si>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</si>
  <si>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</si>
  <si>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</si>
  <si>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</si>
  <si>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</si>
  <si>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</si>
  <si>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</si>
  <si>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</si>
  <si>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</si>
  <si>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</si>
  <si>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</si>
  <si>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</si>
  <si>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</si>
  <si>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</si>
  <si>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</si>
  <si>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</si>
  <si>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</si>
  <si>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</si>
  <si>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</si>
  <si>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</si>
  <si>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</si>
  <si>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</si>
  <si>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</si>
  <si>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</si>
  <si>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</si>
  <si>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</si>
  <si>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</si>
  <si>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</si>
  <si>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</si>
  <si>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</si>
  <si>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</si>
  <si>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</si>
  <si>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</si>
  <si>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</si>
  <si>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</si>
  <si>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</si>
  <si>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</si>
  <si>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</si>
  <si>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</si>
  <si>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</si>
  <si>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</si>
  <si>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</si>
  <si>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</si>
  <si>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</si>
  <si>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</si>
  <si>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</si>
  <si>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</si>
  <si>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</si>
  <si>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</si>
  <si>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</si>
  <si>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</si>
  <si>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</si>
  <si>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</si>
  <si>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</si>
  <si>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</si>
  <si>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</si>
  <si>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</si>
  <si>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</si>
  <si>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</si>
  <si>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</si>
  <si>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</si>
  <si>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</si>
  <si>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</si>
  <si>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</si>
  <si>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</si>
  <si>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</si>
  <si>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</si>
  <si>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</si>
  <si>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</si>
  <si>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</si>
  <si>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</si>
  <si>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</si>
  <si>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</si>
  <si>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</si>
  <si>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</si>
  <si>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</si>
  <si>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</si>
  <si>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</si>
  <si>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</si>
  <si>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</si>
  <si>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</si>
  <si>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</si>
  <si>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</si>
  <si>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</si>
  <si>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</si>
  <si>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</si>
  <si>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</si>
  <si>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</si>
  <si>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</si>
  <si>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</si>
  <si>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</si>
  <si>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</si>
  <si>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</si>
  <si>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</si>
  <si>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</si>
  <si>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</si>
  <si>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</si>
  <si>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</si>
  <si>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</si>
  <si>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</si>
  <si>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</si>
  <si>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</si>
  <si>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</si>
  <si>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</si>
  <si>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</si>
  <si>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</si>
  <si>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</si>
  <si>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</si>
  <si>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</si>
  <si>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</si>
  <si>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</si>
  <si>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</si>
  <si>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</si>
  <si>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</si>
  <si>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</si>
  <si>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</si>
  <si>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</si>
  <si>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</si>
  <si>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</si>
  <si>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</si>
  <si>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</si>
  <si>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</si>
  <si>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</si>
  <si>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</si>
  <si>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</si>
  <si>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</si>
  <si>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</si>
  <si>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</si>
  <si>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</si>
  <si>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</si>
  <si>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</si>
  <si>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</si>
  <si>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</si>
  <si>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</si>
  <si>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</si>
  <si>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</si>
  <si>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</si>
  <si>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</si>
  <si>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</si>
  <si>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</si>
  <si>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</si>
  <si>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</si>
  <si>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</si>
  <si>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</si>
  <si>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</si>
  <si>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</si>
  <si>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</si>
  <si>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</si>
  <si>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</si>
  <si>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</si>
  <si>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</si>
  <si>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</si>
  <si>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</si>
  <si>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</si>
  <si>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</si>
  <si>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</si>
  <si>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</si>
  <si>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</si>
  <si>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</si>
  <si>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</si>
  <si>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</si>
  <si>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</si>
  <si>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</si>
  <si>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</si>
  <si>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</si>
  <si>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</si>
  <si>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</si>
  <si>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</si>
  <si>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</si>
  <si>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</si>
  <si>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</si>
  <si>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</si>
  <si>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</si>
  <si>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</si>
  <si>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</si>
  <si>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</si>
  <si>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</si>
  <si>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</si>
  <si>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</si>
  <si>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</si>
  <si>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</si>
  <si>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</si>
  <si>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</si>
  <si>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</si>
  <si>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</si>
  <si>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</si>
  <si>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</si>
  <si>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</si>
  <si>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</si>
  <si>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</si>
  <si>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</si>
  <si>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</si>
  <si>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</si>
  <si>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</si>
  <si>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</si>
  <si>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</si>
  <si>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</si>
  <si>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</si>
  <si>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</si>
  <si>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</si>
  <si>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</si>
  <si>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</si>
  <si>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</si>
  <si>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</si>
  <si>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</si>
  <si>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</si>
  <si>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</si>
  <si>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</si>
  <si>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</si>
  <si>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</si>
  <si>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</si>
  <si>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</si>
  <si>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</si>
  <si>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</si>
  <si>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</si>
  <si>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</si>
  <si>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</si>
  <si>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</si>
  <si>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</si>
  <si>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</si>
  <si>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</si>
  <si>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</si>
  <si>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</si>
  <si>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</si>
  <si>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</si>
  <si>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</si>
  <si>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</si>
  <si>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</si>
  <si>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</si>
  <si>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</si>
  <si>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</si>
  <si>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</si>
  <si>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</si>
  <si>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</si>
  <si>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</si>
  <si>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</si>
  <si>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</si>
  <si>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</si>
  <si>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</si>
  <si>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</si>
  <si>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</si>
  <si>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</si>
  <si>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</si>
  <si>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</si>
  <si>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</si>
  <si>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</si>
  <si>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</si>
  <si>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</si>
  <si>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</si>
  <si>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</si>
  <si>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</si>
  <si>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</si>
  <si>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</si>
  <si>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</si>
  <si>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</si>
  <si>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</si>
  <si>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</si>
  <si>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</si>
  <si>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</si>
  <si>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</si>
  <si>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</si>
  <si>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</si>
  <si>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</si>
  <si>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</si>
  <si>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</si>
  <si>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</si>
  <si>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</si>
  <si>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</si>
  <si>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</si>
  <si>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</si>
  <si>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</si>
  <si>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</si>
  <si>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</si>
  <si>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</si>
  <si>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</si>
  <si>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</si>
  <si>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</si>
  <si>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</si>
  <si>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</si>
  <si>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</si>
  <si>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</si>
  <si>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</si>
  <si>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</si>
  <si>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</si>
  <si>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</si>
  <si>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</si>
  <si>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</si>
  <si>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</si>
  <si>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</si>
  <si>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</si>
  <si>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</si>
  <si>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</si>
  <si>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</si>
  <si>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</si>
  <si>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</si>
  <si>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</si>
  <si>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</si>
  <si>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</si>
  <si>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</si>
  <si>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</si>
  <si>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</si>
  <si>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</si>
  <si>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</si>
  <si>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</si>
  <si>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</si>
  <si>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</si>
  <si>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</si>
  <si>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</si>
  <si>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</si>
  <si>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</si>
  <si>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</si>
  <si>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</si>
  <si>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</si>
  <si>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</si>
  <si>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</si>
  <si>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</si>
  <si>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</si>
  <si>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</si>
  <si>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</si>
  <si>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</si>
  <si>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</si>
  <si>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</si>
  <si>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</si>
  <si>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</si>
  <si>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</si>
  <si>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</si>
  <si>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</si>
  <si>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</si>
  <si>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</si>
  <si>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</si>
  <si>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</si>
  <si>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</si>
  <si>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</si>
  <si>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</si>
  <si>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</si>
  <si>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</si>
  <si>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</si>
  <si>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</si>
  <si>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</si>
  <si>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</si>
  <si>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</si>
  <si>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</si>
  <si>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</si>
  <si>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</si>
  <si>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</si>
  <si>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</si>
  <si>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</si>
  <si>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</si>
  <si>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</si>
  <si>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</si>
  <si>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</si>
  <si>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</si>
  <si>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</si>
  <si>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</si>
  <si>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</si>
  <si>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</si>
  <si>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</si>
  <si>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</si>
  <si>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</si>
  <si>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</si>
  <si>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</si>
  <si>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</si>
  <si>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</si>
  <si>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</si>
  <si>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</si>
  <si>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</si>
  <si>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</si>
  <si>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</si>
  <si>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</si>
  <si>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</si>
  <si>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</si>
  <si>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</si>
  <si>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</si>
  <si>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</si>
  <si>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</si>
  <si>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</si>
  <si>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</si>
  <si>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</si>
  <si>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</si>
  <si>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</si>
  <si>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</si>
  <si>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</si>
  <si>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</si>
  <si>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</si>
  <si>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</si>
  <si>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</si>
  <si>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</si>
  <si>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</si>
  <si>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</si>
  <si>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</si>
  <si>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</si>
  <si>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</si>
  <si>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</si>
  <si>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</si>
  <si>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</si>
  <si>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</si>
  <si>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</si>
  <si>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</si>
  <si>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</si>
  <si>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</si>
  <si>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</si>
  <si>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</si>
  <si>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</si>
  <si>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</si>
  <si>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</si>
  <si>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</si>
  <si>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</si>
  <si>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</si>
  <si>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</si>
  <si>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</si>
  <si>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</si>
  <si>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</si>
  <si>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</si>
  <si>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</si>
  <si>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</si>
  <si>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</si>
  <si>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</si>
  <si>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</si>
  <si>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</si>
  <si>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</si>
  <si>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</si>
  <si>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</si>
  <si>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</si>
  <si>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</si>
  <si>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</si>
  <si>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</si>
  <si>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</si>
  <si>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</si>
  <si>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</si>
  <si>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</si>
  <si>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</si>
  <si>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</si>
  <si>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</si>
  <si>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</si>
  <si>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</si>
  <si>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</si>
  <si>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</si>
  <si>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</si>
  <si>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</si>
  <si>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</si>
  <si>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</si>
  <si>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</si>
  <si>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</si>
  <si>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</si>
  <si>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</si>
  <si>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</si>
  <si>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</si>
  <si>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</si>
  <si>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</si>
  <si>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</si>
  <si>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</si>
  <si>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</si>
  <si>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</si>
  <si>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</si>
  <si>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</si>
  <si>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</si>
  <si>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</si>
  <si>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</si>
  <si>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</si>
  <si>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</si>
  <si>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</si>
  <si>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</si>
  <si>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</si>
  <si>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</si>
  <si>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</si>
  <si>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</si>
  <si>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</si>
  <si>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</si>
  <si>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</si>
  <si>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</si>
  <si>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</si>
  <si>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</si>
  <si>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</si>
  <si>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</si>
  <si>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</si>
  <si>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</si>
  <si>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</si>
  <si>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</si>
  <si>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</si>
  <si>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</si>
  <si>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</si>
  <si>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</si>
  <si>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</si>
  <si>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</si>
  <si>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</si>
  <si>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</si>
  <si>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</si>
  <si>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</si>
  <si>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</si>
  <si>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</si>
  <si>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</si>
  <si>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</si>
  <si>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</si>
  <si>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</si>
  <si>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</si>
  <si>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</si>
  <si>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</si>
  <si>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</si>
  <si>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</si>
  <si>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</si>
  <si>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</si>
  <si>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</si>
  <si>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</si>
  <si>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</si>
  <si>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</si>
  <si>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</si>
  <si>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</si>
  <si>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</si>
  <si>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</si>
  <si>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</si>
  <si>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</si>
  <si>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</si>
  <si>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</si>
  <si>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</si>
  <si>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</si>
  <si>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</si>
  <si>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</si>
  <si>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</si>
  <si>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</si>
  <si>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</si>
  <si>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</si>
  <si>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</si>
  <si>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</si>
  <si>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</si>
  <si>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</si>
  <si>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</si>
  <si>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</si>
  <si>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</si>
  <si>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</si>
  <si>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</si>
  <si>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</si>
  <si>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</si>
  <si>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</si>
  <si>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</si>
  <si>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</si>
  <si>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</si>
  <si>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</si>
  <si>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</si>
  <si>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</si>
  <si>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</si>
  <si>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</si>
  <si>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</si>
  <si>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</si>
  <si>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</si>
  <si>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</si>
  <si>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</si>
  <si>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</si>
  <si>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</si>
  <si>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</si>
  <si>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</si>
  <si>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</si>
  <si>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</si>
  <si>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</si>
  <si>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</si>
  <si>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</si>
  <si>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</si>
  <si>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</si>
  <si>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</si>
  <si>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</si>
  <si>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</si>
  <si>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</si>
  <si>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</si>
  <si>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</si>
  <si>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</si>
  <si>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</si>
  <si>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</si>
  <si>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</si>
  <si>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</si>
  <si>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</si>
  <si>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</si>
  <si>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</si>
  <si>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</si>
  <si>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</si>
  <si>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</si>
  <si>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</si>
  <si>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</si>
  <si>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</si>
  <si>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</si>
  <si>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</si>
  <si>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</si>
  <si>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</si>
  <si>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</si>
  <si>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</si>
  <si>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</si>
  <si>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</si>
  <si>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</si>
  <si>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</si>
  <si>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</si>
  <si>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</si>
  <si>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</si>
  <si>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</si>
  <si>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</si>
  <si>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</si>
  <si>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</si>
  <si>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</si>
  <si>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</si>
  <si>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</si>
  <si>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</si>
  <si>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</si>
  <si>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</si>
  <si>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</si>
  <si>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</si>
  <si>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</si>
  <si>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</si>
  <si>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</si>
  <si>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</si>
  <si>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</si>
  <si>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</si>
  <si>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</si>
  <si>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</si>
  <si>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</si>
  <si>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</si>
  <si>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</si>
  <si>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</si>
  <si>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</si>
  <si>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</si>
  <si>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</si>
  <si>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</si>
  <si>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</si>
  <si>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</si>
  <si>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</si>
  <si>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</si>
  <si>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</si>
  <si>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</si>
  <si>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</si>
  <si>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</si>
  <si>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</si>
  <si>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</si>
  <si>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</si>
  <si>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</si>
  <si>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</si>
  <si>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</si>
  <si>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</si>
  <si>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</si>
  <si>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</si>
  <si>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</si>
  <si>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</si>
  <si>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</si>
  <si>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</si>
  <si>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</si>
  <si>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</si>
  <si>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</si>
  <si>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</si>
  <si>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</si>
  <si>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</si>
  <si>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</si>
  <si>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</si>
  <si>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</si>
  <si>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</si>
  <si>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</si>
  <si>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</si>
  <si>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</si>
  <si>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</si>
  <si>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</si>
  <si>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</si>
  <si>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</si>
  <si>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</si>
  <si>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</si>
  <si>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</si>
  <si>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</si>
  <si>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</si>
  <si>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</si>
  <si>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</si>
  <si>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</si>
  <si>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</si>
  <si>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</si>
  <si>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</si>
  <si>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</si>
  <si>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</si>
  <si>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</si>
  <si>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</si>
  <si>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</si>
  <si>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</si>
  <si>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</si>
  <si>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</si>
  <si>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</si>
  <si>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</si>
  <si>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</si>
  <si>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</si>
  <si>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</si>
  <si>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</si>
  <si>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</si>
  <si>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</si>
  <si>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</si>
  <si>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</si>
  <si>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</si>
  <si>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</si>
  <si>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</si>
  <si>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</si>
  <si>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</si>
  <si>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</si>
  <si>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</si>
  <si>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</si>
  <si>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</si>
  <si>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</si>
  <si>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</si>
  <si>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</si>
  <si>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</si>
  <si>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</si>
  <si>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</si>
  <si>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</si>
  <si>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</si>
  <si>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</si>
  <si>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</si>
  <si>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</si>
  <si>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</si>
  <si>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</si>
  <si>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</si>
  <si>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</si>
  <si>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</si>
  <si>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</si>
  <si>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</si>
  <si>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</si>
  <si>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</si>
  <si>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</si>
  <si>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</si>
  <si>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</si>
  <si>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</si>
  <si>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</si>
  <si>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</si>
  <si>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</si>
  <si>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</si>
  <si>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</si>
  <si>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</si>
  <si>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</si>
  <si>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</si>
  <si>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</si>
  <si>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</si>
  <si>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</si>
  <si>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</si>
  <si>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</si>
  <si>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</si>
  <si>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</si>
  <si>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</si>
  <si>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</si>
  <si>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</si>
  <si>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</si>
  <si>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</si>
  <si>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</si>
  <si>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</si>
  <si>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</si>
  <si>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</si>
  <si>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</si>
  <si>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</si>
  <si>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</si>
  <si>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</si>
  <si>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</si>
  <si>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</si>
  <si>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</si>
  <si>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</si>
  <si>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</si>
  <si>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</si>
  <si>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</si>
  <si>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</si>
  <si>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</si>
  <si>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</si>
  <si>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</si>
  <si>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</si>
  <si>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</si>
  <si>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</si>
  <si>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</si>
  <si>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</si>
  <si>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</si>
  <si>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</si>
  <si>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</si>
  <si>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</si>
  <si>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</si>
  <si>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</si>
  <si>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</si>
  <si>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</si>
  <si>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</si>
  <si>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</si>
  <si>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</si>
  <si>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</si>
  <si>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</si>
  <si>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</si>
  <si>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</si>
  <si>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</si>
  <si>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</si>
  <si>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</si>
  <si>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</si>
  <si>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</si>
  <si>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</si>
  <si>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</si>
  <si>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</si>
  <si>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</si>
  <si>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</si>
  <si>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</si>
  <si>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</si>
  <si>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</si>
  <si>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</si>
  <si>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</si>
  <si>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</si>
  <si>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</si>
  <si>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</si>
  <si>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</si>
  <si>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</si>
  <si>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</si>
  <si>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</si>
  <si>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</si>
  <si>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</si>
  <si>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</si>
  <si>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</si>
  <si>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</si>
  <si>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</si>
  <si>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</si>
  <si>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</si>
  <si>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</si>
  <si>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</si>
  <si>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</si>
  <si>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</si>
  <si>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</si>
  <si>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</si>
  <si>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</si>
  <si>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</si>
  <si>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</si>
  <si>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</si>
  <si>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</si>
  <si>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</si>
  <si>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</si>
  <si>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</si>
  <si>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</si>
  <si>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</si>
  <si>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</si>
  <si>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</si>
  <si>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</si>
  <si>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</si>
  <si>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</si>
  <si>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</si>
  <si>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</si>
  <si>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</si>
  <si>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</si>
  <si>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</si>
  <si>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</si>
  <si>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</si>
  <si>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</si>
  <si>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</si>
  <si>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</si>
  <si>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</si>
  <si>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</si>
  <si>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</si>
  <si>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</si>
  <si>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</si>
  <si>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</si>
  <si>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</si>
  <si>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</si>
  <si>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</si>
  <si>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</si>
  <si>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</si>
  <si>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</si>
  <si>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</si>
  <si>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</si>
  <si>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</si>
  <si>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</si>
  <si>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</si>
  <si>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</si>
  <si>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</si>
  <si>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</si>
  <si>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</si>
  <si>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</si>
  <si>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</si>
  <si>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</si>
  <si>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</si>
  <si>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</si>
  <si>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</si>
  <si>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</si>
  <si>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</si>
  <si>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</si>
  <si>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</si>
  <si>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</si>
  <si>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</si>
  <si>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</si>
  <si>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</si>
  <si>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</si>
  <si>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</si>
  <si>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</si>
  <si>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</si>
  <si>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</si>
  <si>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</si>
  <si>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</si>
  <si>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</si>
  <si>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</si>
  <si>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</si>
  <si>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</si>
  <si>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</si>
  <si>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</si>
  <si>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</si>
  <si>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</si>
  <si>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</si>
  <si>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</si>
  <si>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</si>
  <si>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</si>
  <si>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</si>
  <si>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</si>
  <si>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</si>
  <si>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</si>
  <si>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</si>
  <si>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</si>
  <si>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</si>
  <si>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</si>
  <si>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</si>
  <si>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</si>
  <si>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</si>
  <si>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</si>
  <si>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</si>
  <si>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</si>
  <si>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</si>
  <si>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</si>
  <si>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</si>
  <si>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</si>
  <si>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</si>
  <si>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</si>
  <si>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</si>
  <si>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</si>
  <si>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</si>
  <si>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</si>
  <si>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</si>
  <si>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</si>
  <si>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</si>
  <si>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</si>
  <si>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</si>
  <si>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</si>
  <si>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</si>
  <si>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</si>
  <si>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</si>
  <si>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</si>
  <si>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</si>
  <si>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</si>
  <si>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</si>
  <si>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</si>
  <si>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</si>
  <si>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</si>
  <si>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</si>
  <si>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</si>
  <si>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</si>
  <si>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</si>
  <si>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</si>
  <si>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</si>
  <si>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</si>
  <si>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</si>
  <si>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</si>
  <si>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</si>
  <si>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</si>
  <si>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</si>
  <si>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</si>
  <si>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</si>
  <si>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</si>
  <si>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</si>
  <si>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</si>
  <si>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</si>
  <si>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</si>
  <si>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</si>
  <si>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</si>
  <si>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</si>
  <si>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</si>
  <si>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</si>
  <si>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</si>
  <si>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</si>
  <si>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</si>
  <si>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</si>
  <si>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</si>
  <si>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</si>
  <si>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</si>
  <si>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</si>
  <si>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</si>
  <si>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</si>
  <si>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</si>
  <si>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</si>
  <si>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</si>
  <si>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</si>
  <si>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</si>
  <si>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</si>
  <si>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</si>
  <si>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</si>
  <si>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</si>
  <si>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</si>
  <si>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</si>
  <si>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</si>
  <si>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</si>
  <si>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</si>
  <si>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</si>
  <si>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</si>
  <si>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</si>
  <si>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</si>
  <si>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</si>
  <si>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</si>
  <si>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</si>
  <si>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</si>
  <si>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</si>
  <si>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</si>
  <si>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</si>
  <si>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</si>
  <si>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</si>
  <si>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</si>
  <si>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</si>
  <si>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</si>
  <si>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</si>
  <si>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</si>
  <si>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</si>
  <si>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</si>
  <si>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</si>
  <si>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</si>
  <si>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</si>
  <si>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</si>
  <si>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</si>
  <si>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</si>
  <si>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</si>
  <si>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</si>
  <si>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</si>
  <si>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</si>
  <si>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</si>
  <si>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</si>
  <si>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</si>
  <si>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</si>
  <si>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</si>
  <si>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</si>
  <si>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</si>
  <si>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</si>
  <si>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</si>
  <si>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</si>
  <si>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</si>
  <si>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</si>
  <si>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</si>
  <si>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</si>
  <si>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</si>
  <si>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</si>
  <si>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</si>
  <si>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</si>
  <si>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</si>
  <si>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</si>
  <si>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</si>
  <si>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</si>
  <si>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</si>
  <si>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</si>
  <si>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</si>
  <si>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</si>
  <si>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</si>
  <si>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</si>
  <si>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</si>
  <si>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</si>
  <si>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</si>
  <si>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</si>
  <si>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</si>
  <si>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</si>
  <si>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</si>
  <si>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</si>
  <si>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</si>
  <si>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</si>
  <si>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</si>
  <si>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</si>
  <si>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</si>
  <si>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</si>
  <si>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</si>
  <si>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</si>
  <si>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</si>
  <si>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</si>
  <si>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</si>
  <si>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</si>
  <si>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</si>
  <si>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</si>
  <si>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</si>
  <si>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</si>
  <si>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</si>
  <si>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</si>
  <si>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</si>
  <si>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</si>
  <si>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</si>
  <si>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</si>
  <si>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</si>
  <si>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</si>
  <si>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</si>
  <si>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</si>
  <si>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</si>
  <si>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</si>
  <si>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</si>
  <si>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</si>
  <si>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</si>
  <si>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</si>
  <si>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</si>
  <si>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</si>
  <si>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</si>
  <si>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</si>
  <si>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</si>
  <si>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</si>
  <si>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</si>
  <si>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</si>
  <si>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</si>
  <si>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</si>
  <si>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</si>
  <si>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</si>
  <si>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</si>
  <si>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</si>
  <si>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</si>
  <si>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</si>
  <si>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</si>
  <si>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</si>
  <si>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</si>
  <si>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</si>
  <si>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</si>
  <si>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</si>
  <si>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</si>
  <si>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</si>
  <si>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</si>
  <si>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</si>
  <si>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</si>
  <si>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</si>
  <si>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</si>
  <si>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</si>
  <si>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</si>
  <si>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</si>
  <si>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</si>
  <si>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</si>
  <si>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</si>
  <si>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</si>
  <si>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</si>
  <si>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</si>
  <si>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</si>
  <si>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</si>
  <si>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</si>
  <si>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</si>
  <si>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</si>
  <si>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</si>
  <si>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</si>
  <si>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</si>
  <si>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</si>
  <si>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</si>
  <si>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</si>
  <si>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</si>
  <si>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</si>
  <si>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</si>
  <si>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</si>
  <si>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</si>
  <si>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</si>
  <si>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</si>
  <si>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</si>
  <si>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</si>
  <si>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</si>
  <si>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</si>
  <si>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</si>
  <si>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</si>
  <si>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</si>
  <si>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</si>
  <si>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</si>
  <si>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</si>
  <si>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</si>
  <si>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</si>
  <si>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</si>
  <si>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</si>
  <si>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</si>
  <si>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</si>
  <si>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</si>
  <si>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</si>
  <si>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</si>
  <si>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</si>
  <si>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</si>
  <si>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</si>
  <si>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</si>
  <si>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</si>
  <si>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</si>
  <si>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</si>
  <si>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</si>
  <si>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</si>
  <si>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</si>
  <si>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</si>
  <si>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</si>
  <si>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</si>
  <si>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</si>
  <si>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</si>
  <si>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</si>
  <si>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</si>
  <si>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</si>
  <si>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</si>
  <si>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</si>
  <si>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</si>
  <si>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</si>
  <si>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</si>
  <si>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</si>
  <si>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</si>
  <si>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</si>
  <si>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</si>
  <si>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</si>
  <si>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</si>
  <si>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</si>
  <si>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</si>
  <si>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</si>
  <si>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</si>
  <si>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</si>
  <si>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</si>
  <si>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</si>
  <si>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</si>
  <si>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</si>
  <si>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</si>
  <si>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</si>
  <si>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</si>
  <si>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</si>
  <si>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</si>
  <si>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</si>
  <si>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</si>
  <si>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</si>
  <si>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</si>
  <si>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</si>
  <si>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</si>
  <si>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</si>
  <si>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</si>
  <si>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</si>
  <si>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</si>
  <si>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</si>
  <si>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</si>
  <si>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</si>
  <si>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</si>
  <si>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</si>
  <si>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</si>
  <si>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</si>
  <si>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</si>
  <si>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</si>
  <si>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</si>
  <si>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</si>
  <si>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</si>
  <si>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</si>
  <si>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</si>
  <si>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</si>
  <si>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</si>
  <si>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</si>
  <si>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</si>
  <si>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</si>
  <si>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</si>
  <si>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</si>
  <si>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</si>
  <si>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</si>
  <si>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</si>
  <si>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</si>
  <si>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</si>
  <si>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</si>
  <si>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</si>
  <si>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</si>
  <si>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</si>
  <si>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</si>
  <si>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</si>
  <si>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</si>
  <si>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</si>
  <si>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</si>
  <si>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</si>
  <si>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</si>
  <si>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</si>
  <si>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</si>
  <si>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</si>
  <si>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</si>
  <si>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</si>
  <si>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</si>
  <si>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</si>
  <si>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</si>
  <si>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</si>
  <si>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</si>
  <si>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</si>
  <si>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</si>
  <si>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</si>
  <si>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</si>
  <si>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</si>
  <si>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</si>
  <si>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</si>
  <si>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</si>
  <si>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</si>
  <si>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</si>
  <si>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</si>
  <si>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</si>
  <si>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</si>
  <si>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</si>
  <si>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</si>
  <si>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</si>
  <si>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</si>
  <si>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</si>
  <si>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</si>
  <si>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</si>
  <si>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</si>
  <si>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</si>
  <si>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</si>
  <si>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</si>
  <si>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</si>
  <si>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</si>
  <si>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</si>
  <si>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</si>
  <si>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</si>
  <si>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</si>
  <si>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</si>
  <si>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</si>
  <si>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</si>
  <si>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</si>
  <si>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</si>
  <si>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</si>
  <si>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</si>
  <si>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</si>
  <si>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</si>
  <si>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</si>
  <si>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</si>
  <si>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</si>
  <si>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</si>
  <si>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</si>
  <si>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</si>
  <si>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</si>
  <si>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</si>
  <si>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</si>
  <si>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</si>
  <si>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</si>
  <si>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</si>
  <si>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</si>
  <si>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</si>
  <si>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</si>
  <si>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</si>
  <si>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</si>
  <si>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</si>
  <si>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</si>
  <si>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</si>
  <si>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</si>
  <si>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</si>
  <si>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</si>
  <si>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</si>
  <si>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</si>
  <si>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</si>
  <si>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</si>
  <si>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</si>
  <si>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</si>
  <si>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</si>
  <si>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</si>
  <si>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</si>
  <si>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</si>
  <si>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</si>
  <si>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</si>
  <si>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</si>
  <si>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</si>
  <si>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</si>
  <si>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</si>
  <si>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</si>
  <si>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</si>
  <si>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</si>
  <si>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</si>
  <si>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</si>
  <si>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</si>
  <si>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</si>
  <si>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</si>
  <si>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</si>
  <si>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</si>
  <si>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</si>
  <si>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</si>
  <si>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</si>
  <si>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</si>
  <si>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</si>
  <si>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</si>
  <si>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</si>
  <si>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</si>
  <si>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</si>
  <si>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</si>
  <si>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</si>
  <si>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</si>
  <si>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</si>
  <si>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</si>
  <si>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</si>
  <si>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</si>
  <si>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</si>
  <si>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</si>
  <si>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</si>
  <si>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</si>
  <si>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</si>
  <si>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</si>
  <si>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</si>
  <si>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</si>
  <si>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</si>
  <si>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</si>
  <si>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</si>
  <si>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</si>
  <si>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</si>
  <si>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</si>
  <si>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</si>
  <si>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</si>
  <si>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</si>
  <si>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</si>
  <si>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</si>
  <si>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</si>
  <si>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</si>
  <si>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</si>
  <si>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</si>
  <si>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</si>
  <si>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</si>
  <si>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</si>
  <si>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</si>
  <si>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</si>
  <si>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</si>
  <si>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</si>
  <si>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</si>
  <si>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</si>
  <si>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</si>
  <si>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</si>
  <si>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</si>
  <si>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</si>
  <si>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</si>
  <si>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</si>
  <si>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</si>
  <si>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</si>
  <si>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</si>
  <si>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</si>
  <si>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</si>
  <si>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</si>
  <si>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</si>
  <si>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</si>
  <si>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</si>
  <si>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</si>
  <si>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</si>
  <si>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</si>
  <si>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</si>
  <si>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</si>
  <si>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</si>
  <si>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</si>
  <si>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</si>
  <si>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</si>
  <si>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</si>
  <si>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</si>
  <si>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</si>
  <si>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</si>
  <si>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</si>
  <si>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</si>
  <si>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</si>
  <si>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</si>
  <si>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</si>
  <si>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</si>
  <si>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</si>
  <si>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</si>
  <si>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</si>
  <si>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</si>
  <si>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</si>
  <si>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</si>
  <si>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</si>
  <si>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</si>
  <si>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</si>
  <si>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</si>
  <si>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</si>
  <si>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</si>
  <si>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</si>
  <si>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</si>
  <si>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</si>
  <si>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</si>
  <si>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</si>
  <si>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</si>
  <si>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</si>
  <si>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</si>
  <si>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</si>
  <si>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</si>
  <si>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</si>
  <si>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</si>
  <si>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</si>
  <si>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</si>
  <si>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</si>
  <si>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</si>
  <si>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</si>
  <si>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</si>
  <si>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</si>
  <si>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</si>
  <si>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</si>
  <si>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</si>
  <si>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</si>
  <si>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</si>
  <si>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</si>
  <si>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</si>
  <si>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</si>
  <si>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</si>
  <si>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</si>
  <si>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</si>
  <si>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</si>
  <si>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</si>
  <si>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</si>
  <si>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</si>
  <si>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</si>
  <si>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</si>
  <si>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</si>
  <si>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</si>
  <si>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</si>
  <si>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</si>
  <si>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</si>
  <si>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</si>
  <si>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</si>
  <si>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</si>
  <si>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</si>
  <si>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</si>
  <si>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</si>
  <si>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</si>
  <si>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</si>
  <si>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</si>
  <si>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</si>
  <si>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</si>
  <si>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</si>
  <si>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</si>
  <si>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</si>
  <si>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</si>
  <si>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</si>
  <si>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</si>
  <si>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</si>
  <si>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</si>
  <si>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</si>
  <si>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</si>
  <si>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</si>
  <si>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</si>
  <si>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</si>
  <si>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</si>
  <si>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</si>
  <si>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</si>
  <si>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</si>
  <si>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</si>
  <si>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</si>
  <si>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</si>
  <si>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</si>
  <si>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</si>
  <si>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</si>
  <si>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</si>
  <si>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</si>
  <si>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</si>
  <si>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</si>
  <si>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</si>
  <si>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</si>
  <si>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</si>
  <si>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</si>
  <si>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</si>
  <si>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</si>
  <si>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</si>
  <si>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</si>
  <si>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</si>
  <si>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</si>
  <si>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</si>
  <si>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</si>
  <si>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</si>
  <si>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</si>
  <si>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</si>
  <si>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</si>
  <si>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</si>
  <si>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</si>
  <si>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</si>
  <si>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</si>
  <si>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</si>
  <si>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</si>
  <si>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</si>
  <si>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</si>
  <si>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</si>
  <si>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</si>
  <si>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</si>
  <si>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</si>
  <si>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</si>
  <si>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</si>
  <si>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</si>
  <si>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</si>
  <si>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</si>
  <si>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</si>
  <si>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</si>
  <si>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</si>
  <si>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</si>
  <si>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</si>
  <si>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</si>
  <si>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</si>
  <si>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</si>
  <si>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</si>
  <si>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</si>
  <si>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</si>
  <si>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</si>
  <si>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</si>
  <si>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</si>
  <si>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</si>
  <si>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</si>
  <si>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</si>
  <si>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</si>
  <si>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</si>
  <si>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</si>
  <si>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</si>
  <si>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</si>
  <si>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</si>
  <si>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</si>
  <si>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</si>
  <si>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</si>
  <si>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</si>
  <si>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</si>
  <si>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</si>
  <si>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</si>
  <si>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</si>
  <si>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</si>
  <si>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</si>
  <si>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</si>
  <si>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</si>
  <si>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</si>
  <si>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</si>
  <si>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</si>
  <si>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</si>
  <si>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</si>
  <si>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</si>
  <si>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</si>
  <si>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</si>
  <si>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</si>
  <si>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</si>
  <si>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</si>
  <si>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</si>
  <si>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</si>
  <si>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</si>
  <si>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</si>
  <si>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</si>
  <si>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</si>
  <si>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</si>
  <si>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</si>
  <si>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</si>
  <si>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</si>
  <si>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</si>
  <si>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</si>
  <si>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</si>
  <si>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</si>
  <si>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</si>
  <si>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</si>
  <si>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</si>
  <si>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</si>
  <si>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</si>
  <si>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</si>
  <si>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</si>
  <si>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</si>
  <si>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</si>
  <si>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</si>
  <si>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</si>
  <si>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</si>
  <si>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</si>
  <si>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</si>
  <si>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</si>
  <si>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</si>
  <si>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</si>
  <si>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</si>
  <si>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</si>
  <si>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</si>
  <si>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</si>
  <si>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</si>
  <si>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</si>
  <si>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</si>
  <si>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</si>
  <si>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</si>
  <si>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</si>
  <si>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</si>
  <si>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</si>
  <si>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</si>
  <si>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</si>
  <si>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</si>
  <si>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</si>
  <si>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</si>
  <si>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</si>
  <si>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</si>
  <si>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</si>
  <si>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</si>
  <si>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</si>
  <si>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</si>
  <si>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</si>
  <si>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</si>
  <si>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</si>
  <si>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</si>
  <si>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</si>
  <si>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</si>
  <si>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</si>
  <si>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</si>
  <si>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</si>
  <si>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</si>
  <si>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</si>
  <si>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</si>
  <si>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</si>
  <si>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</si>
  <si>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</si>
  <si>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</si>
  <si>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</si>
  <si>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</si>
  <si>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</si>
  <si>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</si>
  <si>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</si>
  <si>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</si>
  <si>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</si>
  <si>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</si>
  <si>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</si>
  <si>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</si>
  <si>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</si>
  <si>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</si>
  <si>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</si>
  <si>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</si>
  <si>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</si>
  <si>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</si>
  <si>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</si>
  <si>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</si>
  <si>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</si>
  <si>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</si>
  <si>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</si>
  <si>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</si>
  <si>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</si>
  <si>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</si>
  <si>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</si>
  <si>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</si>
  <si>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</si>
  <si>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</si>
  <si>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</si>
  <si>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</si>
  <si>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</si>
  <si>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</si>
  <si>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</si>
  <si>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</si>
  <si>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</si>
  <si>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</si>
  <si>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</si>
  <si>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</si>
  <si>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</si>
  <si>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</si>
  <si>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</si>
  <si>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</si>
  <si>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</si>
  <si>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</si>
  <si>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</si>
  <si>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</si>
  <si>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</si>
  <si>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</si>
  <si>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</si>
  <si>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</si>
  <si>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</si>
  <si>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</si>
  <si>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</si>
  <si>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</si>
  <si>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</si>
  <si>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</si>
  <si>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</si>
  <si>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</si>
  <si>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</si>
  <si>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</si>
  <si>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</si>
  <si>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</si>
  <si>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</si>
  <si>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</si>
  <si>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</si>
  <si>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</si>
  <si>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</si>
  <si>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</si>
  <si>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</si>
  <si>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</si>
  <si>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</si>
  <si>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</si>
  <si>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</si>
  <si>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</si>
  <si>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</si>
  <si>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</si>
  <si>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</si>
  <si>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</si>
  <si>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</si>
  <si>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</si>
  <si>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</si>
  <si>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</si>
  <si>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</si>
  <si>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</si>
  <si>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</si>
  <si>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</si>
  <si>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</si>
  <si>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</si>
  <si>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</si>
  <si>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</si>
  <si>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</si>
  <si>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</si>
  <si>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</si>
  <si>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</si>
  <si>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</si>
  <si>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</si>
  <si>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</si>
  <si>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</si>
  <si>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</si>
  <si>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</si>
  <si>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</si>
  <si>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</si>
  <si>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</si>
  <si>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</si>
  <si>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</si>
  <si>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</si>
  <si>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</si>
  <si>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</si>
  <si>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</si>
  <si>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</si>
  <si>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</si>
  <si>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</si>
  <si>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</si>
  <si>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</si>
  <si>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</si>
  <si>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</si>
  <si>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</si>
  <si>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</si>
  <si>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</si>
  <si>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</si>
  <si>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</si>
  <si>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</si>
  <si>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</si>
  <si>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</si>
  <si>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</si>
  <si>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</si>
  <si>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</si>
  <si>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</si>
  <si>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</si>
  <si>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</si>
  <si>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</si>
  <si>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</si>
  <si>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</si>
  <si>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</si>
  <si>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</si>
  <si>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</si>
  <si>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</si>
  <si>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</si>
  <si>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</si>
  <si>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</si>
  <si>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</si>
  <si>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</si>
  <si>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</si>
  <si>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</si>
  <si>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</si>
  <si>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</si>
  <si>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</si>
  <si>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</si>
  <si>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</si>
  <si>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</si>
  <si>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</si>
  <si>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</si>
  <si>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</si>
  <si>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</si>
  <si>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</si>
  <si>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</si>
  <si>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</si>
  <si>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</si>
  <si>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</si>
  <si>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</si>
  <si>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</si>
  <si>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</si>
  <si>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</si>
  <si>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</si>
  <si>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</si>
  <si>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</si>
  <si>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</si>
  <si>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</si>
  <si>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</si>
  <si>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</si>
  <si>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</si>
  <si>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</si>
  <si>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</si>
  <si>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</si>
  <si>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</si>
  <si>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</si>
  <si>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</si>
  <si>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</si>
  <si>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</si>
  <si>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</si>
  <si>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</si>
  <si>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</si>
  <si>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</si>
  <si>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</si>
  <si>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</si>
  <si>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</si>
  <si>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</si>
  <si>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</si>
  <si>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</si>
  <si>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</si>
  <si>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</si>
  <si>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</si>
  <si>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</si>
  <si>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</si>
  <si>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</si>
  <si>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</si>
  <si>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</si>
  <si>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</si>
  <si>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</si>
  <si>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</si>
  <si>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</si>
  <si>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</si>
  <si>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</si>
  <si>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</si>
  <si>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</si>
  <si>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</si>
  <si>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</si>
  <si>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</si>
  <si>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</si>
  <si>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</si>
  <si>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</si>
  <si>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</si>
  <si>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Pin de carga Moto e7</t>
  </si>
  <si>
    <t>Pop socket Pepas</t>
  </si>
  <si>
    <t>pres vlr 500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</si>
  <si>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</si>
  <si>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</si>
  <si>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</si>
  <si>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</si>
  <si>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</si>
  <si>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</si>
  <si>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</si>
  <si>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</si>
  <si>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</si>
  <si>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</si>
  <si>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</si>
  <si>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</si>
  <si>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</si>
  <si>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</si>
  <si>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</si>
  <si>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</si>
  <si>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</si>
  <si>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</si>
  <si>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</si>
  <si>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</si>
  <si>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iPhone Xs</t>
  </si>
  <si>
    <t>Venta Cancelada</t>
  </si>
  <si>
    <t>Crear cuenta Gmail</t>
  </si>
  <si>
    <t>Iphone Xr</t>
  </si>
  <si>
    <t>Terror</t>
  </si>
  <si>
    <t>Pin de carga Parlante V3</t>
  </si>
  <si>
    <t>Limpiar Camara A30</t>
  </si>
  <si>
    <t>Señal A20s</t>
  </si>
  <si>
    <t>Despegar Pila Realme 7i</t>
  </si>
  <si>
    <t>FRP A10s TEC</t>
  </si>
  <si>
    <t>S22</t>
  </si>
  <si>
    <t>Formatear Moto G9</t>
  </si>
  <si>
    <t>Ivan Sanabria</t>
  </si>
  <si>
    <t>Liberty City</t>
  </si>
  <si>
    <t>Camilo Cortez</t>
  </si>
  <si>
    <t>Formatear Note 7</t>
  </si>
  <si>
    <t>Pin de carga y baterias Parlante</t>
  </si>
  <si>
    <t>Note 9a / 9c / 10A</t>
  </si>
  <si>
    <t>Pin de carga Redmi 10A</t>
  </si>
  <si>
    <t>W11</t>
  </si>
  <si>
    <t>Pegante pantalla Y53s</t>
  </si>
  <si>
    <t>Spark 8T / Y7a</t>
  </si>
  <si>
    <t>iPhone X</t>
  </si>
  <si>
    <t>Nilsa Arroz Paisa</t>
  </si>
  <si>
    <t>Mini Ness</t>
  </si>
  <si>
    <t>Violeta</t>
  </si>
  <si>
    <t>Cadena Cel</t>
  </si>
  <si>
    <t>Mini Speak</t>
  </si>
  <si>
    <t>65w</t>
  </si>
  <si>
    <t>M88 Plus</t>
  </si>
  <si>
    <t>A12 / M12</t>
  </si>
  <si>
    <t>Moto One Action Full</t>
  </si>
  <si>
    <t>llavero 10 stlla</t>
  </si>
  <si>
    <t>rodillera 25mstell</t>
  </si>
  <si>
    <t>A20 cm</t>
  </si>
  <si>
    <t>A20s cm</t>
  </si>
  <si>
    <t>9a / 9c / 10a</t>
  </si>
  <si>
    <t>Cinta Doble Faz</t>
  </si>
  <si>
    <t>Cinta angosta</t>
  </si>
  <si>
    <t>Cordon airpods</t>
  </si>
  <si>
    <t>Ligthning TC</t>
  </si>
  <si>
    <t>Noto Cams</t>
  </si>
  <si>
    <t>A14 / A24 / A34</t>
  </si>
  <si>
    <t>Juguetes</t>
  </si>
  <si>
    <t>Poppuk</t>
  </si>
  <si>
    <t>TG-519</t>
  </si>
  <si>
    <t>MXQ Pro 2 ram</t>
  </si>
  <si>
    <t>USB Hembra Hembra</t>
  </si>
  <si>
    <t>AA REC 3600 x2</t>
  </si>
  <si>
    <t>AA REC 2300 x4</t>
  </si>
  <si>
    <t>AAA REC 2500 x2</t>
  </si>
  <si>
    <t>Video Edicion</t>
  </si>
  <si>
    <t>Cargar Bateria</t>
  </si>
  <si>
    <t>Humo</t>
  </si>
  <si>
    <t>AzulRey</t>
  </si>
  <si>
    <t>iPhone 13</t>
  </si>
  <si>
    <t>Atornillar Gafas</t>
  </si>
  <si>
    <t>iPhone XR</t>
  </si>
  <si>
    <t>Soldar cables cargador banda</t>
  </si>
  <si>
    <t>Rock en Inges</t>
  </si>
  <si>
    <t>Software Contabilidad</t>
  </si>
  <si>
    <t>Betsy Neira</t>
  </si>
  <si>
    <t>Portabilidad Tigo</t>
  </si>
  <si>
    <t>S23 Plus</t>
  </si>
  <si>
    <t>X7A</t>
  </si>
  <si>
    <t>Ic Carga A20</t>
  </si>
  <si>
    <t>Donde Cristian</t>
  </si>
  <si>
    <t>Marshall</t>
  </si>
  <si>
    <t>Mirlyn Empanadas</t>
  </si>
  <si>
    <t>Por Smartphone</t>
  </si>
  <si>
    <t>A72</t>
  </si>
  <si>
    <t>Y15s</t>
  </si>
  <si>
    <t>USB Ligthning</t>
  </si>
  <si>
    <t>Pin de carga Alcatel</t>
  </si>
  <si>
    <t>C21</t>
  </si>
  <si>
    <t>Redmi 12</t>
  </si>
  <si>
    <t>Pin de carga Spark 6 Go</t>
  </si>
  <si>
    <t>Soldar Bombillo</t>
  </si>
  <si>
    <t>hdrg sillc g22</t>
  </si>
  <si>
    <t>pin</t>
  </si>
  <si>
    <t>lamp</t>
  </si>
  <si>
    <t>Revision Humedad J6</t>
  </si>
  <si>
    <t>El chavo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</si>
</sst>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;[Red]\-&quot;$&quot;#,##0"/>
    <numFmt numFmtId="42" formatCode="_-&quot;$&quot;* #,##0_-;\-&quot;$&quot;* #,##0_-;_-&quot;$&quot;* &quot;-&quot;_-;_-@_-"/>
    <numFmt numFmtId="164" formatCode="dd/mm/yy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6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164" fontId="0" fillId="0" borderId="0" xfId="0" applyNumberFormat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5" formatCode="dddd/dd/mm/yy"/>
    </dxf>
    <dxf>
      <numFmt numFmtId="165" formatCode="dddd/dd/mm/yy"/>
    </dxf>
    <dxf>
      <numFmt numFmtId="165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939800</xdr:colOff>
      <xdr:row>34</xdr:row>
      <xdr:rowOff>152400</xdr:rowOff>
    </xdr:to>
    <xdr:pic>
      <xdr:nvPicPr>
        <xdr:cNvPr id="4" name="Imagen 3" descr="Logotipo De Vector De Oferta Especial Hasta PNG , Oferta Especial, Oferta  Especial, Oferta PNG y Vector para Descargar Gratis | Pngtree">
          <a:extLst>
            <a:ext uri="{FF2B5EF4-FFF2-40B4-BE49-F238E27FC236}">
              <a16:creationId xmlns:a16="http://schemas.microsoft.com/office/drawing/2014/main" id="{CBA757EE-E53B-5B42-BD07-E8448B7A3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91160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144984</xdr:colOff>
      <xdr:row>25</xdr:row>
      <xdr:rowOff>172535</xdr:rowOff>
    </xdr:from>
    <xdr:ext cx="1881734" cy="718466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75B8C14E-4168-8B45-A3AF-1A60903A1AC3}"/>
            </a:ext>
          </a:extLst>
        </xdr:cNvPr>
        <xdr:cNvSpPr/>
      </xdr:nvSpPr>
      <xdr:spPr>
        <a:xfrm rot="20806669">
          <a:off x="7460184" y="4617535"/>
          <a:ext cx="1881734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MX" sz="4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$10.000</a:t>
          </a:r>
          <a:endParaRPr lang="es-MX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7.272433217593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7.272434837963" createdVersion="8" refreshedVersion="8" minRefreshableVersion="3" recordCount="13268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3247"/>
    </cacheField>
    <cacheField name="Date" numFmtId="16">
      <sharedItems containsSemiMixedTypes="0" containsNonDate="0" containsDate="1" containsString="0" minDate="2022-03-16T00:00:00" maxDate="2023-08-19T00:00:00" count="449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205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Camilo Cortez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Maritza Rojas"/>
        <s v="Helena Leon"/>
        <s v="Señora Arroz Paisa"/>
        <s v="EKADI"/>
        <s v="Esposa Bryan"/>
        <s v="Yumi"/>
        <s v="Ivan Sanabria"/>
        <s v="Nilsa Arroz Paisa"/>
        <s v="Noto Cams"/>
        <s v="Betsy Neira"/>
        <s v="Mirlyn Empanadas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13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Cinta Doble Faz"/>
        <s v="Juguetes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5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s v="Marshall"/>
        <m u="1"/>
        <s v="Control PC" u="1"/>
        <s v="Freefire" u="1"/>
      </sharedItems>
    </cacheField>
    <cacheField name="Ref" numFmtId="0">
      <sharedItems containsBlank="1" containsMixedTypes="1" containsNumber="1" containsInteger="1" minValue="257" maxValue="7711" count="2648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 3.0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s v="Crear cuenta Gmail"/>
        <s v="Pin de carga Parlante V3"/>
        <s v="Limpiar Camara A30"/>
        <s v="Señal A20s"/>
        <s v="Despegar Pila Realme 7i"/>
        <s v="FRP A10s TEC"/>
        <s v="S22"/>
        <s v="Formatear Moto G9"/>
        <s v="Liberty City"/>
        <s v="Formatear Note 7"/>
        <s v="Pin de carga y baterias Parlante"/>
        <s v="Note 9a / 9c / 10A"/>
        <s v="W11"/>
        <s v="Pegante pantalla Y53s"/>
        <s v="Spark 8T / Y7a"/>
        <s v="Mini Ness"/>
        <s v="Cadena Cel"/>
        <s v="Mini Speak"/>
        <s v="65w"/>
        <s v="M88 Plus"/>
        <s v="A12 / M12"/>
        <s v="Moto One Action Full"/>
        <s v="A20 cm"/>
        <s v="A20s cm"/>
        <s v="9a / 9c / 10a"/>
        <s v="Ligthning TC"/>
        <s v="Cordon airpods"/>
        <s v="A14 / A24 / A34"/>
        <s v="TG-519"/>
        <s v="Poppuk"/>
        <s v="AAA REC 2500 x2"/>
        <s v="AA REC 2300 x4"/>
        <s v="AA REC 3600 x2"/>
        <s v="MXQ Pro 2 ram"/>
        <s v="USB Hembra Hembra"/>
        <s v="Cargar Bateria"/>
        <s v="Video Edicion"/>
        <s v="Atornillar Gafas"/>
        <s v="Soldar cables cargador banda"/>
        <s v="Rock en Inges"/>
        <s v="Software Contabilidad"/>
        <s v="Portabilidad Tigo"/>
        <s v="S23 Plus"/>
        <s v="Ic Carga A20"/>
        <s v="A72"/>
        <s v="Y15s"/>
        <s v="Pin de carga Alcatel"/>
        <s v="C21"/>
        <s v="Redmi 12"/>
        <s v="Pin de carga Spark 6 Go"/>
        <s v="Soldar Bombillo"/>
        <s v="Revision Humedad J6"/>
        <s v="El chavo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7.272460995373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268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336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336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336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336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171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02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2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3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300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4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4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4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5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5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5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5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5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5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5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5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5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5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5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5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5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5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5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5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6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6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5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5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5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5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5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5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5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5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5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7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7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7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4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4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4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5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5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6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6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6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5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5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5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5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5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5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4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7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7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4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8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7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7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5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5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5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5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5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5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5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5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7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7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7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7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9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9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9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7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7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7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80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80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300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5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5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5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5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5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5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5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1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1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5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5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5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5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4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7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7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7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2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7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3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3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3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3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4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4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5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6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7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7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5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5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5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5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5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5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5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5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5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7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7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7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336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8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8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9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9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4"/>
    <n v="6"/>
    <x v="289"/>
    <x v="6"/>
    <x v="2505"/>
    <m/>
    <m/>
    <m/>
    <m/>
    <n v="3500"/>
    <n v="10000"/>
    <n v="-21000"/>
    <n v="6"/>
    <n v="17"/>
    <x v="2"/>
    <x v="1"/>
  </r>
  <r>
    <n v="12323"/>
    <x v="415"/>
    <x v="0"/>
    <x v="177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7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7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7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7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7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7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7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5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5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5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90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90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191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2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190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6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27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28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2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0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1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2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3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4"/>
    <x v="428"/>
    <x v="1"/>
    <x v="8"/>
    <n v="1"/>
    <x v="33"/>
    <x v="2"/>
    <x v="2556"/>
    <m/>
    <m/>
    <m/>
    <m/>
    <n v="0"/>
    <n v="30000"/>
    <n v="30000"/>
    <n v="-1"/>
    <n v="30"/>
    <x v="2"/>
    <x v="1"/>
  </r>
  <r>
    <n v="12635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6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37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38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3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0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1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2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3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4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5"/>
    <x v="428"/>
    <x v="1"/>
    <x v="193"/>
    <n v="1"/>
    <x v="288"/>
    <x v="6"/>
    <x v="2497"/>
    <m/>
    <m/>
    <m/>
    <m/>
    <n v="27000"/>
    <n v="55000"/>
    <n v="28000"/>
    <n v="-1"/>
    <n v="30"/>
    <x v="2"/>
    <x v="1"/>
  </r>
  <r>
    <n v="12646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47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48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49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0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1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2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3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4"/>
    <x v="427"/>
    <x v="0"/>
    <x v="64"/>
    <n v="1"/>
    <x v="84"/>
    <x v="2"/>
    <x v="595"/>
    <m/>
    <m/>
    <m/>
    <m/>
    <n v="70000"/>
    <n v="145000"/>
    <n v="-70000"/>
    <n v="1"/>
    <n v="29"/>
    <x v="2"/>
    <x v="1"/>
  </r>
  <r>
    <n v="12655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6"/>
    <x v="427"/>
    <x v="0"/>
    <x v="194"/>
    <n v="1"/>
    <x v="84"/>
    <x v="1"/>
    <x v="141"/>
    <m/>
    <m/>
    <m/>
    <m/>
    <n v="47000"/>
    <n v="110000"/>
    <n v="-47000"/>
    <n v="1"/>
    <n v="29"/>
    <x v="2"/>
    <x v="1"/>
  </r>
  <r>
    <n v="12657"/>
    <x v="427"/>
    <x v="0"/>
    <x v="194"/>
    <n v="1"/>
    <x v="84"/>
    <x v="29"/>
    <x v="1375"/>
    <m/>
    <m/>
    <m/>
    <m/>
    <n v="45000"/>
    <n v="105000"/>
    <n v="-45000"/>
    <n v="1"/>
    <n v="29"/>
    <x v="2"/>
    <x v="1"/>
  </r>
  <r>
    <n v="12658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59"/>
    <x v="427"/>
    <x v="0"/>
    <x v="146"/>
    <n v="5"/>
    <x v="291"/>
    <x v="1"/>
    <x v="2557"/>
    <m/>
    <m/>
    <m/>
    <m/>
    <n v="1000"/>
    <n v="20000"/>
    <n v="-5000"/>
    <n v="5"/>
    <n v="29"/>
    <x v="2"/>
    <x v="1"/>
  </r>
  <r>
    <n v="12660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2"/>
    <x v="429"/>
    <x v="1"/>
    <x v="195"/>
    <n v="1"/>
    <x v="234"/>
    <x v="110"/>
    <x v="2558"/>
    <m/>
    <m/>
    <s v="354265714604809-354265714604817"/>
    <s v="Costo 720"/>
    <n v="0"/>
    <n v="230000"/>
    <n v="230000"/>
    <n v="-1"/>
    <n v="31"/>
    <x v="2"/>
    <x v="1"/>
  </r>
  <r>
    <n v="12663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4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5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6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67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68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69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0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1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2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3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4"/>
    <x v="429"/>
    <x v="0"/>
    <x v="127"/>
    <n v="1"/>
    <x v="288"/>
    <x v="6"/>
    <x v="2497"/>
    <m/>
    <m/>
    <m/>
    <m/>
    <n v="27000"/>
    <n v="55000"/>
    <n v="-27000"/>
    <n v="1"/>
    <n v="31"/>
    <x v="2"/>
    <x v="1"/>
  </r>
  <r>
    <n v="12675"/>
    <x v="429"/>
    <x v="0"/>
    <x v="168"/>
    <n v="1"/>
    <x v="51"/>
    <x v="71"/>
    <x v="2559"/>
    <m/>
    <m/>
    <s v="355118550165311-355118550165329"/>
    <m/>
    <n v="75000"/>
    <n v="105000"/>
    <n v="-75000"/>
    <n v="1"/>
    <n v="31"/>
    <x v="2"/>
    <x v="1"/>
  </r>
  <r>
    <n v="12676"/>
    <x v="429"/>
    <x v="0"/>
    <x v="168"/>
    <n v="1"/>
    <x v="234"/>
    <x v="110"/>
    <x v="2558"/>
    <m/>
    <m/>
    <s v="354265714604809-354265714604817"/>
    <s v="Costo 720"/>
    <n v="0"/>
    <n v="0"/>
    <n v="0"/>
    <n v="1"/>
    <n v="31"/>
    <x v="2"/>
    <x v="1"/>
  </r>
  <r>
    <n v="12677"/>
    <x v="429"/>
    <x v="0"/>
    <x v="196"/>
    <n v="1"/>
    <x v="4"/>
    <x v="6"/>
    <x v="2560"/>
    <m/>
    <m/>
    <m/>
    <m/>
    <n v="10000"/>
    <n v="22000"/>
    <n v="-10000"/>
    <n v="1"/>
    <n v="31"/>
    <x v="2"/>
    <x v="1"/>
  </r>
  <r>
    <n v="12678"/>
    <x v="429"/>
    <x v="0"/>
    <x v="196"/>
    <n v="1"/>
    <x v="4"/>
    <x v="6"/>
    <x v="2561"/>
    <m/>
    <m/>
    <m/>
    <m/>
    <n v="15000"/>
    <n v="34000"/>
    <n v="-15000"/>
    <n v="1"/>
    <n v="31"/>
    <x v="2"/>
    <x v="1"/>
  </r>
  <r>
    <n v="12679"/>
    <x v="429"/>
    <x v="0"/>
    <x v="196"/>
    <n v="13"/>
    <x v="194"/>
    <x v="48"/>
    <x v="741"/>
    <m/>
    <m/>
    <m/>
    <m/>
    <n v="12000"/>
    <n v="22000"/>
    <n v="-156000"/>
    <n v="13"/>
    <n v="31"/>
    <x v="2"/>
    <x v="1"/>
  </r>
  <r>
    <n v="12680"/>
    <x v="429"/>
    <x v="0"/>
    <x v="196"/>
    <n v="4"/>
    <x v="101"/>
    <x v="48"/>
    <x v="741"/>
    <m/>
    <m/>
    <m/>
    <m/>
    <n v="4500"/>
    <n v="10000"/>
    <n v="-18000"/>
    <n v="4"/>
    <n v="31"/>
    <x v="2"/>
    <x v="1"/>
  </r>
  <r>
    <n v="12681"/>
    <x v="429"/>
    <x v="0"/>
    <x v="196"/>
    <n v="6"/>
    <x v="1"/>
    <x v="69"/>
    <x v="2562"/>
    <m/>
    <m/>
    <m/>
    <m/>
    <n v="5500"/>
    <n v="20000"/>
    <n v="-33000"/>
    <n v="6"/>
    <n v="31"/>
    <x v="2"/>
    <x v="1"/>
  </r>
  <r>
    <n v="12682"/>
    <x v="429"/>
    <x v="0"/>
    <x v="196"/>
    <n v="4"/>
    <x v="26"/>
    <x v="48"/>
    <x v="741"/>
    <m/>
    <m/>
    <m/>
    <m/>
    <n v="8500"/>
    <n v="20000"/>
    <n v="-34000"/>
    <n v="4"/>
    <n v="31"/>
    <x v="2"/>
    <x v="1"/>
  </r>
  <r>
    <n v="12683"/>
    <x v="429"/>
    <x v="0"/>
    <x v="196"/>
    <n v="3"/>
    <x v="81"/>
    <x v="2"/>
    <x v="1224"/>
    <m/>
    <m/>
    <m/>
    <m/>
    <n v="4000"/>
    <n v="10000"/>
    <n v="-12000"/>
    <n v="3"/>
    <n v="31"/>
    <x v="2"/>
    <x v="1"/>
  </r>
  <r>
    <n v="12684"/>
    <x v="429"/>
    <x v="0"/>
    <x v="196"/>
    <n v="4"/>
    <x v="175"/>
    <x v="48"/>
    <x v="741"/>
    <m/>
    <m/>
    <m/>
    <m/>
    <n v="9000"/>
    <n v="20000"/>
    <n v="-36000"/>
    <n v="4"/>
    <n v="31"/>
    <x v="2"/>
    <x v="1"/>
  </r>
  <r>
    <n v="12685"/>
    <x v="429"/>
    <x v="0"/>
    <x v="196"/>
    <n v="2"/>
    <x v="2"/>
    <x v="219"/>
    <x v="2541"/>
    <m/>
    <m/>
    <m/>
    <m/>
    <n v="5000"/>
    <n v="10000"/>
    <n v="-10000"/>
    <n v="2"/>
    <n v="31"/>
    <x v="2"/>
    <x v="1"/>
  </r>
  <r>
    <n v="12686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7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8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89"/>
    <x v="429"/>
    <x v="1"/>
    <x v="8"/>
    <n v="1"/>
    <x v="33"/>
    <x v="1"/>
    <x v="2563"/>
    <m/>
    <m/>
    <m/>
    <m/>
    <n v="0"/>
    <n v="15000"/>
    <n v="15000"/>
    <n v="-1"/>
    <n v="31"/>
    <x v="2"/>
    <x v="1"/>
  </r>
  <r>
    <n v="12690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1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2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3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4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5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6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697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698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699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0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1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2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3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4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5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6"/>
    <x v="429"/>
    <x v="1"/>
    <x v="8"/>
    <n v="1"/>
    <x v="33"/>
    <x v="29"/>
    <x v="2564"/>
    <m/>
    <m/>
    <m/>
    <m/>
    <n v="0"/>
    <n v="5000"/>
    <n v="5000"/>
    <n v="-1"/>
    <n v="31"/>
    <x v="2"/>
    <x v="1"/>
  </r>
  <r>
    <n v="12707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08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09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710"/>
    <x v="430"/>
    <x v="1"/>
    <x v="8"/>
    <n v="1"/>
    <x v="33"/>
    <x v="220"/>
    <x v="2565"/>
    <m/>
    <m/>
    <m/>
    <m/>
    <n v="0"/>
    <n v="10000"/>
    <n v="10000"/>
    <n v="-1"/>
    <n v="1"/>
    <x v="3"/>
    <x v="1"/>
  </r>
  <r>
    <n v="12711"/>
    <x v="430"/>
    <x v="1"/>
    <x v="8"/>
    <n v="1"/>
    <x v="33"/>
    <x v="1"/>
    <x v="1706"/>
    <m/>
    <m/>
    <m/>
    <m/>
    <n v="0"/>
    <n v="25000"/>
    <n v="25000"/>
    <n v="-1"/>
    <n v="1"/>
    <x v="3"/>
    <x v="1"/>
  </r>
  <r>
    <n v="12712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13"/>
    <x v="430"/>
    <x v="1"/>
    <x v="8"/>
    <n v="1"/>
    <x v="13"/>
    <x v="6"/>
    <x v="2328"/>
    <m/>
    <m/>
    <m/>
    <m/>
    <n v="2000"/>
    <n v="7000"/>
    <n v="5000"/>
    <n v="-1"/>
    <n v="1"/>
    <x v="3"/>
    <x v="1"/>
  </r>
  <r>
    <n v="12714"/>
    <x v="430"/>
    <x v="1"/>
    <x v="8"/>
    <n v="1"/>
    <x v="0"/>
    <x v="6"/>
    <x v="1553"/>
    <m/>
    <m/>
    <m/>
    <m/>
    <n v="2000"/>
    <n v="10000"/>
    <n v="8000"/>
    <n v="-1"/>
    <n v="1"/>
    <x v="3"/>
    <x v="1"/>
  </r>
  <r>
    <n v="12715"/>
    <x v="430"/>
    <x v="1"/>
    <x v="8"/>
    <n v="1"/>
    <x v="27"/>
    <x v="41"/>
    <x v="2566"/>
    <m/>
    <m/>
    <m/>
    <m/>
    <n v="1100"/>
    <n v="10000"/>
    <n v="8900"/>
    <n v="-1"/>
    <n v="1"/>
    <x v="3"/>
    <x v="1"/>
  </r>
  <r>
    <n v="12716"/>
    <x v="430"/>
    <x v="1"/>
    <x v="8"/>
    <n v="1"/>
    <x v="81"/>
    <x v="41"/>
    <x v="2566"/>
    <m/>
    <m/>
    <m/>
    <m/>
    <n v="3500"/>
    <n v="10000"/>
    <n v="6500"/>
    <n v="-1"/>
    <n v="1"/>
    <x v="3"/>
    <x v="1"/>
  </r>
  <r>
    <n v="12717"/>
    <x v="430"/>
    <x v="1"/>
    <x v="8"/>
    <n v="1"/>
    <x v="33"/>
    <x v="28"/>
    <x v="2567"/>
    <m/>
    <m/>
    <m/>
    <m/>
    <n v="0"/>
    <n v="50000"/>
    <n v="50000"/>
    <n v="-1"/>
    <n v="1"/>
    <x v="3"/>
    <x v="1"/>
  </r>
  <r>
    <n v="12718"/>
    <x v="430"/>
    <x v="1"/>
    <x v="8"/>
    <n v="1"/>
    <x v="35"/>
    <x v="36"/>
    <x v="230"/>
    <m/>
    <m/>
    <m/>
    <m/>
    <n v="12500"/>
    <n v="25000"/>
    <n v="12500"/>
    <n v="-1"/>
    <n v="1"/>
    <x v="3"/>
    <x v="1"/>
  </r>
  <r>
    <n v="12719"/>
    <x v="430"/>
    <x v="1"/>
    <x v="8"/>
    <n v="1"/>
    <x v="33"/>
    <x v="36"/>
    <x v="421"/>
    <m/>
    <m/>
    <m/>
    <m/>
    <n v="0"/>
    <n v="5000"/>
    <n v="5000"/>
    <n v="-1"/>
    <n v="1"/>
    <x v="3"/>
    <x v="1"/>
  </r>
  <r>
    <n v="12720"/>
    <x v="430"/>
    <x v="1"/>
    <x v="8"/>
    <n v="1"/>
    <x v="33"/>
    <x v="34"/>
    <x v="214"/>
    <m/>
    <m/>
    <m/>
    <s v="Portal Asesora"/>
    <n v="0"/>
    <n v="5000"/>
    <n v="5000"/>
    <n v="-1"/>
    <n v="1"/>
    <x v="3"/>
    <x v="1"/>
  </r>
  <r>
    <n v="12721"/>
    <x v="430"/>
    <x v="1"/>
    <x v="8"/>
    <n v="1"/>
    <x v="37"/>
    <x v="37"/>
    <x v="336"/>
    <m/>
    <m/>
    <m/>
    <m/>
    <n v="0"/>
    <n v="4000"/>
    <n v="4000"/>
    <n v="-1"/>
    <n v="1"/>
    <x v="3"/>
    <x v="1"/>
  </r>
  <r>
    <n v="12722"/>
    <x v="430"/>
    <x v="1"/>
    <x v="8"/>
    <n v="1"/>
    <x v="81"/>
    <x v="1"/>
    <x v="186"/>
    <m/>
    <m/>
    <m/>
    <m/>
    <n v="3500"/>
    <n v="10000"/>
    <n v="6500"/>
    <n v="-1"/>
    <n v="1"/>
    <x v="3"/>
    <x v="1"/>
  </r>
  <r>
    <n v="12723"/>
    <x v="430"/>
    <x v="1"/>
    <x v="8"/>
    <n v="1"/>
    <x v="30"/>
    <x v="1"/>
    <x v="186"/>
    <m/>
    <m/>
    <m/>
    <m/>
    <n v="900"/>
    <n v="10000"/>
    <n v="9100"/>
    <n v="-1"/>
    <n v="1"/>
    <x v="3"/>
    <x v="1"/>
  </r>
  <r>
    <n v="12724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25"/>
    <x v="430"/>
    <x v="1"/>
    <x v="8"/>
    <n v="1"/>
    <x v="29"/>
    <x v="32"/>
    <x v="201"/>
    <m/>
    <m/>
    <m/>
    <m/>
    <n v="1401"/>
    <n v="1500"/>
    <n v="99"/>
    <n v="-1"/>
    <n v="1"/>
    <x v="3"/>
    <x v="1"/>
  </r>
  <r>
    <n v="12726"/>
    <x v="430"/>
    <x v="1"/>
    <x v="8"/>
    <n v="1"/>
    <x v="2"/>
    <x v="47"/>
    <x v="328"/>
    <m/>
    <m/>
    <m/>
    <m/>
    <n v="3000"/>
    <n v="10000"/>
    <n v="7000"/>
    <n v="-1"/>
    <n v="1"/>
    <x v="3"/>
    <x v="1"/>
  </r>
  <r>
    <n v="12727"/>
    <x v="430"/>
    <x v="1"/>
    <x v="8"/>
    <n v="1"/>
    <x v="2"/>
    <x v="7"/>
    <x v="440"/>
    <m/>
    <m/>
    <m/>
    <m/>
    <n v="8500"/>
    <n v="24000"/>
    <n v="15500"/>
    <n v="-1"/>
    <n v="1"/>
    <x v="3"/>
    <x v="1"/>
  </r>
  <r>
    <n v="12728"/>
    <x v="430"/>
    <x v="1"/>
    <x v="8"/>
    <n v="1"/>
    <x v="37"/>
    <x v="34"/>
    <x v="301"/>
    <m/>
    <m/>
    <m/>
    <m/>
    <n v="0"/>
    <n v="5000"/>
    <n v="5000"/>
    <n v="-1"/>
    <n v="1"/>
    <x v="3"/>
    <x v="1"/>
  </r>
  <r>
    <n v="12729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0"/>
    <x v="430"/>
    <x v="1"/>
    <x v="8"/>
    <n v="1"/>
    <x v="33"/>
    <x v="6"/>
    <x v="926"/>
    <m/>
    <m/>
    <m/>
    <m/>
    <n v="0"/>
    <n v="30000"/>
    <n v="30000"/>
    <n v="-1"/>
    <n v="1"/>
    <x v="3"/>
    <x v="1"/>
  </r>
  <r>
    <n v="12731"/>
    <x v="430"/>
    <x v="1"/>
    <x v="8"/>
    <n v="1"/>
    <x v="33"/>
    <x v="6"/>
    <x v="926"/>
    <m/>
    <m/>
    <m/>
    <m/>
    <n v="0"/>
    <n v="20000"/>
    <n v="20000"/>
    <n v="-1"/>
    <n v="1"/>
    <x v="3"/>
    <x v="1"/>
  </r>
  <r>
    <n v="12732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3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34"/>
    <x v="430"/>
    <x v="1"/>
    <x v="8"/>
    <n v="1"/>
    <x v="30"/>
    <x v="35"/>
    <x v="2495"/>
    <m/>
    <m/>
    <m/>
    <m/>
    <n v="900"/>
    <n v="10000"/>
    <n v="9100"/>
    <n v="-1"/>
    <n v="1"/>
    <x v="3"/>
    <x v="1"/>
  </r>
  <r>
    <n v="12735"/>
    <x v="430"/>
    <x v="1"/>
    <x v="8"/>
    <n v="1"/>
    <x v="30"/>
    <x v="110"/>
    <x v="2568"/>
    <m/>
    <m/>
    <m/>
    <m/>
    <n v="900"/>
    <n v="10000"/>
    <n v="9100"/>
    <n v="-1"/>
    <n v="1"/>
    <x v="3"/>
    <x v="1"/>
  </r>
  <r>
    <n v="12736"/>
    <x v="430"/>
    <x v="1"/>
    <x v="8"/>
    <n v="1"/>
    <x v="6"/>
    <x v="6"/>
    <x v="473"/>
    <m/>
    <m/>
    <m/>
    <m/>
    <n v="15000"/>
    <n v="34000"/>
    <n v="19000"/>
    <n v="-1"/>
    <n v="1"/>
    <x v="3"/>
    <x v="1"/>
  </r>
  <r>
    <n v="12737"/>
    <x v="430"/>
    <x v="1"/>
    <x v="8"/>
    <n v="1"/>
    <x v="105"/>
    <x v="28"/>
    <x v="1850"/>
    <m/>
    <m/>
    <m/>
    <m/>
    <n v="35000"/>
    <n v="55000"/>
    <n v="20000"/>
    <n v="-1"/>
    <n v="1"/>
    <x v="3"/>
    <x v="1"/>
  </r>
  <r>
    <n v="12738"/>
    <x v="430"/>
    <x v="1"/>
    <x v="8"/>
    <n v="1"/>
    <x v="55"/>
    <x v="29"/>
    <x v="919"/>
    <m/>
    <m/>
    <m/>
    <m/>
    <n v="5000"/>
    <n v="20000"/>
    <n v="15000"/>
    <n v="-1"/>
    <n v="1"/>
    <x v="3"/>
    <x v="1"/>
  </r>
  <r>
    <n v="12739"/>
    <x v="430"/>
    <x v="1"/>
    <x v="8"/>
    <n v="1"/>
    <x v="1"/>
    <x v="1"/>
    <x v="1000"/>
    <m/>
    <m/>
    <m/>
    <m/>
    <n v="2600"/>
    <n v="10000"/>
    <n v="7400"/>
    <n v="-1"/>
    <n v="1"/>
    <x v="3"/>
    <x v="1"/>
  </r>
  <r>
    <n v="12740"/>
    <x v="430"/>
    <x v="1"/>
    <x v="8"/>
    <n v="1"/>
    <x v="0"/>
    <x v="6"/>
    <x v="67"/>
    <s v="Plug"/>
    <m/>
    <m/>
    <m/>
    <n v="3000"/>
    <n v="9000"/>
    <n v="6000"/>
    <n v="-1"/>
    <n v="1"/>
    <x v="3"/>
    <x v="1"/>
  </r>
  <r>
    <n v="12741"/>
    <x v="430"/>
    <x v="1"/>
    <x v="8"/>
    <n v="1"/>
    <x v="33"/>
    <x v="132"/>
    <x v="2569"/>
    <m/>
    <m/>
    <m/>
    <m/>
    <n v="0"/>
    <n v="11000"/>
    <n v="11000"/>
    <n v="-1"/>
    <n v="1"/>
    <x v="3"/>
    <x v="1"/>
  </r>
  <r>
    <n v="12742"/>
    <x v="430"/>
    <x v="1"/>
    <x v="8"/>
    <n v="1"/>
    <x v="29"/>
    <x v="32"/>
    <x v="201"/>
    <m/>
    <m/>
    <m/>
    <m/>
    <n v="6074"/>
    <n v="6500"/>
    <n v="426"/>
    <n v="-1"/>
    <n v="1"/>
    <x v="3"/>
    <x v="1"/>
  </r>
  <r>
    <n v="12743"/>
    <x v="430"/>
    <x v="1"/>
    <x v="8"/>
    <n v="1"/>
    <x v="2"/>
    <x v="1"/>
    <x v="77"/>
    <s v="Pluyin"/>
    <m/>
    <m/>
    <m/>
    <n v="4000"/>
    <n v="10000"/>
    <n v="6000"/>
    <n v="-1"/>
    <n v="1"/>
    <x v="3"/>
    <x v="1"/>
  </r>
  <r>
    <n v="12744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45"/>
    <x v="431"/>
    <x v="1"/>
    <x v="35"/>
    <n v="1"/>
    <x v="29"/>
    <x v="37"/>
    <x v="233"/>
    <m/>
    <m/>
    <m/>
    <m/>
    <n v="3270"/>
    <n v="3500"/>
    <n v="230"/>
    <n v="-1"/>
    <n v="2"/>
    <x v="3"/>
    <x v="1"/>
  </r>
  <r>
    <n v="12746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47"/>
    <x v="431"/>
    <x v="1"/>
    <x v="8"/>
    <n v="1"/>
    <x v="37"/>
    <x v="37"/>
    <x v="336"/>
    <m/>
    <m/>
    <m/>
    <m/>
    <n v="0"/>
    <n v="5000"/>
    <n v="5000"/>
    <n v="-1"/>
    <n v="2"/>
    <x v="3"/>
    <x v="1"/>
  </r>
  <r>
    <n v="12748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49"/>
    <x v="431"/>
    <x v="1"/>
    <x v="8"/>
    <n v="1"/>
    <x v="19"/>
    <x v="23"/>
    <x v="94"/>
    <m/>
    <m/>
    <m/>
    <m/>
    <n v="45000"/>
    <n v="70000"/>
    <n v="25000"/>
    <n v="-1"/>
    <n v="2"/>
    <x v="3"/>
    <x v="1"/>
  </r>
  <r>
    <n v="12750"/>
    <x v="431"/>
    <x v="1"/>
    <x v="8"/>
    <n v="1"/>
    <x v="30"/>
    <x v="1"/>
    <x v="431"/>
    <m/>
    <m/>
    <m/>
    <m/>
    <n v="900"/>
    <n v="10000"/>
    <n v="9100"/>
    <n v="-1"/>
    <n v="2"/>
    <x v="3"/>
    <x v="1"/>
  </r>
  <r>
    <n v="12751"/>
    <x v="431"/>
    <x v="1"/>
    <x v="8"/>
    <n v="1"/>
    <x v="27"/>
    <x v="29"/>
    <x v="569"/>
    <m/>
    <m/>
    <m/>
    <m/>
    <n v="1100"/>
    <n v="10000"/>
    <n v="8900"/>
    <n v="-1"/>
    <n v="2"/>
    <x v="3"/>
    <x v="1"/>
  </r>
  <r>
    <n v="12752"/>
    <x v="431"/>
    <x v="1"/>
    <x v="8"/>
    <n v="1"/>
    <x v="30"/>
    <x v="28"/>
    <x v="644"/>
    <m/>
    <m/>
    <m/>
    <m/>
    <n v="1000"/>
    <n v="10000"/>
    <n v="9000"/>
    <n v="-1"/>
    <n v="2"/>
    <x v="3"/>
    <x v="1"/>
  </r>
  <r>
    <n v="12753"/>
    <x v="431"/>
    <x v="1"/>
    <x v="8"/>
    <n v="1"/>
    <x v="22"/>
    <x v="6"/>
    <x v="207"/>
    <m/>
    <m/>
    <m/>
    <m/>
    <n v="5000"/>
    <n v="14000"/>
    <n v="9000"/>
    <n v="-1"/>
    <n v="2"/>
    <x v="3"/>
    <x v="1"/>
  </r>
  <r>
    <n v="12754"/>
    <x v="431"/>
    <x v="1"/>
    <x v="8"/>
    <n v="1"/>
    <x v="0"/>
    <x v="6"/>
    <x v="1496"/>
    <m/>
    <m/>
    <m/>
    <m/>
    <n v="4200"/>
    <n v="15000"/>
    <n v="10800"/>
    <n v="-1"/>
    <n v="2"/>
    <x v="3"/>
    <x v="1"/>
  </r>
  <r>
    <n v="12755"/>
    <x v="431"/>
    <x v="1"/>
    <x v="8"/>
    <n v="1"/>
    <x v="13"/>
    <x v="6"/>
    <x v="1497"/>
    <m/>
    <m/>
    <m/>
    <m/>
    <n v="16000"/>
    <n v="30000"/>
    <n v="14000"/>
    <n v="-1"/>
    <n v="2"/>
    <x v="3"/>
    <x v="1"/>
  </r>
  <r>
    <n v="12756"/>
    <x v="431"/>
    <x v="1"/>
    <x v="8"/>
    <n v="1"/>
    <x v="0"/>
    <x v="6"/>
    <x v="63"/>
    <m/>
    <m/>
    <m/>
    <m/>
    <n v="2000"/>
    <n v="5000"/>
    <n v="3000"/>
    <n v="-1"/>
    <n v="2"/>
    <x v="3"/>
    <x v="1"/>
  </r>
  <r>
    <n v="12757"/>
    <x v="431"/>
    <x v="1"/>
    <x v="8"/>
    <n v="1"/>
    <x v="33"/>
    <x v="6"/>
    <x v="926"/>
    <m/>
    <m/>
    <m/>
    <m/>
    <n v="0"/>
    <n v="15000"/>
    <n v="15000"/>
    <n v="-1"/>
    <n v="2"/>
    <x v="3"/>
    <x v="1"/>
  </r>
  <r>
    <n v="12758"/>
    <x v="431"/>
    <x v="1"/>
    <x v="8"/>
    <n v="1"/>
    <x v="33"/>
    <x v="41"/>
    <x v="2570"/>
    <m/>
    <m/>
    <m/>
    <m/>
    <n v="0"/>
    <n v="24000"/>
    <n v="24000"/>
    <n v="-1"/>
    <n v="2"/>
    <x v="3"/>
    <x v="1"/>
  </r>
  <r>
    <n v="12759"/>
    <x v="431"/>
    <x v="1"/>
    <x v="8"/>
    <n v="1"/>
    <x v="0"/>
    <x v="6"/>
    <x v="1417"/>
    <m/>
    <m/>
    <m/>
    <m/>
    <n v="2500"/>
    <n v="9000"/>
    <n v="6500"/>
    <n v="-1"/>
    <n v="2"/>
    <x v="3"/>
    <x v="1"/>
  </r>
  <r>
    <n v="12760"/>
    <x v="431"/>
    <x v="1"/>
    <x v="8"/>
    <n v="1"/>
    <x v="0"/>
    <x v="6"/>
    <x v="2233"/>
    <m/>
    <m/>
    <m/>
    <m/>
    <n v="10000"/>
    <n v="24000"/>
    <n v="14000"/>
    <n v="-1"/>
    <n v="2"/>
    <x v="3"/>
    <x v="1"/>
  </r>
  <r>
    <n v="12761"/>
    <x v="431"/>
    <x v="1"/>
    <x v="8"/>
    <n v="1"/>
    <x v="1"/>
    <x v="217"/>
    <x v="2511"/>
    <m/>
    <s v="Rosa"/>
    <m/>
    <m/>
    <n v="2600"/>
    <n v="10000"/>
    <n v="7400"/>
    <n v="-1"/>
    <n v="2"/>
    <x v="3"/>
    <x v="1"/>
  </r>
  <r>
    <n v="12762"/>
    <x v="431"/>
    <x v="1"/>
    <x v="8"/>
    <n v="1"/>
    <x v="283"/>
    <x v="6"/>
    <x v="2571"/>
    <m/>
    <m/>
    <m/>
    <m/>
    <n v="0"/>
    <n v="300"/>
    <n v="300"/>
    <n v="-1"/>
    <n v="2"/>
    <x v="3"/>
    <x v="1"/>
  </r>
  <r>
    <n v="12763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64"/>
    <x v="431"/>
    <x v="1"/>
    <x v="8"/>
    <n v="1"/>
    <x v="27"/>
    <x v="1"/>
    <x v="2548"/>
    <m/>
    <m/>
    <m/>
    <m/>
    <n v="1100"/>
    <n v="10000"/>
    <n v="8900"/>
    <n v="-1"/>
    <n v="2"/>
    <x v="3"/>
    <x v="1"/>
  </r>
  <r>
    <n v="12765"/>
    <x v="431"/>
    <x v="1"/>
    <x v="8"/>
    <n v="1"/>
    <x v="283"/>
    <x v="6"/>
    <x v="2530"/>
    <m/>
    <m/>
    <m/>
    <m/>
    <n v="0"/>
    <n v="500"/>
    <n v="500"/>
    <n v="-1"/>
    <n v="2"/>
    <x v="3"/>
    <x v="1"/>
  </r>
  <r>
    <n v="12766"/>
    <x v="431"/>
    <x v="1"/>
    <x v="8"/>
    <n v="1"/>
    <x v="29"/>
    <x v="32"/>
    <x v="201"/>
    <m/>
    <m/>
    <m/>
    <m/>
    <n v="1868"/>
    <n v="2000"/>
    <n v="132"/>
    <n v="-1"/>
    <n v="2"/>
    <x v="3"/>
    <x v="1"/>
  </r>
  <r>
    <n v="12767"/>
    <x v="431"/>
    <x v="1"/>
    <x v="8"/>
    <n v="1"/>
    <x v="33"/>
    <x v="28"/>
    <x v="2572"/>
    <m/>
    <m/>
    <m/>
    <m/>
    <n v="0"/>
    <n v="15000"/>
    <n v="15000"/>
    <n v="-1"/>
    <n v="2"/>
    <x v="3"/>
    <x v="1"/>
  </r>
  <r>
    <n v="12768"/>
    <x v="431"/>
    <x v="1"/>
    <x v="8"/>
    <n v="1"/>
    <x v="283"/>
    <x v="6"/>
    <x v="2571"/>
    <m/>
    <m/>
    <m/>
    <m/>
    <n v="0"/>
    <n v="500"/>
    <n v="500"/>
    <n v="-1"/>
    <n v="2"/>
    <x v="3"/>
    <x v="1"/>
  </r>
  <r>
    <n v="12769"/>
    <x v="431"/>
    <x v="1"/>
    <x v="8"/>
    <n v="1"/>
    <x v="33"/>
    <x v="2"/>
    <x v="1096"/>
    <m/>
    <m/>
    <m/>
    <m/>
    <n v="0"/>
    <n v="30000"/>
    <n v="30000"/>
    <n v="-1"/>
    <n v="2"/>
    <x v="3"/>
    <x v="1"/>
  </r>
  <r>
    <n v="12770"/>
    <x v="431"/>
    <x v="1"/>
    <x v="8"/>
    <n v="1"/>
    <x v="33"/>
    <x v="2"/>
    <x v="1235"/>
    <m/>
    <m/>
    <m/>
    <m/>
    <n v="0"/>
    <n v="20000"/>
    <n v="20000"/>
    <n v="-1"/>
    <n v="2"/>
    <x v="3"/>
    <x v="1"/>
  </r>
  <r>
    <n v="12771"/>
    <x v="431"/>
    <x v="1"/>
    <x v="8"/>
    <n v="1"/>
    <x v="2"/>
    <x v="198"/>
    <x v="2224"/>
    <m/>
    <m/>
    <m/>
    <m/>
    <n v="12000"/>
    <n v="24000"/>
    <n v="12000"/>
    <n v="-1"/>
    <n v="2"/>
    <x v="3"/>
    <x v="1"/>
  </r>
  <r>
    <n v="12772"/>
    <x v="431"/>
    <x v="1"/>
    <x v="8"/>
    <n v="1"/>
    <x v="0"/>
    <x v="47"/>
    <x v="440"/>
    <m/>
    <m/>
    <m/>
    <m/>
    <n v="3500"/>
    <n v="10000"/>
    <n v="6500"/>
    <n v="-1"/>
    <n v="2"/>
    <x v="3"/>
    <x v="1"/>
  </r>
  <r>
    <n v="12773"/>
    <x v="431"/>
    <x v="1"/>
    <x v="8"/>
    <n v="1"/>
    <x v="30"/>
    <x v="28"/>
    <x v="2129"/>
    <m/>
    <m/>
    <m/>
    <m/>
    <n v="800"/>
    <n v="10000"/>
    <n v="9200"/>
    <n v="-1"/>
    <n v="2"/>
    <x v="3"/>
    <x v="1"/>
  </r>
  <r>
    <n v="12774"/>
    <x v="431"/>
    <x v="1"/>
    <x v="8"/>
    <n v="1"/>
    <x v="26"/>
    <x v="28"/>
    <x v="218"/>
    <m/>
    <m/>
    <m/>
    <m/>
    <n v="8000"/>
    <n v="20000"/>
    <n v="12000"/>
    <n v="-1"/>
    <n v="2"/>
    <x v="3"/>
    <x v="1"/>
  </r>
  <r>
    <n v="12775"/>
    <x v="431"/>
    <x v="1"/>
    <x v="8"/>
    <n v="1"/>
    <x v="29"/>
    <x v="34"/>
    <x v="214"/>
    <m/>
    <m/>
    <m/>
    <m/>
    <n v="6074"/>
    <n v="6500"/>
    <n v="426"/>
    <n v="-1"/>
    <n v="2"/>
    <x v="3"/>
    <x v="1"/>
  </r>
  <r>
    <n v="12776"/>
    <x v="431"/>
    <x v="1"/>
    <x v="8"/>
    <n v="1"/>
    <x v="37"/>
    <x v="32"/>
    <x v="300"/>
    <m/>
    <m/>
    <m/>
    <m/>
    <n v="1000"/>
    <n v="5000"/>
    <n v="4000"/>
    <n v="-1"/>
    <n v="2"/>
    <x v="3"/>
    <x v="1"/>
  </r>
  <r>
    <n v="12777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78"/>
    <x v="432"/>
    <x v="1"/>
    <x v="8"/>
    <n v="1"/>
    <x v="29"/>
    <x v="32"/>
    <x v="201"/>
    <m/>
    <m/>
    <m/>
    <m/>
    <n v="3270"/>
    <n v="3500"/>
    <n v="230"/>
    <n v="-1"/>
    <n v="3"/>
    <x v="3"/>
    <x v="1"/>
  </r>
  <r>
    <n v="12779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80"/>
    <x v="432"/>
    <x v="1"/>
    <x v="8"/>
    <n v="1"/>
    <x v="30"/>
    <x v="2"/>
    <x v="304"/>
    <m/>
    <m/>
    <m/>
    <m/>
    <n v="900"/>
    <n v="10000"/>
    <n v="9100"/>
    <n v="-1"/>
    <n v="3"/>
    <x v="3"/>
    <x v="1"/>
  </r>
  <r>
    <n v="12781"/>
    <x v="432"/>
    <x v="1"/>
    <x v="8"/>
    <n v="1"/>
    <x v="30"/>
    <x v="55"/>
    <x v="1386"/>
    <m/>
    <m/>
    <m/>
    <m/>
    <n v="900"/>
    <n v="10000"/>
    <n v="9100"/>
    <n v="-1"/>
    <n v="3"/>
    <x v="3"/>
    <x v="1"/>
  </r>
  <r>
    <n v="12782"/>
    <x v="432"/>
    <x v="1"/>
    <x v="8"/>
    <n v="1"/>
    <x v="30"/>
    <x v="29"/>
    <x v="1897"/>
    <m/>
    <m/>
    <m/>
    <m/>
    <n v="900"/>
    <n v="10000"/>
    <n v="9100"/>
    <n v="-1"/>
    <n v="3"/>
    <x v="3"/>
    <x v="1"/>
  </r>
  <r>
    <n v="12783"/>
    <x v="432"/>
    <x v="1"/>
    <x v="8"/>
    <n v="1"/>
    <x v="247"/>
    <x v="29"/>
    <x v="1897"/>
    <m/>
    <m/>
    <m/>
    <m/>
    <n v="5000"/>
    <n v="20000"/>
    <n v="15000"/>
    <n v="-1"/>
    <n v="3"/>
    <x v="3"/>
    <x v="1"/>
  </r>
  <r>
    <n v="12784"/>
    <x v="432"/>
    <x v="1"/>
    <x v="8"/>
    <n v="1"/>
    <x v="289"/>
    <x v="6"/>
    <x v="2505"/>
    <m/>
    <m/>
    <m/>
    <m/>
    <n v="3500"/>
    <n v="10000"/>
    <n v="6500"/>
    <n v="-1"/>
    <n v="3"/>
    <x v="3"/>
    <x v="1"/>
  </r>
  <r>
    <n v="12785"/>
    <x v="432"/>
    <x v="1"/>
    <x v="8"/>
    <n v="1"/>
    <x v="33"/>
    <x v="29"/>
    <x v="2573"/>
    <m/>
    <m/>
    <m/>
    <m/>
    <n v="0"/>
    <n v="20000"/>
    <n v="20000"/>
    <n v="-1"/>
    <n v="3"/>
    <x v="3"/>
    <x v="1"/>
  </r>
  <r>
    <n v="12786"/>
    <x v="432"/>
    <x v="1"/>
    <x v="8"/>
    <n v="1"/>
    <x v="0"/>
    <x v="27"/>
    <x v="328"/>
    <m/>
    <m/>
    <m/>
    <m/>
    <n v="3500"/>
    <n v="12000"/>
    <n v="8500"/>
    <n v="-1"/>
    <n v="3"/>
    <x v="3"/>
    <x v="1"/>
  </r>
  <r>
    <n v="12787"/>
    <x v="432"/>
    <x v="1"/>
    <x v="8"/>
    <n v="1"/>
    <x v="1"/>
    <x v="1"/>
    <x v="436"/>
    <m/>
    <m/>
    <m/>
    <m/>
    <n v="3500"/>
    <n v="15000"/>
    <n v="11500"/>
    <n v="-1"/>
    <n v="3"/>
    <x v="3"/>
    <x v="1"/>
  </r>
  <r>
    <n v="12788"/>
    <x v="432"/>
    <x v="1"/>
    <x v="8"/>
    <n v="1"/>
    <x v="26"/>
    <x v="1"/>
    <x v="2222"/>
    <m/>
    <m/>
    <m/>
    <m/>
    <n v="10500"/>
    <n v="22000"/>
    <n v="11500"/>
    <n v="-1"/>
    <n v="3"/>
    <x v="3"/>
    <x v="1"/>
  </r>
  <r>
    <n v="12789"/>
    <x v="432"/>
    <x v="1"/>
    <x v="8"/>
    <n v="1"/>
    <x v="37"/>
    <x v="37"/>
    <x v="336"/>
    <m/>
    <m/>
    <m/>
    <m/>
    <n v="0"/>
    <n v="5000"/>
    <n v="5000"/>
    <n v="-1"/>
    <n v="3"/>
    <x v="3"/>
    <x v="1"/>
  </r>
  <r>
    <n v="12790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791"/>
    <x v="432"/>
    <x v="1"/>
    <x v="8"/>
    <n v="1"/>
    <x v="29"/>
    <x v="32"/>
    <x v="201"/>
    <m/>
    <m/>
    <m/>
    <m/>
    <n v="4672"/>
    <n v="5000"/>
    <n v="328"/>
    <n v="-1"/>
    <n v="3"/>
    <x v="3"/>
    <x v="1"/>
  </r>
  <r>
    <n v="12792"/>
    <x v="432"/>
    <x v="1"/>
    <x v="8"/>
    <n v="1"/>
    <x v="33"/>
    <x v="29"/>
    <x v="641"/>
    <m/>
    <m/>
    <m/>
    <m/>
    <n v="0"/>
    <n v="20000"/>
    <n v="20000"/>
    <n v="-1"/>
    <n v="3"/>
    <x v="3"/>
    <x v="1"/>
  </r>
  <r>
    <n v="12793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4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95"/>
    <x v="432"/>
    <x v="1"/>
    <x v="8"/>
    <n v="1"/>
    <x v="0"/>
    <x v="215"/>
    <x v="440"/>
    <m/>
    <m/>
    <m/>
    <m/>
    <n v="5000"/>
    <n v="15000"/>
    <n v="10000"/>
    <n v="-1"/>
    <n v="3"/>
    <x v="3"/>
    <x v="1"/>
  </r>
  <r>
    <n v="12796"/>
    <x v="432"/>
    <x v="1"/>
    <x v="8"/>
    <n v="1"/>
    <x v="247"/>
    <x v="1"/>
    <x v="2222"/>
    <m/>
    <m/>
    <m/>
    <m/>
    <n v="5000"/>
    <n v="20000"/>
    <n v="15000"/>
    <n v="-1"/>
    <n v="3"/>
    <x v="3"/>
    <x v="1"/>
  </r>
  <r>
    <n v="12797"/>
    <x v="432"/>
    <x v="1"/>
    <x v="8"/>
    <n v="1"/>
    <x v="1"/>
    <x v="1"/>
    <x v="1000"/>
    <m/>
    <m/>
    <m/>
    <m/>
    <n v="2600"/>
    <n v="10000"/>
    <n v="7400"/>
    <n v="-1"/>
    <n v="3"/>
    <x v="3"/>
    <x v="1"/>
  </r>
  <r>
    <n v="12798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9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800"/>
    <x v="432"/>
    <x v="1"/>
    <x v="69"/>
    <n v="1"/>
    <x v="41"/>
    <x v="6"/>
    <x v="2574"/>
    <m/>
    <m/>
    <m/>
    <m/>
    <n v="6000"/>
    <n v="10000"/>
    <n v="4000"/>
    <n v="-1"/>
    <n v="3"/>
    <x v="3"/>
    <x v="1"/>
  </r>
  <r>
    <n v="12801"/>
    <x v="432"/>
    <x v="1"/>
    <x v="69"/>
    <n v="1"/>
    <x v="156"/>
    <x v="170"/>
    <x v="2203"/>
    <m/>
    <m/>
    <m/>
    <m/>
    <n v="11000"/>
    <n v="22000"/>
    <n v="11000"/>
    <n v="-1"/>
    <n v="3"/>
    <x v="3"/>
    <x v="1"/>
  </r>
  <r>
    <n v="12802"/>
    <x v="433"/>
    <x v="1"/>
    <x v="8"/>
    <n v="1"/>
    <x v="29"/>
    <x v="37"/>
    <x v="233"/>
    <m/>
    <m/>
    <m/>
    <m/>
    <n v="14952"/>
    <n v="16000"/>
    <n v="1048"/>
    <n v="-1"/>
    <n v="4"/>
    <x v="3"/>
    <x v="1"/>
  </r>
  <r>
    <n v="12803"/>
    <x v="433"/>
    <x v="1"/>
    <x v="8"/>
    <n v="1"/>
    <x v="29"/>
    <x v="32"/>
    <x v="340"/>
    <m/>
    <m/>
    <m/>
    <m/>
    <n v="3737"/>
    <n v="4000"/>
    <n v="263"/>
    <n v="-1"/>
    <n v="4"/>
    <x v="3"/>
    <x v="1"/>
  </r>
  <r>
    <n v="12804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05"/>
    <x v="433"/>
    <x v="1"/>
    <x v="8"/>
    <n v="1"/>
    <x v="29"/>
    <x v="37"/>
    <x v="233"/>
    <m/>
    <m/>
    <m/>
    <m/>
    <n v="5139"/>
    <n v="5500"/>
    <n v="361"/>
    <n v="-1"/>
    <n v="4"/>
    <x v="3"/>
    <x v="1"/>
  </r>
  <r>
    <n v="12806"/>
    <x v="433"/>
    <x v="1"/>
    <x v="8"/>
    <n v="1"/>
    <x v="37"/>
    <x v="32"/>
    <x v="300"/>
    <m/>
    <m/>
    <m/>
    <m/>
    <n v="0"/>
    <n v="5000"/>
    <n v="5000"/>
    <n v="-1"/>
    <n v="4"/>
    <x v="3"/>
    <x v="1"/>
  </r>
  <r>
    <n v="12807"/>
    <x v="433"/>
    <x v="1"/>
    <x v="8"/>
    <n v="1"/>
    <x v="29"/>
    <x v="32"/>
    <x v="201"/>
    <m/>
    <m/>
    <m/>
    <m/>
    <n v="6074"/>
    <n v="6500"/>
    <n v="426"/>
    <n v="-1"/>
    <n v="4"/>
    <x v="3"/>
    <x v="1"/>
  </r>
  <r>
    <n v="12808"/>
    <x v="433"/>
    <x v="1"/>
    <x v="8"/>
    <n v="1"/>
    <x v="81"/>
    <x v="2"/>
    <x v="143"/>
    <m/>
    <s v="Caballero"/>
    <m/>
    <m/>
    <n v="3500"/>
    <n v="10000"/>
    <n v="6500"/>
    <n v="-1"/>
    <n v="4"/>
    <x v="3"/>
    <x v="1"/>
  </r>
  <r>
    <n v="12809"/>
    <x v="433"/>
    <x v="1"/>
    <x v="8"/>
    <n v="1"/>
    <x v="41"/>
    <x v="6"/>
    <x v="2162"/>
    <m/>
    <m/>
    <m/>
    <m/>
    <n v="6000"/>
    <n v="12000"/>
    <n v="6000"/>
    <n v="-1"/>
    <n v="4"/>
    <x v="3"/>
    <x v="1"/>
  </r>
  <r>
    <n v="12810"/>
    <x v="433"/>
    <x v="1"/>
    <x v="8"/>
    <n v="1"/>
    <x v="1"/>
    <x v="217"/>
    <x v="2511"/>
    <m/>
    <s v="Azul"/>
    <m/>
    <m/>
    <n v="2600"/>
    <n v="10000"/>
    <n v="7400"/>
    <n v="-1"/>
    <n v="4"/>
    <x v="3"/>
    <x v="1"/>
  </r>
  <r>
    <n v="12811"/>
    <x v="433"/>
    <x v="1"/>
    <x v="8"/>
    <n v="1"/>
    <x v="2"/>
    <x v="219"/>
    <x v="2541"/>
    <m/>
    <m/>
    <m/>
    <m/>
    <n v="5000"/>
    <n v="10000"/>
    <n v="5000"/>
    <n v="-1"/>
    <n v="4"/>
    <x v="3"/>
    <x v="1"/>
  </r>
  <r>
    <n v="12812"/>
    <x v="433"/>
    <x v="1"/>
    <x v="8"/>
    <n v="1"/>
    <x v="55"/>
    <x v="28"/>
    <x v="237"/>
    <m/>
    <m/>
    <m/>
    <m/>
    <n v="5000"/>
    <n v="18000"/>
    <n v="13000"/>
    <n v="-1"/>
    <n v="4"/>
    <x v="3"/>
    <x v="1"/>
  </r>
  <r>
    <n v="12813"/>
    <x v="433"/>
    <x v="1"/>
    <x v="8"/>
    <n v="1"/>
    <x v="0"/>
    <x v="6"/>
    <x v="1498"/>
    <m/>
    <m/>
    <m/>
    <m/>
    <n v="2500"/>
    <n v="9000"/>
    <n v="6500"/>
    <n v="-1"/>
    <n v="4"/>
    <x v="3"/>
    <x v="1"/>
  </r>
  <r>
    <n v="12814"/>
    <x v="433"/>
    <x v="1"/>
    <x v="8"/>
    <n v="1"/>
    <x v="0"/>
    <x v="47"/>
    <x v="440"/>
    <m/>
    <m/>
    <m/>
    <m/>
    <n v="3500"/>
    <n v="10000"/>
    <n v="6500"/>
    <n v="-1"/>
    <n v="4"/>
    <x v="3"/>
    <x v="1"/>
  </r>
  <r>
    <n v="12815"/>
    <x v="433"/>
    <x v="1"/>
    <x v="8"/>
    <n v="1"/>
    <x v="27"/>
    <x v="1"/>
    <x v="175"/>
    <m/>
    <m/>
    <m/>
    <m/>
    <n v="1100"/>
    <n v="10000"/>
    <n v="8900"/>
    <n v="-1"/>
    <n v="4"/>
    <x v="3"/>
    <x v="1"/>
  </r>
  <r>
    <n v="12816"/>
    <x v="433"/>
    <x v="1"/>
    <x v="8"/>
    <n v="1"/>
    <x v="81"/>
    <x v="1"/>
    <x v="175"/>
    <m/>
    <s v="Caballero"/>
    <m/>
    <m/>
    <n v="3500"/>
    <n v="10000"/>
    <n v="6500"/>
    <n v="-1"/>
    <n v="4"/>
    <x v="3"/>
    <x v="1"/>
  </r>
  <r>
    <n v="12817"/>
    <x v="433"/>
    <x v="1"/>
    <x v="8"/>
    <n v="1"/>
    <x v="33"/>
    <x v="1"/>
    <x v="2575"/>
    <m/>
    <m/>
    <m/>
    <m/>
    <n v="0"/>
    <n v="20000"/>
    <n v="20000"/>
    <n v="-1"/>
    <n v="4"/>
    <x v="3"/>
    <x v="1"/>
  </r>
  <r>
    <n v="12818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19"/>
    <x v="433"/>
    <x v="1"/>
    <x v="8"/>
    <n v="1"/>
    <x v="2"/>
    <x v="7"/>
    <x v="440"/>
    <m/>
    <m/>
    <m/>
    <m/>
    <n v="8500"/>
    <n v="24000"/>
    <n v="15500"/>
    <n v="-1"/>
    <n v="4"/>
    <x v="3"/>
    <x v="1"/>
  </r>
  <r>
    <n v="12820"/>
    <x v="433"/>
    <x v="1"/>
    <x v="8"/>
    <n v="1"/>
    <x v="1"/>
    <x v="1"/>
    <x v="1000"/>
    <m/>
    <m/>
    <m/>
    <m/>
    <n v="2600"/>
    <n v="10000"/>
    <n v="7400"/>
    <n v="-1"/>
    <n v="4"/>
    <x v="3"/>
    <x v="1"/>
  </r>
  <r>
    <n v="12821"/>
    <x v="433"/>
    <x v="1"/>
    <x v="8"/>
    <n v="1"/>
    <x v="33"/>
    <x v="6"/>
    <x v="926"/>
    <m/>
    <m/>
    <m/>
    <m/>
    <n v="0"/>
    <n v="25000"/>
    <n v="25000"/>
    <n v="-1"/>
    <n v="4"/>
    <x v="3"/>
    <x v="1"/>
  </r>
  <r>
    <n v="12822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3"/>
    <x v="433"/>
    <x v="1"/>
    <x v="8"/>
    <n v="1"/>
    <x v="192"/>
    <x v="89"/>
    <x v="1075"/>
    <m/>
    <m/>
    <m/>
    <m/>
    <n v="1000"/>
    <n v="5000"/>
    <n v="4000"/>
    <n v="-1"/>
    <n v="4"/>
    <x v="3"/>
    <x v="1"/>
  </r>
  <r>
    <n v="12824"/>
    <x v="433"/>
    <x v="1"/>
    <x v="8"/>
    <n v="1"/>
    <x v="29"/>
    <x v="34"/>
    <x v="214"/>
    <m/>
    <m/>
    <m/>
    <m/>
    <n v="6074"/>
    <n v="6500"/>
    <n v="426"/>
    <n v="-1"/>
    <n v="4"/>
    <x v="3"/>
    <x v="1"/>
  </r>
  <r>
    <n v="12825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6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27"/>
    <x v="434"/>
    <x v="1"/>
    <x v="8"/>
    <n v="1"/>
    <x v="4"/>
    <x v="4"/>
    <x v="215"/>
    <m/>
    <s v="Blanco"/>
    <m/>
    <s v="Venta Cancelada"/>
    <n v="0"/>
    <n v="0"/>
    <n v="0"/>
    <n v="-1"/>
    <n v="5"/>
    <x v="3"/>
    <x v="1"/>
  </r>
  <r>
    <n v="12828"/>
    <x v="434"/>
    <x v="1"/>
    <x v="8"/>
    <n v="1"/>
    <x v="22"/>
    <x v="205"/>
    <x v="2279"/>
    <m/>
    <m/>
    <m/>
    <m/>
    <n v="12000"/>
    <n v="24000"/>
    <n v="12000"/>
    <n v="-1"/>
    <n v="5"/>
    <x v="3"/>
    <x v="1"/>
  </r>
  <r>
    <n v="12829"/>
    <x v="434"/>
    <x v="0"/>
    <x v="175"/>
    <n v="10"/>
    <x v="55"/>
    <x v="48"/>
    <x v="741"/>
    <m/>
    <m/>
    <m/>
    <m/>
    <n v="5000"/>
    <n v="20000"/>
    <n v="-50000"/>
    <n v="10"/>
    <n v="5"/>
    <x v="3"/>
    <x v="1"/>
  </r>
  <r>
    <n v="12830"/>
    <x v="434"/>
    <x v="0"/>
    <x v="175"/>
    <n v="3"/>
    <x v="0"/>
    <x v="6"/>
    <x v="2576"/>
    <m/>
    <m/>
    <m/>
    <m/>
    <n v="2000"/>
    <n v="10000"/>
    <n v="-6000"/>
    <n v="3"/>
    <n v="5"/>
    <x v="3"/>
    <x v="1"/>
  </r>
  <r>
    <n v="12831"/>
    <x v="434"/>
    <x v="0"/>
    <x v="175"/>
    <n v="3"/>
    <x v="81"/>
    <x v="2"/>
    <x v="143"/>
    <m/>
    <m/>
    <m/>
    <m/>
    <n v="3500"/>
    <n v="10000"/>
    <n v="-10500"/>
    <n v="3"/>
    <n v="5"/>
    <x v="3"/>
    <x v="1"/>
  </r>
  <r>
    <n v="12832"/>
    <x v="434"/>
    <x v="0"/>
    <x v="175"/>
    <n v="5"/>
    <x v="2"/>
    <x v="6"/>
    <x v="328"/>
    <m/>
    <m/>
    <m/>
    <m/>
    <n v="2300"/>
    <n v="10000"/>
    <n v="-11500"/>
    <n v="5"/>
    <n v="5"/>
    <x v="3"/>
    <x v="1"/>
  </r>
  <r>
    <n v="12833"/>
    <x v="434"/>
    <x v="0"/>
    <x v="175"/>
    <n v="5"/>
    <x v="26"/>
    <x v="48"/>
    <x v="741"/>
    <m/>
    <m/>
    <m/>
    <m/>
    <n v="7500"/>
    <n v="20000"/>
    <n v="-37500"/>
    <n v="5"/>
    <n v="5"/>
    <x v="3"/>
    <x v="1"/>
  </r>
  <r>
    <n v="12834"/>
    <x v="434"/>
    <x v="0"/>
    <x v="175"/>
    <n v="2"/>
    <x v="0"/>
    <x v="6"/>
    <x v="440"/>
    <m/>
    <s v="Blanco"/>
    <m/>
    <m/>
    <n v="2500"/>
    <n v="10000"/>
    <n v="-5000"/>
    <n v="2"/>
    <n v="5"/>
    <x v="3"/>
    <x v="1"/>
  </r>
  <r>
    <n v="12835"/>
    <x v="434"/>
    <x v="0"/>
    <x v="175"/>
    <n v="2"/>
    <x v="0"/>
    <x v="6"/>
    <x v="2577"/>
    <m/>
    <m/>
    <m/>
    <m/>
    <n v="1800"/>
    <n v="7000"/>
    <n v="-3600"/>
    <n v="2"/>
    <n v="5"/>
    <x v="3"/>
    <x v="1"/>
  </r>
  <r>
    <n v="12836"/>
    <x v="434"/>
    <x v="0"/>
    <x v="175"/>
    <n v="2"/>
    <x v="16"/>
    <x v="6"/>
    <x v="2578"/>
    <m/>
    <m/>
    <m/>
    <m/>
    <n v="7000"/>
    <n v="15000"/>
    <n v="-14000"/>
    <n v="2"/>
    <n v="5"/>
    <x v="3"/>
    <x v="1"/>
  </r>
  <r>
    <n v="12837"/>
    <x v="434"/>
    <x v="0"/>
    <x v="175"/>
    <n v="1"/>
    <x v="16"/>
    <x v="6"/>
    <x v="2579"/>
    <m/>
    <m/>
    <m/>
    <m/>
    <n v="9000"/>
    <n v="18000"/>
    <n v="-9000"/>
    <n v="1"/>
    <n v="5"/>
    <x v="3"/>
    <x v="1"/>
  </r>
  <r>
    <n v="12838"/>
    <x v="434"/>
    <x v="0"/>
    <x v="175"/>
    <n v="4"/>
    <x v="292"/>
    <x v="6"/>
    <x v="2580"/>
    <m/>
    <m/>
    <m/>
    <m/>
    <n v="4000"/>
    <n v="12000"/>
    <n v="-16000"/>
    <n v="4"/>
    <n v="5"/>
    <x v="3"/>
    <x v="1"/>
  </r>
  <r>
    <n v="12839"/>
    <x v="434"/>
    <x v="0"/>
    <x v="175"/>
    <n v="3"/>
    <x v="292"/>
    <x v="6"/>
    <x v="2581"/>
    <m/>
    <m/>
    <m/>
    <m/>
    <n v="3000"/>
    <n v="10000"/>
    <n v="-9000"/>
    <n v="3"/>
    <n v="5"/>
    <x v="3"/>
    <x v="1"/>
  </r>
  <r>
    <n v="12840"/>
    <x v="434"/>
    <x v="0"/>
    <x v="175"/>
    <n v="1"/>
    <x v="19"/>
    <x v="6"/>
    <x v="2582"/>
    <m/>
    <m/>
    <m/>
    <m/>
    <n v="36000"/>
    <n v="75000"/>
    <n v="-36000"/>
    <n v="1"/>
    <n v="5"/>
    <x v="3"/>
    <x v="1"/>
  </r>
  <r>
    <n v="12841"/>
    <x v="434"/>
    <x v="0"/>
    <x v="175"/>
    <n v="1"/>
    <x v="4"/>
    <x v="6"/>
    <x v="2287"/>
    <m/>
    <m/>
    <m/>
    <m/>
    <n v="25000"/>
    <n v="55000"/>
    <n v="-25000"/>
    <n v="1"/>
    <n v="5"/>
    <x v="3"/>
    <x v="1"/>
  </r>
  <r>
    <n v="12842"/>
    <x v="434"/>
    <x v="0"/>
    <x v="175"/>
    <n v="2"/>
    <x v="1"/>
    <x v="4"/>
    <x v="2583"/>
    <m/>
    <m/>
    <m/>
    <m/>
    <n v="10000"/>
    <n v="24000"/>
    <n v="-20000"/>
    <n v="2"/>
    <n v="5"/>
    <x v="3"/>
    <x v="1"/>
  </r>
  <r>
    <n v="12843"/>
    <x v="434"/>
    <x v="0"/>
    <x v="175"/>
    <n v="2"/>
    <x v="11"/>
    <x v="6"/>
    <x v="2584"/>
    <m/>
    <m/>
    <m/>
    <m/>
    <n v="10000"/>
    <n v="20000"/>
    <n v="-20000"/>
    <n v="2"/>
    <n v="5"/>
    <x v="3"/>
    <x v="1"/>
  </r>
  <r>
    <n v="12844"/>
    <x v="434"/>
    <x v="0"/>
    <x v="175"/>
    <n v="6"/>
    <x v="1"/>
    <x v="6"/>
    <x v="2511"/>
    <m/>
    <m/>
    <m/>
    <m/>
    <n v="2500"/>
    <n v="10000"/>
    <n v="-15000"/>
    <n v="6"/>
    <n v="5"/>
    <x v="3"/>
    <x v="1"/>
  </r>
  <r>
    <n v="12845"/>
    <x v="434"/>
    <x v="0"/>
    <x v="175"/>
    <n v="1"/>
    <x v="1"/>
    <x v="6"/>
    <x v="2511"/>
    <m/>
    <m/>
    <m/>
    <m/>
    <n v="2800"/>
    <n v="10000"/>
    <n v="-2800"/>
    <n v="1"/>
    <n v="5"/>
    <x v="3"/>
    <x v="1"/>
  </r>
  <r>
    <n v="12846"/>
    <x v="434"/>
    <x v="0"/>
    <x v="6"/>
    <n v="1"/>
    <x v="61"/>
    <x v="6"/>
    <x v="2518"/>
    <m/>
    <m/>
    <m/>
    <m/>
    <n v="10000"/>
    <n v="25000"/>
    <n v="-10000"/>
    <n v="1"/>
    <n v="5"/>
    <x v="3"/>
    <x v="1"/>
  </r>
  <r>
    <n v="12847"/>
    <x v="434"/>
    <x v="0"/>
    <x v="6"/>
    <n v="2"/>
    <x v="0"/>
    <x v="6"/>
    <x v="2233"/>
    <m/>
    <m/>
    <m/>
    <m/>
    <n v="10000"/>
    <n v="20000"/>
    <n v="-20000"/>
    <n v="2"/>
    <n v="5"/>
    <x v="3"/>
    <x v="1"/>
  </r>
  <r>
    <n v="12848"/>
    <x v="434"/>
    <x v="0"/>
    <x v="6"/>
    <n v="2"/>
    <x v="0"/>
    <x v="6"/>
    <x v="2585"/>
    <m/>
    <m/>
    <m/>
    <m/>
    <n v="7500"/>
    <n v="15000"/>
    <n v="-15000"/>
    <n v="2"/>
    <n v="5"/>
    <x v="3"/>
    <x v="1"/>
  </r>
  <r>
    <n v="12849"/>
    <x v="434"/>
    <x v="0"/>
    <x v="6"/>
    <n v="1"/>
    <x v="0"/>
    <x v="6"/>
    <x v="131"/>
    <m/>
    <m/>
    <m/>
    <m/>
    <n v="5000"/>
    <n v="12000"/>
    <n v="-5000"/>
    <n v="1"/>
    <n v="5"/>
    <x v="3"/>
    <x v="1"/>
  </r>
  <r>
    <n v="12850"/>
    <x v="434"/>
    <x v="0"/>
    <x v="6"/>
    <n v="2"/>
    <x v="0"/>
    <x v="6"/>
    <x v="1498"/>
    <m/>
    <m/>
    <m/>
    <m/>
    <n v="1200"/>
    <n v="9000"/>
    <n v="-2400"/>
    <n v="2"/>
    <n v="5"/>
    <x v="3"/>
    <x v="1"/>
  </r>
  <r>
    <n v="12851"/>
    <x v="434"/>
    <x v="0"/>
    <x v="6"/>
    <n v="2"/>
    <x v="0"/>
    <x v="6"/>
    <x v="1417"/>
    <m/>
    <m/>
    <m/>
    <m/>
    <n v="2500"/>
    <n v="9000"/>
    <n v="-5000"/>
    <n v="2"/>
    <n v="5"/>
    <x v="3"/>
    <x v="1"/>
  </r>
  <r>
    <n v="12852"/>
    <x v="434"/>
    <x v="0"/>
    <x v="6"/>
    <n v="2"/>
    <x v="0"/>
    <x v="6"/>
    <x v="1746"/>
    <m/>
    <m/>
    <m/>
    <m/>
    <n v="2500"/>
    <n v="9000"/>
    <n v="-5000"/>
    <n v="2"/>
    <n v="5"/>
    <x v="3"/>
    <x v="1"/>
  </r>
  <r>
    <n v="12853"/>
    <x v="434"/>
    <x v="0"/>
    <x v="145"/>
    <n v="1"/>
    <x v="19"/>
    <x v="6"/>
    <x v="2582"/>
    <m/>
    <m/>
    <m/>
    <m/>
    <n v="38000"/>
    <n v="75000"/>
    <n v="-38000"/>
    <n v="1"/>
    <n v="5"/>
    <x v="3"/>
    <x v="1"/>
  </r>
  <r>
    <n v="12854"/>
    <x v="434"/>
    <x v="0"/>
    <x v="145"/>
    <n v="1"/>
    <x v="0"/>
    <x v="6"/>
    <x v="2586"/>
    <m/>
    <m/>
    <m/>
    <m/>
    <n v="3000"/>
    <n v="9000"/>
    <n v="-3000"/>
    <n v="1"/>
    <n v="5"/>
    <x v="3"/>
    <x v="1"/>
  </r>
  <r>
    <n v="12855"/>
    <x v="434"/>
    <x v="0"/>
    <x v="145"/>
    <n v="2"/>
    <x v="0"/>
    <x v="6"/>
    <x v="2577"/>
    <m/>
    <m/>
    <m/>
    <m/>
    <n v="1500"/>
    <n v="7000"/>
    <n v="-3000"/>
    <n v="2"/>
    <n v="5"/>
    <x v="3"/>
    <x v="1"/>
  </r>
  <r>
    <n v="12856"/>
    <x v="434"/>
    <x v="0"/>
    <x v="145"/>
    <n v="2"/>
    <x v="13"/>
    <x v="6"/>
    <x v="2587"/>
    <m/>
    <m/>
    <m/>
    <m/>
    <n v="2000"/>
    <n v="5000"/>
    <n v="-4000"/>
    <n v="2"/>
    <n v="5"/>
    <x v="3"/>
    <x v="1"/>
  </r>
  <r>
    <n v="12857"/>
    <x v="434"/>
    <x v="0"/>
    <x v="145"/>
    <n v="2"/>
    <x v="13"/>
    <x v="6"/>
    <x v="2588"/>
    <m/>
    <m/>
    <m/>
    <m/>
    <n v="2000"/>
    <n v="5000"/>
    <n v="-4000"/>
    <n v="2"/>
    <n v="5"/>
    <x v="3"/>
    <x v="1"/>
  </r>
  <r>
    <n v="12858"/>
    <x v="434"/>
    <x v="0"/>
    <x v="145"/>
    <n v="2"/>
    <x v="22"/>
    <x v="6"/>
    <x v="207"/>
    <m/>
    <m/>
    <m/>
    <m/>
    <n v="5000"/>
    <n v="15000"/>
    <n v="-10000"/>
    <n v="2"/>
    <n v="5"/>
    <x v="3"/>
    <x v="1"/>
  </r>
  <r>
    <n v="12859"/>
    <x v="434"/>
    <x v="0"/>
    <x v="145"/>
    <n v="3"/>
    <x v="13"/>
    <x v="6"/>
    <x v="2589"/>
    <m/>
    <m/>
    <m/>
    <m/>
    <n v="2500"/>
    <n v="7000"/>
    <n v="-7500"/>
    <n v="3"/>
    <n v="5"/>
    <x v="3"/>
    <x v="1"/>
  </r>
  <r>
    <n v="12860"/>
    <x v="434"/>
    <x v="0"/>
    <x v="145"/>
    <n v="2"/>
    <x v="13"/>
    <x v="6"/>
    <x v="2328"/>
    <m/>
    <m/>
    <m/>
    <m/>
    <n v="2000"/>
    <n v="7000"/>
    <n v="-4000"/>
    <n v="2"/>
    <n v="5"/>
    <x v="3"/>
    <x v="1"/>
  </r>
  <r>
    <n v="12861"/>
    <x v="434"/>
    <x v="0"/>
    <x v="145"/>
    <n v="1"/>
    <x v="186"/>
    <x v="6"/>
    <x v="2338"/>
    <m/>
    <m/>
    <m/>
    <m/>
    <n v="27000"/>
    <n v="50000"/>
    <n v="-27000"/>
    <n v="1"/>
    <n v="5"/>
    <x v="3"/>
    <x v="1"/>
  </r>
  <r>
    <n v="12862"/>
    <x v="434"/>
    <x v="0"/>
    <x v="145"/>
    <n v="1"/>
    <x v="6"/>
    <x v="6"/>
    <x v="473"/>
    <m/>
    <m/>
    <m/>
    <m/>
    <n v="16000"/>
    <n v="34000"/>
    <n v="-16000"/>
    <n v="1"/>
    <n v="5"/>
    <x v="3"/>
    <x v="1"/>
  </r>
  <r>
    <n v="12863"/>
    <x v="434"/>
    <x v="0"/>
    <x v="146"/>
    <n v="20"/>
    <x v="291"/>
    <x v="48"/>
    <x v="741"/>
    <m/>
    <m/>
    <m/>
    <m/>
    <n v="500"/>
    <n v="20000"/>
    <n v="-10000"/>
    <n v="20"/>
    <n v="5"/>
    <x v="3"/>
    <x v="1"/>
  </r>
  <r>
    <n v="12864"/>
    <x v="434"/>
    <x v="0"/>
    <x v="64"/>
    <n v="1"/>
    <x v="104"/>
    <x v="52"/>
    <x v="1131"/>
    <m/>
    <m/>
    <m/>
    <m/>
    <n v="8000"/>
    <n v="20000"/>
    <n v="-8000"/>
    <n v="1"/>
    <n v="5"/>
    <x v="3"/>
    <x v="1"/>
  </r>
  <r>
    <n v="12865"/>
    <x v="434"/>
    <x v="0"/>
    <x v="64"/>
    <n v="1"/>
    <x v="103"/>
    <x v="28"/>
    <x v="364"/>
    <m/>
    <m/>
    <m/>
    <m/>
    <n v="13000"/>
    <n v="25000"/>
    <n v="-13000"/>
    <n v="1"/>
    <n v="5"/>
    <x v="3"/>
    <x v="1"/>
  </r>
  <r>
    <n v="12866"/>
    <x v="434"/>
    <x v="0"/>
    <x v="64"/>
    <n v="1"/>
    <x v="105"/>
    <x v="28"/>
    <x v="1850"/>
    <m/>
    <m/>
    <m/>
    <m/>
    <n v="24000"/>
    <n v="45000"/>
    <n v="-24000"/>
    <n v="1"/>
    <n v="5"/>
    <x v="3"/>
    <x v="1"/>
  </r>
  <r>
    <n v="12867"/>
    <x v="434"/>
    <x v="0"/>
    <x v="64"/>
    <n v="1"/>
    <x v="84"/>
    <x v="28"/>
    <x v="149"/>
    <m/>
    <m/>
    <m/>
    <m/>
    <n v="65000"/>
    <n v="140000"/>
    <n v="-65000"/>
    <n v="1"/>
    <n v="5"/>
    <x v="3"/>
    <x v="1"/>
  </r>
  <r>
    <n v="12868"/>
    <x v="434"/>
    <x v="0"/>
    <x v="64"/>
    <n v="1"/>
    <x v="84"/>
    <x v="1"/>
    <x v="1573"/>
    <m/>
    <m/>
    <m/>
    <m/>
    <n v="65000"/>
    <n v="130000"/>
    <n v="-65000"/>
    <n v="1"/>
    <n v="5"/>
    <x v="3"/>
    <x v="1"/>
  </r>
  <r>
    <n v="12869"/>
    <x v="434"/>
    <x v="1"/>
    <x v="8"/>
    <n v="1"/>
    <x v="43"/>
    <x v="6"/>
    <x v="2176"/>
    <m/>
    <m/>
    <m/>
    <m/>
    <n v="7500"/>
    <n v="18000"/>
    <n v="10500"/>
    <n v="-1"/>
    <n v="5"/>
    <x v="3"/>
    <x v="1"/>
  </r>
  <r>
    <n v="12870"/>
    <x v="434"/>
    <x v="1"/>
    <x v="8"/>
    <n v="1"/>
    <x v="30"/>
    <x v="28"/>
    <x v="430"/>
    <m/>
    <m/>
    <m/>
    <m/>
    <n v="900"/>
    <n v="10000"/>
    <n v="9100"/>
    <n v="-1"/>
    <n v="5"/>
    <x v="3"/>
    <x v="1"/>
  </r>
  <r>
    <n v="12871"/>
    <x v="434"/>
    <x v="1"/>
    <x v="8"/>
    <n v="1"/>
    <x v="26"/>
    <x v="28"/>
    <x v="430"/>
    <m/>
    <s v="Rojp"/>
    <m/>
    <m/>
    <n v="9000"/>
    <n v="20000"/>
    <n v="11000"/>
    <n v="-1"/>
    <n v="5"/>
    <x v="3"/>
    <x v="1"/>
  </r>
  <r>
    <n v="12872"/>
    <x v="434"/>
    <x v="1"/>
    <x v="8"/>
    <n v="1"/>
    <x v="29"/>
    <x v="37"/>
    <x v="233"/>
    <m/>
    <m/>
    <m/>
    <m/>
    <n v="3270"/>
    <n v="3500"/>
    <n v="230"/>
    <n v="-1"/>
    <n v="5"/>
    <x v="3"/>
    <x v="1"/>
  </r>
  <r>
    <n v="12873"/>
    <x v="434"/>
    <x v="1"/>
    <x v="8"/>
    <n v="1"/>
    <x v="37"/>
    <x v="32"/>
    <x v="201"/>
    <m/>
    <m/>
    <m/>
    <m/>
    <n v="1000"/>
    <n v="5000"/>
    <n v="4000"/>
    <n v="-1"/>
    <n v="5"/>
    <x v="3"/>
    <x v="1"/>
  </r>
  <r>
    <n v="12874"/>
    <x v="434"/>
    <x v="1"/>
    <x v="8"/>
    <n v="1"/>
    <x v="33"/>
    <x v="28"/>
    <x v="2590"/>
    <m/>
    <m/>
    <m/>
    <m/>
    <n v="0"/>
    <n v="3000"/>
    <n v="3000"/>
    <n v="-1"/>
    <n v="5"/>
    <x v="3"/>
    <x v="1"/>
  </r>
  <r>
    <n v="12875"/>
    <x v="434"/>
    <x v="1"/>
    <x v="8"/>
    <n v="1"/>
    <x v="285"/>
    <x v="6"/>
    <x v="2413"/>
    <m/>
    <m/>
    <m/>
    <m/>
    <n v="2000"/>
    <n v="6000"/>
    <n v="4000"/>
    <n v="-1"/>
    <n v="5"/>
    <x v="3"/>
    <x v="1"/>
  </r>
  <r>
    <n v="12876"/>
    <x v="434"/>
    <x v="1"/>
    <x v="8"/>
    <n v="1"/>
    <x v="0"/>
    <x v="6"/>
    <x v="1745"/>
    <m/>
    <m/>
    <m/>
    <s v="Venta Cancelada"/>
    <n v="0"/>
    <n v="0"/>
    <n v="0"/>
    <n v="-1"/>
    <n v="5"/>
    <x v="3"/>
    <x v="1"/>
  </r>
  <r>
    <n v="12877"/>
    <x v="434"/>
    <x v="1"/>
    <x v="8"/>
    <n v="1"/>
    <x v="27"/>
    <x v="29"/>
    <x v="569"/>
    <m/>
    <m/>
    <m/>
    <m/>
    <n v="1100"/>
    <n v="10000"/>
    <n v="8900"/>
    <n v="-1"/>
    <n v="5"/>
    <x v="3"/>
    <x v="1"/>
  </r>
  <r>
    <n v="12878"/>
    <x v="434"/>
    <x v="1"/>
    <x v="8"/>
    <n v="1"/>
    <x v="27"/>
    <x v="28"/>
    <x v="1429"/>
    <m/>
    <m/>
    <m/>
    <m/>
    <n v="1100"/>
    <n v="10000"/>
    <n v="8900"/>
    <n v="-1"/>
    <n v="5"/>
    <x v="3"/>
    <x v="1"/>
  </r>
  <r>
    <n v="12879"/>
    <x v="434"/>
    <x v="1"/>
    <x v="8"/>
    <n v="1"/>
    <x v="55"/>
    <x v="28"/>
    <x v="1429"/>
    <m/>
    <m/>
    <m/>
    <m/>
    <n v="6000"/>
    <n v="18000"/>
    <n v="12000"/>
    <n v="-1"/>
    <n v="5"/>
    <x v="3"/>
    <x v="1"/>
  </r>
  <r>
    <n v="12880"/>
    <x v="434"/>
    <x v="1"/>
    <x v="8"/>
    <n v="1"/>
    <x v="158"/>
    <x v="6"/>
    <x v="1276"/>
    <m/>
    <m/>
    <m/>
    <m/>
    <n v="2000"/>
    <n v="9000"/>
    <n v="7000"/>
    <n v="-1"/>
    <n v="5"/>
    <x v="3"/>
    <x v="1"/>
  </r>
  <r>
    <n v="12881"/>
    <x v="434"/>
    <x v="1"/>
    <x v="8"/>
    <n v="1"/>
    <x v="2"/>
    <x v="4"/>
    <x v="1663"/>
    <m/>
    <m/>
    <m/>
    <m/>
    <n v="25000"/>
    <n v="55000"/>
    <n v="30000"/>
    <n v="-1"/>
    <n v="5"/>
    <x v="3"/>
    <x v="1"/>
  </r>
  <r>
    <n v="12882"/>
    <x v="434"/>
    <x v="1"/>
    <x v="8"/>
    <n v="1"/>
    <x v="33"/>
    <x v="28"/>
    <x v="1343"/>
    <m/>
    <m/>
    <m/>
    <m/>
    <n v="0"/>
    <n v="25000"/>
    <n v="25000"/>
    <n v="-1"/>
    <n v="5"/>
    <x v="3"/>
    <x v="1"/>
  </r>
  <r>
    <n v="12883"/>
    <x v="434"/>
    <x v="1"/>
    <x v="8"/>
    <n v="1"/>
    <x v="29"/>
    <x v="32"/>
    <x v="201"/>
    <m/>
    <m/>
    <m/>
    <m/>
    <n v="3270"/>
    <n v="3500"/>
    <n v="230"/>
    <n v="-1"/>
    <n v="5"/>
    <x v="3"/>
    <x v="1"/>
  </r>
  <r>
    <n v="12884"/>
    <x v="434"/>
    <x v="1"/>
    <x v="8"/>
    <n v="1"/>
    <x v="29"/>
    <x v="32"/>
    <x v="201"/>
    <m/>
    <m/>
    <m/>
    <m/>
    <n v="1868"/>
    <n v="2000"/>
    <n v="132"/>
    <n v="-1"/>
    <n v="5"/>
    <x v="3"/>
    <x v="1"/>
  </r>
  <r>
    <n v="12885"/>
    <x v="434"/>
    <x v="1"/>
    <x v="8"/>
    <n v="1"/>
    <x v="29"/>
    <x v="32"/>
    <x v="201"/>
    <m/>
    <m/>
    <m/>
    <m/>
    <n v="10279"/>
    <n v="11000"/>
    <n v="721"/>
    <n v="-1"/>
    <n v="5"/>
    <x v="3"/>
    <x v="1"/>
  </r>
  <r>
    <n v="12886"/>
    <x v="434"/>
    <x v="1"/>
    <x v="8"/>
    <n v="1"/>
    <x v="247"/>
    <x v="4"/>
    <x v="311"/>
    <m/>
    <m/>
    <m/>
    <m/>
    <n v="5000"/>
    <n v="20000"/>
    <n v="15000"/>
    <n v="-1"/>
    <n v="5"/>
    <x v="3"/>
    <x v="1"/>
  </r>
  <r>
    <n v="12887"/>
    <x v="435"/>
    <x v="1"/>
    <x v="8"/>
    <n v="1"/>
    <x v="207"/>
    <x v="35"/>
    <x v="222"/>
    <m/>
    <m/>
    <m/>
    <m/>
    <n v="2800"/>
    <n v="15000"/>
    <n v="12200"/>
    <n v="-1"/>
    <n v="6"/>
    <x v="3"/>
    <x v="1"/>
  </r>
  <r>
    <n v="12888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89"/>
    <x v="435"/>
    <x v="1"/>
    <x v="8"/>
    <n v="1"/>
    <x v="55"/>
    <x v="28"/>
    <x v="2540"/>
    <m/>
    <m/>
    <m/>
    <m/>
    <n v="5000"/>
    <n v="20000"/>
    <n v="15000"/>
    <n v="-1"/>
    <n v="6"/>
    <x v="3"/>
    <x v="1"/>
  </r>
  <r>
    <n v="12890"/>
    <x v="435"/>
    <x v="1"/>
    <x v="8"/>
    <n v="1"/>
    <x v="26"/>
    <x v="28"/>
    <x v="430"/>
    <m/>
    <m/>
    <m/>
    <m/>
    <n v="8000"/>
    <n v="20000"/>
    <n v="12000"/>
    <n v="-1"/>
    <n v="6"/>
    <x v="3"/>
    <x v="1"/>
  </r>
  <r>
    <n v="12891"/>
    <x v="435"/>
    <x v="1"/>
    <x v="8"/>
    <n v="1"/>
    <x v="26"/>
    <x v="4"/>
    <x v="314"/>
    <m/>
    <m/>
    <m/>
    <m/>
    <n v="7000"/>
    <n v="18000"/>
    <n v="11000"/>
    <n v="-1"/>
    <n v="6"/>
    <x v="3"/>
    <x v="1"/>
  </r>
  <r>
    <n v="12892"/>
    <x v="435"/>
    <x v="1"/>
    <x v="60"/>
    <n v="1"/>
    <x v="2"/>
    <x v="198"/>
    <x v="2224"/>
    <m/>
    <m/>
    <m/>
    <m/>
    <n v="12000"/>
    <n v="25000"/>
    <n v="13000"/>
    <n v="-1"/>
    <n v="6"/>
    <x v="3"/>
    <x v="1"/>
  </r>
  <r>
    <n v="12893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4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5"/>
    <x v="435"/>
    <x v="1"/>
    <x v="8"/>
    <n v="1"/>
    <x v="29"/>
    <x v="34"/>
    <x v="214"/>
    <m/>
    <m/>
    <m/>
    <m/>
    <n v="934"/>
    <n v="1000"/>
    <n v="66"/>
    <n v="-1"/>
    <n v="6"/>
    <x v="3"/>
    <x v="1"/>
  </r>
  <r>
    <n v="12896"/>
    <x v="435"/>
    <x v="1"/>
    <x v="8"/>
    <n v="1"/>
    <x v="29"/>
    <x v="37"/>
    <x v="233"/>
    <m/>
    <m/>
    <m/>
    <m/>
    <n v="10279"/>
    <n v="11000"/>
    <n v="721"/>
    <n v="-1"/>
    <n v="6"/>
    <x v="3"/>
    <x v="1"/>
  </r>
  <r>
    <n v="12897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98"/>
    <x v="435"/>
    <x v="1"/>
    <x v="8"/>
    <n v="1"/>
    <x v="29"/>
    <x v="37"/>
    <x v="233"/>
    <m/>
    <m/>
    <m/>
    <m/>
    <n v="14952"/>
    <n v="16000"/>
    <n v="1048"/>
    <n v="-1"/>
    <n v="6"/>
    <x v="3"/>
    <x v="1"/>
  </r>
  <r>
    <n v="12899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0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1"/>
    <x v="435"/>
    <x v="1"/>
    <x v="8"/>
    <n v="1"/>
    <x v="29"/>
    <x v="34"/>
    <x v="214"/>
    <m/>
    <m/>
    <m/>
    <m/>
    <n v="6074"/>
    <n v="6500"/>
    <n v="426"/>
    <n v="-1"/>
    <n v="6"/>
    <x v="3"/>
    <x v="1"/>
  </r>
  <r>
    <n v="12902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3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4"/>
    <x v="435"/>
    <x v="1"/>
    <x v="8"/>
    <n v="1"/>
    <x v="57"/>
    <x v="1"/>
    <x v="1014"/>
    <m/>
    <m/>
    <m/>
    <m/>
    <n v="800"/>
    <n v="5000"/>
    <n v="4200"/>
    <n v="-1"/>
    <n v="6"/>
    <x v="3"/>
    <x v="1"/>
  </r>
  <r>
    <n v="12905"/>
    <x v="435"/>
    <x v="1"/>
    <x v="8"/>
    <n v="1"/>
    <x v="29"/>
    <x v="37"/>
    <x v="234"/>
    <m/>
    <m/>
    <m/>
    <m/>
    <n v="5606"/>
    <n v="6000"/>
    <n v="394"/>
    <n v="-1"/>
    <n v="6"/>
    <x v="3"/>
    <x v="1"/>
  </r>
  <r>
    <n v="12906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7"/>
    <x v="435"/>
    <x v="1"/>
    <x v="197"/>
    <n v="1"/>
    <x v="2"/>
    <x v="1"/>
    <x v="2106"/>
    <m/>
    <m/>
    <m/>
    <m/>
    <n v="24000"/>
    <n v="50000"/>
    <n v="26000"/>
    <n v="-1"/>
    <n v="6"/>
    <x v="3"/>
    <x v="1"/>
  </r>
  <r>
    <n v="12908"/>
    <x v="435"/>
    <x v="1"/>
    <x v="8"/>
    <n v="1"/>
    <x v="2"/>
    <x v="47"/>
    <x v="328"/>
    <m/>
    <m/>
    <m/>
    <m/>
    <n v="2300"/>
    <n v="10000"/>
    <n v="7700"/>
    <n v="-1"/>
    <n v="6"/>
    <x v="3"/>
    <x v="1"/>
  </r>
  <r>
    <n v="12909"/>
    <x v="435"/>
    <x v="1"/>
    <x v="8"/>
    <n v="1"/>
    <x v="33"/>
    <x v="6"/>
    <x v="2591"/>
    <m/>
    <m/>
    <m/>
    <m/>
    <n v="0"/>
    <n v="2000"/>
    <n v="2000"/>
    <n v="-1"/>
    <n v="6"/>
    <x v="3"/>
    <x v="1"/>
  </r>
  <r>
    <n v="12910"/>
    <x v="435"/>
    <x v="1"/>
    <x v="8"/>
    <n v="1"/>
    <x v="0"/>
    <x v="6"/>
    <x v="692"/>
    <m/>
    <m/>
    <m/>
    <m/>
    <n v="2000"/>
    <n v="7000"/>
    <n v="5000"/>
    <n v="-1"/>
    <n v="6"/>
    <x v="3"/>
    <x v="1"/>
  </r>
  <r>
    <n v="12911"/>
    <x v="435"/>
    <x v="1"/>
    <x v="8"/>
    <n v="1"/>
    <x v="29"/>
    <x v="34"/>
    <x v="214"/>
    <m/>
    <m/>
    <m/>
    <m/>
    <n v="14952"/>
    <n v="16000"/>
    <n v="1048"/>
    <n v="-1"/>
    <n v="6"/>
    <x v="3"/>
    <x v="1"/>
  </r>
  <r>
    <n v="12912"/>
    <x v="435"/>
    <x v="1"/>
    <x v="8"/>
    <n v="1"/>
    <x v="30"/>
    <x v="4"/>
    <x v="312"/>
    <m/>
    <m/>
    <m/>
    <m/>
    <n v="900"/>
    <n v="10000"/>
    <n v="9100"/>
    <n v="-1"/>
    <n v="6"/>
    <x v="3"/>
    <x v="1"/>
  </r>
  <r>
    <n v="12913"/>
    <x v="435"/>
    <x v="1"/>
    <x v="8"/>
    <n v="1"/>
    <x v="37"/>
    <x v="34"/>
    <x v="301"/>
    <m/>
    <m/>
    <m/>
    <m/>
    <n v="0"/>
    <n v="5000"/>
    <n v="5000"/>
    <n v="-1"/>
    <n v="6"/>
    <x v="3"/>
    <x v="1"/>
  </r>
  <r>
    <n v="12914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5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6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917"/>
    <x v="436"/>
    <x v="1"/>
    <x v="8"/>
    <n v="1"/>
    <x v="1"/>
    <x v="6"/>
    <x v="2511"/>
    <m/>
    <m/>
    <m/>
    <m/>
    <n v="2800"/>
    <n v="10000"/>
    <n v="7200"/>
    <n v="-1"/>
    <n v="7"/>
    <x v="3"/>
    <x v="1"/>
  </r>
  <r>
    <n v="12918"/>
    <x v="436"/>
    <x v="1"/>
    <x v="8"/>
    <n v="1"/>
    <x v="4"/>
    <x v="4"/>
    <x v="215"/>
    <m/>
    <s v="negro"/>
    <m/>
    <m/>
    <n v="18000"/>
    <n v="35000"/>
    <n v="17000"/>
    <n v="-1"/>
    <n v="7"/>
    <x v="3"/>
    <x v="1"/>
  </r>
  <r>
    <n v="12919"/>
    <x v="436"/>
    <x v="1"/>
    <x v="8"/>
    <n v="1"/>
    <x v="55"/>
    <x v="1"/>
    <x v="174"/>
    <m/>
    <m/>
    <m/>
    <m/>
    <n v="5000"/>
    <n v="20000"/>
    <n v="15000"/>
    <n v="-1"/>
    <n v="7"/>
    <x v="3"/>
    <x v="1"/>
  </r>
  <r>
    <n v="12920"/>
    <x v="436"/>
    <x v="1"/>
    <x v="8"/>
    <n v="1"/>
    <x v="84"/>
    <x v="1"/>
    <x v="1573"/>
    <m/>
    <m/>
    <m/>
    <m/>
    <n v="70000"/>
    <n v="130000"/>
    <n v="60000"/>
    <n v="-1"/>
    <n v="7"/>
    <x v="3"/>
    <x v="1"/>
  </r>
  <r>
    <n v="12921"/>
    <x v="436"/>
    <x v="1"/>
    <x v="8"/>
    <n v="1"/>
    <x v="41"/>
    <x v="6"/>
    <x v="2238"/>
    <m/>
    <m/>
    <m/>
    <m/>
    <n v="1700"/>
    <n v="5000"/>
    <n v="3300"/>
    <n v="-1"/>
    <n v="7"/>
    <x v="3"/>
    <x v="1"/>
  </r>
  <r>
    <n v="12922"/>
    <x v="436"/>
    <x v="1"/>
    <x v="8"/>
    <n v="1"/>
    <x v="13"/>
    <x v="6"/>
    <x v="48"/>
    <m/>
    <m/>
    <m/>
    <m/>
    <n v="2500"/>
    <n v="7000"/>
    <n v="4500"/>
    <n v="-1"/>
    <n v="7"/>
    <x v="3"/>
    <x v="1"/>
  </r>
  <r>
    <n v="12923"/>
    <x v="436"/>
    <x v="1"/>
    <x v="8"/>
    <n v="1"/>
    <x v="33"/>
    <x v="6"/>
    <x v="2592"/>
    <m/>
    <m/>
    <m/>
    <m/>
    <n v="0"/>
    <n v="18000"/>
    <n v="18000"/>
    <n v="-1"/>
    <n v="7"/>
    <x v="3"/>
    <x v="1"/>
  </r>
  <r>
    <n v="12924"/>
    <x v="436"/>
    <x v="1"/>
    <x v="8"/>
    <n v="1"/>
    <x v="84"/>
    <x v="1"/>
    <x v="367"/>
    <m/>
    <m/>
    <m/>
    <m/>
    <n v="65000"/>
    <n v="120000"/>
    <n v="55000"/>
    <n v="-1"/>
    <n v="7"/>
    <x v="3"/>
    <x v="1"/>
  </r>
  <r>
    <n v="12925"/>
    <x v="436"/>
    <x v="1"/>
    <x v="8"/>
    <n v="1"/>
    <x v="27"/>
    <x v="1"/>
    <x v="2548"/>
    <m/>
    <m/>
    <m/>
    <s v="Por Pacha"/>
    <n v="1100"/>
    <n v="5000"/>
    <n v="3900"/>
    <n v="-1"/>
    <n v="7"/>
    <x v="3"/>
    <x v="1"/>
  </r>
  <r>
    <n v="12926"/>
    <x v="436"/>
    <x v="1"/>
    <x v="8"/>
    <n v="1"/>
    <x v="29"/>
    <x v="37"/>
    <x v="233"/>
    <m/>
    <m/>
    <m/>
    <m/>
    <n v="3270"/>
    <n v="3500"/>
    <n v="230"/>
    <n v="-1"/>
    <n v="7"/>
    <x v="3"/>
    <x v="1"/>
  </r>
  <r>
    <n v="12927"/>
    <x v="436"/>
    <x v="1"/>
    <x v="8"/>
    <n v="1"/>
    <x v="29"/>
    <x v="32"/>
    <x v="201"/>
    <m/>
    <m/>
    <m/>
    <m/>
    <n v="3270"/>
    <n v="3500"/>
    <n v="230"/>
    <n v="-1"/>
    <n v="7"/>
    <x v="3"/>
    <x v="1"/>
  </r>
  <r>
    <n v="12928"/>
    <x v="436"/>
    <x v="1"/>
    <x v="8"/>
    <n v="1"/>
    <x v="30"/>
    <x v="35"/>
    <x v="180"/>
    <m/>
    <m/>
    <m/>
    <m/>
    <n v="900"/>
    <n v="10000"/>
    <n v="9100"/>
    <n v="-1"/>
    <n v="7"/>
    <x v="3"/>
    <x v="1"/>
  </r>
  <r>
    <n v="1292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30"/>
    <x v="436"/>
    <x v="1"/>
    <x v="8"/>
    <n v="1"/>
    <x v="29"/>
    <x v="32"/>
    <x v="201"/>
    <m/>
    <m/>
    <m/>
    <m/>
    <n v="6074"/>
    <n v="6500"/>
    <n v="426"/>
    <n v="-1"/>
    <n v="7"/>
    <x v="3"/>
    <x v="1"/>
  </r>
  <r>
    <n v="12931"/>
    <x v="436"/>
    <x v="1"/>
    <x v="8"/>
    <n v="1"/>
    <x v="27"/>
    <x v="2"/>
    <x v="143"/>
    <m/>
    <m/>
    <m/>
    <m/>
    <n v="1100"/>
    <n v="10000"/>
    <n v="8900"/>
    <n v="-1"/>
    <n v="7"/>
    <x v="3"/>
    <x v="1"/>
  </r>
  <r>
    <n v="12932"/>
    <x v="436"/>
    <x v="1"/>
    <x v="8"/>
    <n v="1"/>
    <x v="81"/>
    <x v="2"/>
    <x v="143"/>
    <m/>
    <s v="Dama"/>
    <m/>
    <m/>
    <n v="3500"/>
    <n v="10000"/>
    <n v="6500"/>
    <n v="-1"/>
    <n v="7"/>
    <x v="3"/>
    <x v="1"/>
  </r>
  <r>
    <n v="12933"/>
    <x v="436"/>
    <x v="1"/>
    <x v="8"/>
    <n v="1"/>
    <x v="27"/>
    <x v="1"/>
    <x v="217"/>
    <m/>
    <m/>
    <m/>
    <m/>
    <n v="1100"/>
    <n v="10000"/>
    <n v="8900"/>
    <n v="-1"/>
    <n v="7"/>
    <x v="3"/>
    <x v="1"/>
  </r>
  <r>
    <n v="12934"/>
    <x v="436"/>
    <x v="1"/>
    <x v="8"/>
    <n v="1"/>
    <x v="33"/>
    <x v="1"/>
    <x v="2593"/>
    <m/>
    <m/>
    <m/>
    <m/>
    <n v="0"/>
    <n v="10000"/>
    <n v="10000"/>
    <n v="-1"/>
    <n v="7"/>
    <x v="3"/>
    <x v="1"/>
  </r>
  <r>
    <n v="12935"/>
    <x v="436"/>
    <x v="1"/>
    <x v="8"/>
    <n v="1"/>
    <x v="29"/>
    <x v="37"/>
    <x v="233"/>
    <m/>
    <m/>
    <m/>
    <m/>
    <n v="6074"/>
    <n v="6500"/>
    <n v="426"/>
    <n v="-1"/>
    <n v="7"/>
    <x v="3"/>
    <x v="1"/>
  </r>
  <r>
    <n v="12936"/>
    <x v="436"/>
    <x v="1"/>
    <x v="8"/>
    <n v="1"/>
    <x v="43"/>
    <x v="1"/>
    <x v="2130"/>
    <m/>
    <m/>
    <m/>
    <m/>
    <n v="8000"/>
    <n v="19000"/>
    <n v="11000"/>
    <n v="-1"/>
    <n v="7"/>
    <x v="3"/>
    <x v="1"/>
  </r>
  <r>
    <n v="12937"/>
    <x v="436"/>
    <x v="1"/>
    <x v="8"/>
    <n v="1"/>
    <x v="33"/>
    <x v="1"/>
    <x v="2594"/>
    <m/>
    <m/>
    <m/>
    <m/>
    <n v="0"/>
    <n v="10000"/>
    <n v="10000"/>
    <n v="-1"/>
    <n v="7"/>
    <x v="3"/>
    <x v="1"/>
  </r>
  <r>
    <n v="12938"/>
    <x v="436"/>
    <x v="1"/>
    <x v="8"/>
    <n v="1"/>
    <x v="26"/>
    <x v="1"/>
    <x v="178"/>
    <m/>
    <m/>
    <m/>
    <m/>
    <n v="7000"/>
    <n v="20000"/>
    <n v="13000"/>
    <n v="-1"/>
    <n v="7"/>
    <x v="3"/>
    <x v="1"/>
  </r>
  <r>
    <n v="12939"/>
    <x v="436"/>
    <x v="1"/>
    <x v="8"/>
    <n v="1"/>
    <x v="27"/>
    <x v="1"/>
    <x v="178"/>
    <m/>
    <m/>
    <m/>
    <m/>
    <n v="1100"/>
    <n v="10000"/>
    <n v="8900"/>
    <n v="-1"/>
    <n v="7"/>
    <x v="3"/>
    <x v="1"/>
  </r>
  <r>
    <n v="12940"/>
    <x v="436"/>
    <x v="1"/>
    <x v="8"/>
    <n v="1"/>
    <x v="41"/>
    <x v="6"/>
    <x v="2226"/>
    <m/>
    <m/>
    <m/>
    <m/>
    <n v="6000"/>
    <n v="12000"/>
    <n v="6000"/>
    <n v="-1"/>
    <n v="7"/>
    <x v="3"/>
    <x v="1"/>
  </r>
  <r>
    <n v="12941"/>
    <x v="436"/>
    <x v="1"/>
    <x v="8"/>
    <n v="1"/>
    <x v="33"/>
    <x v="2"/>
    <x v="752"/>
    <m/>
    <m/>
    <m/>
    <m/>
    <n v="0"/>
    <n v="20000"/>
    <n v="20000"/>
    <n v="-1"/>
    <n v="7"/>
    <x v="3"/>
    <x v="1"/>
  </r>
  <r>
    <n v="12942"/>
    <x v="436"/>
    <x v="1"/>
    <x v="8"/>
    <n v="1"/>
    <x v="33"/>
    <x v="46"/>
    <x v="2595"/>
    <m/>
    <m/>
    <m/>
    <m/>
    <n v="0"/>
    <n v="7000"/>
    <n v="7000"/>
    <n v="-1"/>
    <n v="7"/>
    <x v="3"/>
    <x v="1"/>
  </r>
  <r>
    <n v="12943"/>
    <x v="436"/>
    <x v="1"/>
    <x v="8"/>
    <n v="1"/>
    <x v="27"/>
    <x v="46"/>
    <x v="345"/>
    <m/>
    <m/>
    <m/>
    <m/>
    <n v="1100"/>
    <n v="10000"/>
    <n v="8900"/>
    <n v="-1"/>
    <n v="7"/>
    <x v="3"/>
    <x v="1"/>
  </r>
  <r>
    <n v="12944"/>
    <x v="436"/>
    <x v="1"/>
    <x v="8"/>
    <n v="1"/>
    <x v="247"/>
    <x v="28"/>
    <x v="315"/>
    <m/>
    <m/>
    <m/>
    <m/>
    <n v="5000"/>
    <n v="20000"/>
    <n v="15000"/>
    <n v="-1"/>
    <n v="7"/>
    <x v="3"/>
    <x v="1"/>
  </r>
  <r>
    <n v="12945"/>
    <x v="436"/>
    <x v="1"/>
    <x v="8"/>
    <n v="1"/>
    <x v="26"/>
    <x v="2"/>
    <x v="1785"/>
    <m/>
    <s v="AzulOscuro"/>
    <m/>
    <m/>
    <n v="8000"/>
    <n v="20000"/>
    <n v="12000"/>
    <n v="-1"/>
    <n v="7"/>
    <x v="3"/>
    <x v="1"/>
  </r>
  <r>
    <n v="12946"/>
    <x v="436"/>
    <x v="1"/>
    <x v="8"/>
    <n v="1"/>
    <x v="247"/>
    <x v="2"/>
    <x v="1785"/>
    <m/>
    <m/>
    <m/>
    <m/>
    <n v="5000"/>
    <n v="20000"/>
    <n v="15000"/>
    <n v="-1"/>
    <n v="7"/>
    <x v="3"/>
    <x v="1"/>
  </r>
  <r>
    <n v="12947"/>
    <x v="436"/>
    <x v="1"/>
    <x v="8"/>
    <n v="1"/>
    <x v="283"/>
    <x v="6"/>
    <x v="2530"/>
    <m/>
    <m/>
    <m/>
    <m/>
    <n v="0"/>
    <n v="2000"/>
    <n v="2000"/>
    <n v="-1"/>
    <n v="7"/>
    <x v="3"/>
    <x v="1"/>
  </r>
  <r>
    <n v="12948"/>
    <x v="436"/>
    <x v="1"/>
    <x v="8"/>
    <n v="1"/>
    <x v="104"/>
    <x v="52"/>
    <x v="1131"/>
    <m/>
    <m/>
    <m/>
    <m/>
    <n v="8000"/>
    <n v="20000"/>
    <n v="12000"/>
    <n v="-1"/>
    <n v="7"/>
    <x v="3"/>
    <x v="1"/>
  </r>
  <r>
    <n v="1294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50"/>
    <x v="436"/>
    <x v="1"/>
    <x v="8"/>
    <n v="1"/>
    <x v="73"/>
    <x v="72"/>
    <x v="493"/>
    <m/>
    <m/>
    <m/>
    <m/>
    <n v="2000"/>
    <n v="4000"/>
    <n v="2000"/>
    <n v="-1"/>
    <n v="7"/>
    <x v="3"/>
    <x v="1"/>
  </r>
  <r>
    <n v="12951"/>
    <x v="437"/>
    <x v="1"/>
    <x v="8"/>
    <n v="1"/>
    <x v="2"/>
    <x v="7"/>
    <x v="328"/>
    <m/>
    <m/>
    <m/>
    <m/>
    <n v="8500"/>
    <n v="24000"/>
    <n v="15500"/>
    <n v="-1"/>
    <n v="8"/>
    <x v="3"/>
    <x v="1"/>
  </r>
  <r>
    <n v="12952"/>
    <x v="437"/>
    <x v="1"/>
    <x v="8"/>
    <n v="1"/>
    <x v="27"/>
    <x v="28"/>
    <x v="133"/>
    <m/>
    <m/>
    <m/>
    <m/>
    <n v="1100"/>
    <n v="10000"/>
    <n v="8900"/>
    <n v="-1"/>
    <n v="8"/>
    <x v="3"/>
    <x v="1"/>
  </r>
  <r>
    <n v="12953"/>
    <x v="437"/>
    <x v="1"/>
    <x v="8"/>
    <n v="1"/>
    <x v="0"/>
    <x v="1"/>
    <x v="1870"/>
    <m/>
    <m/>
    <m/>
    <m/>
    <n v="1000"/>
    <n v="7000"/>
    <n v="6000"/>
    <n v="-1"/>
    <n v="8"/>
    <x v="3"/>
    <x v="1"/>
  </r>
  <r>
    <n v="12954"/>
    <x v="437"/>
    <x v="1"/>
    <x v="8"/>
    <n v="1"/>
    <x v="2"/>
    <x v="46"/>
    <x v="1468"/>
    <m/>
    <m/>
    <m/>
    <m/>
    <n v="17500"/>
    <n v="40000"/>
    <n v="22500"/>
    <n v="-1"/>
    <n v="8"/>
    <x v="3"/>
    <x v="1"/>
  </r>
  <r>
    <n v="12955"/>
    <x v="437"/>
    <x v="1"/>
    <x v="8"/>
    <n v="1"/>
    <x v="23"/>
    <x v="6"/>
    <x v="122"/>
    <m/>
    <m/>
    <m/>
    <m/>
    <n v="3000"/>
    <n v="10000"/>
    <n v="7000"/>
    <n v="-1"/>
    <n v="8"/>
    <x v="3"/>
    <x v="1"/>
  </r>
  <r>
    <n v="12956"/>
    <x v="437"/>
    <x v="1"/>
    <x v="15"/>
    <n v="1"/>
    <x v="247"/>
    <x v="28"/>
    <x v="430"/>
    <m/>
    <m/>
    <m/>
    <m/>
    <n v="5000"/>
    <n v="20000"/>
    <n v="15000"/>
    <n v="-1"/>
    <n v="8"/>
    <x v="3"/>
    <x v="1"/>
  </r>
  <r>
    <n v="12957"/>
    <x v="437"/>
    <x v="1"/>
    <x v="15"/>
    <n v="1"/>
    <x v="29"/>
    <x v="37"/>
    <x v="233"/>
    <m/>
    <m/>
    <m/>
    <m/>
    <n v="2770"/>
    <n v="3500"/>
    <n v="730"/>
    <n v="-1"/>
    <n v="8"/>
    <x v="3"/>
    <x v="1"/>
  </r>
  <r>
    <n v="12958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59"/>
    <x v="437"/>
    <x v="1"/>
    <x v="8"/>
    <n v="1"/>
    <x v="33"/>
    <x v="1"/>
    <x v="2596"/>
    <m/>
    <m/>
    <m/>
    <m/>
    <n v="0"/>
    <n v="40000"/>
    <n v="40000"/>
    <n v="-1"/>
    <n v="8"/>
    <x v="3"/>
    <x v="1"/>
  </r>
  <r>
    <n v="12960"/>
    <x v="437"/>
    <x v="1"/>
    <x v="8"/>
    <n v="1"/>
    <x v="37"/>
    <x v="32"/>
    <x v="300"/>
    <m/>
    <m/>
    <m/>
    <m/>
    <n v="1000"/>
    <n v="5000"/>
    <n v="4000"/>
    <n v="-1"/>
    <n v="8"/>
    <x v="3"/>
    <x v="1"/>
  </r>
  <r>
    <n v="12961"/>
    <x v="437"/>
    <x v="1"/>
    <x v="8"/>
    <n v="1"/>
    <x v="247"/>
    <x v="1"/>
    <x v="2597"/>
    <m/>
    <m/>
    <m/>
    <m/>
    <n v="5000"/>
    <n v="20000"/>
    <n v="15000"/>
    <n v="-1"/>
    <n v="8"/>
    <x v="3"/>
    <x v="1"/>
  </r>
  <r>
    <n v="12962"/>
    <x v="437"/>
    <x v="1"/>
    <x v="8"/>
    <n v="1"/>
    <x v="35"/>
    <x v="36"/>
    <x v="229"/>
    <m/>
    <m/>
    <m/>
    <m/>
    <n v="10300"/>
    <n v="20000"/>
    <n v="9700"/>
    <n v="-1"/>
    <n v="8"/>
    <x v="3"/>
    <x v="1"/>
  </r>
  <r>
    <n v="12963"/>
    <x v="437"/>
    <x v="1"/>
    <x v="8"/>
    <n v="1"/>
    <x v="33"/>
    <x v="29"/>
    <x v="2598"/>
    <m/>
    <m/>
    <m/>
    <m/>
    <n v="0"/>
    <n v="10000"/>
    <n v="10000"/>
    <n v="-1"/>
    <n v="8"/>
    <x v="3"/>
    <x v="1"/>
  </r>
  <r>
    <n v="12964"/>
    <x v="437"/>
    <x v="1"/>
    <x v="8"/>
    <n v="1"/>
    <x v="1"/>
    <x v="1"/>
    <x v="2"/>
    <m/>
    <m/>
    <m/>
    <m/>
    <n v="3500"/>
    <n v="12000"/>
    <n v="8500"/>
    <n v="-1"/>
    <n v="8"/>
    <x v="3"/>
    <x v="1"/>
  </r>
  <r>
    <n v="12965"/>
    <x v="437"/>
    <x v="1"/>
    <x v="8"/>
    <n v="1"/>
    <x v="29"/>
    <x v="6"/>
    <x v="2440"/>
    <m/>
    <m/>
    <m/>
    <m/>
    <n v="78000"/>
    <n v="125000"/>
    <n v="47000"/>
    <n v="-1"/>
    <n v="8"/>
    <x v="3"/>
    <x v="1"/>
  </r>
  <r>
    <n v="12966"/>
    <x v="437"/>
    <x v="1"/>
    <x v="8"/>
    <n v="1"/>
    <x v="78"/>
    <x v="12"/>
    <x v="539"/>
    <m/>
    <m/>
    <m/>
    <m/>
    <n v="1000"/>
    <n v="4000"/>
    <n v="3000"/>
    <n v="-1"/>
    <n v="8"/>
    <x v="3"/>
    <x v="1"/>
  </r>
  <r>
    <n v="12967"/>
    <x v="437"/>
    <x v="1"/>
    <x v="8"/>
    <n v="1"/>
    <x v="29"/>
    <x v="50"/>
    <x v="370"/>
    <m/>
    <m/>
    <m/>
    <m/>
    <n v="3270"/>
    <n v="3500"/>
    <n v="230"/>
    <n v="-1"/>
    <n v="8"/>
    <x v="3"/>
    <x v="1"/>
  </r>
  <r>
    <n v="12968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69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70"/>
    <x v="437"/>
    <x v="1"/>
    <x v="8"/>
    <n v="1"/>
    <x v="84"/>
    <x v="1"/>
    <x v="1698"/>
    <m/>
    <m/>
    <m/>
    <m/>
    <n v="62000"/>
    <n v="125000"/>
    <n v="63000"/>
    <n v="-1"/>
    <n v="8"/>
    <x v="3"/>
    <x v="1"/>
  </r>
  <r>
    <n v="12971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2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3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74"/>
    <x v="438"/>
    <x v="1"/>
    <x v="20"/>
    <n v="1"/>
    <x v="13"/>
    <x v="6"/>
    <x v="719"/>
    <m/>
    <m/>
    <m/>
    <m/>
    <n v="7000"/>
    <n v="15000"/>
    <n v="8000"/>
    <n v="-1"/>
    <n v="9"/>
    <x v="3"/>
    <x v="1"/>
  </r>
  <r>
    <n v="12975"/>
    <x v="438"/>
    <x v="1"/>
    <x v="20"/>
    <n v="1"/>
    <x v="2"/>
    <x v="1"/>
    <x v="2106"/>
    <m/>
    <m/>
    <m/>
    <m/>
    <n v="24000"/>
    <n v="50000"/>
    <n v="26000"/>
    <n v="-1"/>
    <n v="9"/>
    <x v="3"/>
    <x v="1"/>
  </r>
  <r>
    <n v="12976"/>
    <x v="438"/>
    <x v="1"/>
    <x v="20"/>
    <n v="1"/>
    <x v="55"/>
    <x v="1"/>
    <x v="2597"/>
    <m/>
    <m/>
    <m/>
    <m/>
    <n v="5500"/>
    <n v="15000"/>
    <n v="9500"/>
    <n v="-1"/>
    <n v="9"/>
    <x v="3"/>
    <x v="1"/>
  </r>
  <r>
    <n v="12977"/>
    <x v="438"/>
    <x v="1"/>
    <x v="8"/>
    <n v="1"/>
    <x v="250"/>
    <x v="25"/>
    <x v="2599"/>
    <m/>
    <m/>
    <m/>
    <m/>
    <n v="1000"/>
    <n v="5000"/>
    <n v="4000"/>
    <n v="-1"/>
    <n v="9"/>
    <x v="3"/>
    <x v="1"/>
  </r>
  <r>
    <n v="12978"/>
    <x v="438"/>
    <x v="1"/>
    <x v="8"/>
    <n v="1"/>
    <x v="22"/>
    <x v="26"/>
    <x v="1178"/>
    <m/>
    <m/>
    <m/>
    <m/>
    <n v="37000"/>
    <n v="65000"/>
    <n v="28000"/>
    <n v="-1"/>
    <n v="9"/>
    <x v="3"/>
    <x v="1"/>
  </r>
  <r>
    <n v="12979"/>
    <x v="438"/>
    <x v="1"/>
    <x v="8"/>
    <n v="1"/>
    <x v="33"/>
    <x v="28"/>
    <x v="2600"/>
    <m/>
    <m/>
    <m/>
    <m/>
    <n v="0"/>
    <n v="12000"/>
    <n v="12000"/>
    <n v="-1"/>
    <n v="9"/>
    <x v="3"/>
    <x v="1"/>
  </r>
  <r>
    <n v="12980"/>
    <x v="438"/>
    <x v="1"/>
    <x v="8"/>
    <n v="1"/>
    <x v="29"/>
    <x v="34"/>
    <x v="214"/>
    <m/>
    <m/>
    <m/>
    <m/>
    <n v="3270"/>
    <n v="3500"/>
    <n v="230"/>
    <n v="-1"/>
    <n v="9"/>
    <x v="3"/>
    <x v="1"/>
  </r>
  <r>
    <n v="12981"/>
    <x v="438"/>
    <x v="1"/>
    <x v="8"/>
    <n v="1"/>
    <x v="2"/>
    <x v="47"/>
    <x v="355"/>
    <m/>
    <m/>
    <m/>
    <m/>
    <n v="3000"/>
    <n v="10000"/>
    <n v="7000"/>
    <n v="-1"/>
    <n v="9"/>
    <x v="3"/>
    <x v="1"/>
  </r>
  <r>
    <n v="12982"/>
    <x v="438"/>
    <x v="1"/>
    <x v="8"/>
    <n v="1"/>
    <x v="38"/>
    <x v="96"/>
    <x v="1840"/>
    <m/>
    <m/>
    <m/>
    <m/>
    <n v="23000"/>
    <n v="52500"/>
    <n v="29500"/>
    <n v="-1"/>
    <n v="9"/>
    <x v="3"/>
    <x v="1"/>
  </r>
  <r>
    <n v="12983"/>
    <x v="438"/>
    <x v="1"/>
    <x v="8"/>
    <n v="1"/>
    <x v="4"/>
    <x v="4"/>
    <x v="215"/>
    <m/>
    <m/>
    <m/>
    <m/>
    <n v="16000"/>
    <n v="32500"/>
    <n v="16500"/>
    <n v="-1"/>
    <n v="9"/>
    <x v="3"/>
    <x v="1"/>
  </r>
  <r>
    <n v="12984"/>
    <x v="438"/>
    <x v="1"/>
    <x v="8"/>
    <n v="1"/>
    <x v="84"/>
    <x v="1"/>
    <x v="1698"/>
    <m/>
    <m/>
    <m/>
    <m/>
    <n v="75000"/>
    <n v="130000"/>
    <n v="55000"/>
    <n v="-1"/>
    <n v="9"/>
    <x v="3"/>
    <x v="1"/>
  </r>
  <r>
    <n v="12985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6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7"/>
    <x v="438"/>
    <x v="1"/>
    <x v="8"/>
    <n v="1"/>
    <x v="33"/>
    <x v="6"/>
    <x v="2601"/>
    <m/>
    <m/>
    <m/>
    <m/>
    <n v="0"/>
    <n v="38000"/>
    <n v="38000"/>
    <n v="-1"/>
    <n v="9"/>
    <x v="3"/>
    <x v="1"/>
  </r>
  <r>
    <n v="12988"/>
    <x v="438"/>
    <x v="1"/>
    <x v="8"/>
    <n v="1"/>
    <x v="29"/>
    <x v="32"/>
    <x v="201"/>
    <m/>
    <m/>
    <m/>
    <m/>
    <n v="6074"/>
    <n v="6500"/>
    <n v="426"/>
    <n v="-1"/>
    <n v="9"/>
    <x v="3"/>
    <x v="1"/>
  </r>
  <r>
    <n v="12989"/>
    <x v="438"/>
    <x v="1"/>
    <x v="8"/>
    <n v="1"/>
    <x v="29"/>
    <x v="37"/>
    <x v="233"/>
    <m/>
    <m/>
    <m/>
    <m/>
    <n v="5139"/>
    <n v="5500"/>
    <n v="361"/>
    <n v="-1"/>
    <n v="9"/>
    <x v="3"/>
    <x v="1"/>
  </r>
  <r>
    <n v="12990"/>
    <x v="439"/>
    <x v="1"/>
    <x v="81"/>
    <n v="1"/>
    <x v="283"/>
    <x v="6"/>
    <x v="2571"/>
    <m/>
    <m/>
    <m/>
    <m/>
    <n v="0"/>
    <n v="500"/>
    <n v="500"/>
    <n v="-1"/>
    <n v="10"/>
    <x v="3"/>
    <x v="1"/>
  </r>
  <r>
    <n v="12991"/>
    <x v="439"/>
    <x v="1"/>
    <x v="8"/>
    <n v="1"/>
    <x v="105"/>
    <x v="1"/>
    <x v="591"/>
    <m/>
    <m/>
    <m/>
    <m/>
    <n v="10000"/>
    <n v="35000"/>
    <n v="25000"/>
    <n v="-1"/>
    <n v="10"/>
    <x v="3"/>
    <x v="1"/>
  </r>
  <r>
    <n v="12992"/>
    <x v="439"/>
    <x v="1"/>
    <x v="8"/>
    <n v="1"/>
    <x v="29"/>
    <x v="32"/>
    <x v="201"/>
    <m/>
    <m/>
    <m/>
    <m/>
    <n v="1401"/>
    <n v="1500"/>
    <n v="99"/>
    <n v="-1"/>
    <n v="10"/>
    <x v="3"/>
    <x v="1"/>
  </r>
  <r>
    <n v="12993"/>
    <x v="439"/>
    <x v="1"/>
    <x v="8"/>
    <n v="1"/>
    <x v="84"/>
    <x v="28"/>
    <x v="2602"/>
    <m/>
    <m/>
    <m/>
    <m/>
    <n v="55000"/>
    <n v="120000"/>
    <n v="65000"/>
    <n v="-1"/>
    <n v="10"/>
    <x v="3"/>
    <x v="1"/>
  </r>
  <r>
    <n v="12994"/>
    <x v="439"/>
    <x v="1"/>
    <x v="8"/>
    <n v="1"/>
    <x v="247"/>
    <x v="28"/>
    <x v="589"/>
    <m/>
    <m/>
    <m/>
    <m/>
    <n v="5000"/>
    <n v="20000"/>
    <n v="15000"/>
    <n v="-1"/>
    <n v="10"/>
    <x v="3"/>
    <x v="1"/>
  </r>
  <r>
    <n v="12995"/>
    <x v="439"/>
    <x v="1"/>
    <x v="8"/>
    <n v="1"/>
    <x v="33"/>
    <x v="28"/>
    <x v="1872"/>
    <m/>
    <m/>
    <m/>
    <m/>
    <n v="0"/>
    <n v="20000"/>
    <n v="20000"/>
    <n v="-1"/>
    <n v="10"/>
    <x v="3"/>
    <x v="1"/>
  </r>
  <r>
    <n v="12996"/>
    <x v="439"/>
    <x v="1"/>
    <x v="8"/>
    <n v="1"/>
    <x v="2"/>
    <x v="7"/>
    <x v="328"/>
    <m/>
    <m/>
    <m/>
    <m/>
    <n v="8500"/>
    <n v="25000"/>
    <n v="16500"/>
    <n v="-1"/>
    <n v="10"/>
    <x v="3"/>
    <x v="1"/>
  </r>
  <r>
    <n v="12997"/>
    <x v="439"/>
    <x v="1"/>
    <x v="8"/>
    <n v="1"/>
    <x v="29"/>
    <x v="32"/>
    <x v="201"/>
    <m/>
    <m/>
    <m/>
    <m/>
    <n v="3270"/>
    <n v="3500"/>
    <n v="230"/>
    <n v="-1"/>
    <n v="10"/>
    <x v="3"/>
    <x v="1"/>
  </r>
  <r>
    <n v="12998"/>
    <x v="439"/>
    <x v="1"/>
    <x v="8"/>
    <n v="1"/>
    <x v="26"/>
    <x v="41"/>
    <x v="1859"/>
    <m/>
    <s v="Amarillo"/>
    <m/>
    <m/>
    <n v="9000"/>
    <n v="20000"/>
    <n v="11000"/>
    <n v="-1"/>
    <n v="10"/>
    <x v="3"/>
    <x v="1"/>
  </r>
  <r>
    <n v="12999"/>
    <x v="439"/>
    <x v="1"/>
    <x v="8"/>
    <n v="1"/>
    <x v="22"/>
    <x v="6"/>
    <x v="2603"/>
    <m/>
    <m/>
    <m/>
    <m/>
    <n v="7000"/>
    <n v="15000"/>
    <n v="8000"/>
    <n v="-1"/>
    <n v="10"/>
    <x v="3"/>
    <x v="1"/>
  </r>
  <r>
    <n v="13000"/>
    <x v="439"/>
    <x v="1"/>
    <x v="8"/>
    <n v="1"/>
    <x v="33"/>
    <x v="41"/>
    <x v="2604"/>
    <m/>
    <m/>
    <m/>
    <m/>
    <n v="0"/>
    <n v="5000"/>
    <n v="5000"/>
    <n v="-1"/>
    <n v="10"/>
    <x v="3"/>
    <x v="1"/>
  </r>
  <r>
    <n v="13001"/>
    <x v="439"/>
    <x v="1"/>
    <x v="8"/>
    <n v="1"/>
    <x v="26"/>
    <x v="41"/>
    <x v="2168"/>
    <m/>
    <s v="negro"/>
    <m/>
    <m/>
    <n v="8000"/>
    <n v="20000"/>
    <n v="12000"/>
    <n v="-1"/>
    <n v="10"/>
    <x v="3"/>
    <x v="1"/>
  </r>
  <r>
    <n v="13002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3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4"/>
    <x v="439"/>
    <x v="1"/>
    <x v="8"/>
    <n v="1"/>
    <x v="1"/>
    <x v="1"/>
    <x v="1000"/>
    <m/>
    <m/>
    <m/>
    <m/>
    <n v="2800"/>
    <n v="10000"/>
    <n v="7200"/>
    <n v="-1"/>
    <n v="10"/>
    <x v="3"/>
    <x v="1"/>
  </r>
  <r>
    <n v="13005"/>
    <x v="439"/>
    <x v="1"/>
    <x v="8"/>
    <n v="1"/>
    <x v="29"/>
    <x v="37"/>
    <x v="233"/>
    <m/>
    <m/>
    <m/>
    <m/>
    <n v="5139"/>
    <n v="5500"/>
    <n v="361"/>
    <n v="-1"/>
    <n v="10"/>
    <x v="3"/>
    <x v="1"/>
  </r>
  <r>
    <n v="13006"/>
    <x v="439"/>
    <x v="1"/>
    <x v="8"/>
    <n v="1"/>
    <x v="84"/>
    <x v="1"/>
    <x v="1014"/>
    <m/>
    <m/>
    <m/>
    <m/>
    <n v="75000"/>
    <n v="130000"/>
    <n v="55000"/>
    <n v="-1"/>
    <n v="10"/>
    <x v="3"/>
    <x v="1"/>
  </r>
  <r>
    <n v="13007"/>
    <x v="439"/>
    <x v="1"/>
    <x v="8"/>
    <n v="1"/>
    <x v="27"/>
    <x v="1"/>
    <x v="1014"/>
    <m/>
    <m/>
    <m/>
    <s v="Por Pacha"/>
    <n v="1100"/>
    <n v="5000"/>
    <n v="3900"/>
    <n v="-1"/>
    <n v="10"/>
    <x v="3"/>
    <x v="1"/>
  </r>
  <r>
    <n v="13008"/>
    <x v="439"/>
    <x v="1"/>
    <x v="8"/>
    <n v="1"/>
    <x v="27"/>
    <x v="110"/>
    <x v="2605"/>
    <m/>
    <m/>
    <m/>
    <m/>
    <n v="2000"/>
    <n v="12000"/>
    <n v="10000"/>
    <n v="-1"/>
    <n v="10"/>
    <x v="3"/>
    <x v="1"/>
  </r>
  <r>
    <n v="13009"/>
    <x v="439"/>
    <x v="1"/>
    <x v="8"/>
    <n v="1"/>
    <x v="29"/>
    <x v="37"/>
    <x v="233"/>
    <m/>
    <m/>
    <m/>
    <m/>
    <n v="21027"/>
    <n v="22500"/>
    <n v="1473"/>
    <n v="-1"/>
    <n v="10"/>
    <x v="3"/>
    <x v="1"/>
  </r>
  <r>
    <n v="13010"/>
    <x v="439"/>
    <x v="1"/>
    <x v="8"/>
    <n v="1"/>
    <x v="4"/>
    <x v="6"/>
    <x v="2287"/>
    <m/>
    <m/>
    <m/>
    <m/>
    <n v="25000"/>
    <n v="60000"/>
    <n v="35000"/>
    <n v="-1"/>
    <n v="10"/>
    <x v="3"/>
    <x v="1"/>
  </r>
  <r>
    <n v="13011"/>
    <x v="439"/>
    <x v="1"/>
    <x v="8"/>
    <n v="1"/>
    <x v="2"/>
    <x v="7"/>
    <x v="328"/>
    <m/>
    <m/>
    <m/>
    <m/>
    <n v="8500"/>
    <n v="22000"/>
    <n v="13500"/>
    <n v="-1"/>
    <n v="10"/>
    <x v="3"/>
    <x v="1"/>
  </r>
  <r>
    <n v="13012"/>
    <x v="440"/>
    <x v="1"/>
    <x v="198"/>
    <n v="1"/>
    <x v="13"/>
    <x v="6"/>
    <x v="2281"/>
    <m/>
    <m/>
    <m/>
    <m/>
    <n v="2000"/>
    <n v="5000"/>
    <n v="3000"/>
    <n v="-1"/>
    <n v="11"/>
    <x v="3"/>
    <x v="1"/>
  </r>
  <r>
    <n v="13013"/>
    <x v="438"/>
    <x v="0"/>
    <x v="114"/>
    <n v="12"/>
    <x v="81"/>
    <x v="48"/>
    <x v="741"/>
    <m/>
    <m/>
    <m/>
    <m/>
    <n v="3300"/>
    <n v="10000"/>
    <n v="-39600"/>
    <n v="12"/>
    <n v="9"/>
    <x v="3"/>
    <x v="1"/>
  </r>
  <r>
    <n v="13014"/>
    <x v="438"/>
    <x v="0"/>
    <x v="114"/>
    <n v="2"/>
    <x v="55"/>
    <x v="4"/>
    <x v="1486"/>
    <m/>
    <m/>
    <m/>
    <m/>
    <n v="5000"/>
    <n v="18000"/>
    <n v="-10000"/>
    <n v="2"/>
    <n v="9"/>
    <x v="3"/>
    <x v="1"/>
  </r>
  <r>
    <n v="13015"/>
    <x v="440"/>
    <x v="1"/>
    <x v="8"/>
    <n v="1"/>
    <x v="27"/>
    <x v="52"/>
    <x v="1142"/>
    <m/>
    <m/>
    <m/>
    <m/>
    <n v="1100"/>
    <n v="9000"/>
    <n v="7900"/>
    <n v="-1"/>
    <n v="11"/>
    <x v="3"/>
    <x v="1"/>
  </r>
  <r>
    <n v="13016"/>
    <x v="440"/>
    <x v="1"/>
    <x v="8"/>
    <n v="1"/>
    <x v="26"/>
    <x v="52"/>
    <x v="1142"/>
    <m/>
    <s v="negro"/>
    <m/>
    <m/>
    <n v="8000"/>
    <n v="19000"/>
    <n v="11000"/>
    <n v="-1"/>
    <n v="11"/>
    <x v="3"/>
    <x v="1"/>
  </r>
  <r>
    <n v="13017"/>
    <x v="438"/>
    <x v="0"/>
    <x v="127"/>
    <n v="2"/>
    <x v="147"/>
    <x v="83"/>
    <x v="544"/>
    <m/>
    <m/>
    <m/>
    <m/>
    <n v="30000"/>
    <n v="55000"/>
    <n v="-60000"/>
    <n v="2"/>
    <n v="9"/>
    <x v="3"/>
    <x v="1"/>
  </r>
  <r>
    <n v="13018"/>
    <x v="438"/>
    <x v="0"/>
    <x v="127"/>
    <n v="1"/>
    <x v="147"/>
    <x v="67"/>
    <x v="2606"/>
    <m/>
    <m/>
    <m/>
    <m/>
    <n v="29000"/>
    <n v="55000"/>
    <n v="-29000"/>
    <n v="1"/>
    <n v="9"/>
    <x v="3"/>
    <x v="1"/>
  </r>
  <r>
    <n v="13019"/>
    <x v="438"/>
    <x v="0"/>
    <x v="127"/>
    <n v="2"/>
    <x v="84"/>
    <x v="6"/>
    <x v="2113"/>
    <m/>
    <s v="Violeta"/>
    <m/>
    <m/>
    <n v="7000"/>
    <n v="20000"/>
    <n v="-14000"/>
    <n v="2"/>
    <n v="9"/>
    <x v="3"/>
    <x v="1"/>
  </r>
  <r>
    <n v="13020"/>
    <x v="438"/>
    <x v="0"/>
    <x v="5"/>
    <n v="7"/>
    <x v="55"/>
    <x v="48"/>
    <x v="741"/>
    <m/>
    <m/>
    <m/>
    <m/>
    <n v="5500"/>
    <n v="20000"/>
    <n v="-38500"/>
    <n v="7"/>
    <n v="9"/>
    <x v="3"/>
    <x v="1"/>
  </r>
  <r>
    <n v="13021"/>
    <x v="438"/>
    <x v="0"/>
    <x v="5"/>
    <n v="6"/>
    <x v="1"/>
    <x v="27"/>
    <x v="129"/>
    <m/>
    <m/>
    <m/>
    <m/>
    <n v="7500"/>
    <n v="20000"/>
    <n v="-45000"/>
    <n v="6"/>
    <n v="9"/>
    <x v="3"/>
    <x v="1"/>
  </r>
  <r>
    <n v="13022"/>
    <x v="438"/>
    <x v="0"/>
    <x v="5"/>
    <n v="2"/>
    <x v="277"/>
    <x v="6"/>
    <x v="2292"/>
    <m/>
    <m/>
    <m/>
    <m/>
    <n v="6000"/>
    <n v="14000"/>
    <n v="-12000"/>
    <n v="2"/>
    <n v="9"/>
    <x v="3"/>
    <x v="1"/>
  </r>
  <r>
    <n v="13023"/>
    <x v="438"/>
    <x v="0"/>
    <x v="5"/>
    <n v="1"/>
    <x v="277"/>
    <x v="6"/>
    <x v="2607"/>
    <m/>
    <m/>
    <m/>
    <m/>
    <n v="5000"/>
    <n v="12000"/>
    <n v="-5000"/>
    <n v="1"/>
    <n v="9"/>
    <x v="3"/>
    <x v="1"/>
  </r>
  <r>
    <n v="13024"/>
    <x v="438"/>
    <x v="0"/>
    <x v="5"/>
    <n v="3"/>
    <x v="2"/>
    <x v="102"/>
    <x v="2225"/>
    <m/>
    <m/>
    <m/>
    <m/>
    <n v="12000"/>
    <n v="29000"/>
    <n v="-36000"/>
    <n v="3"/>
    <n v="9"/>
    <x v="3"/>
    <x v="1"/>
  </r>
  <r>
    <n v="13025"/>
    <x v="438"/>
    <x v="0"/>
    <x v="196"/>
    <n v="5"/>
    <x v="2"/>
    <x v="219"/>
    <x v="2541"/>
    <m/>
    <m/>
    <m/>
    <m/>
    <n v="5000"/>
    <n v="12000"/>
    <n v="-25000"/>
    <n v="5"/>
    <n v="9"/>
    <x v="3"/>
    <x v="1"/>
  </r>
  <r>
    <n v="13026"/>
    <x v="438"/>
    <x v="0"/>
    <x v="196"/>
    <n v="2"/>
    <x v="11"/>
    <x v="6"/>
    <x v="2608"/>
    <m/>
    <m/>
    <m/>
    <m/>
    <n v="18000"/>
    <n v="35000"/>
    <n v="-36000"/>
    <n v="2"/>
    <n v="9"/>
    <x v="3"/>
    <x v="1"/>
  </r>
  <r>
    <n v="13027"/>
    <x v="438"/>
    <x v="0"/>
    <x v="51"/>
    <n v="1"/>
    <x v="2"/>
    <x v="46"/>
    <x v="2609"/>
    <m/>
    <m/>
    <m/>
    <m/>
    <n v="26000"/>
    <n v="59000"/>
    <n v="-26000"/>
    <n v="1"/>
    <n v="9"/>
    <x v="3"/>
    <x v="1"/>
  </r>
  <r>
    <n v="13028"/>
    <x v="438"/>
    <x v="0"/>
    <x v="51"/>
    <n v="1"/>
    <x v="2"/>
    <x v="4"/>
    <x v="1663"/>
    <m/>
    <m/>
    <m/>
    <m/>
    <n v="24000"/>
    <n v="55000"/>
    <n v="-24000"/>
    <n v="1"/>
    <n v="9"/>
    <x v="3"/>
    <x v="1"/>
  </r>
  <r>
    <n v="13029"/>
    <x v="438"/>
    <x v="0"/>
    <x v="51"/>
    <n v="5"/>
    <x v="1"/>
    <x v="1"/>
    <x v="436"/>
    <m/>
    <m/>
    <m/>
    <m/>
    <n v="3400"/>
    <n v="15000"/>
    <n v="-17000"/>
    <n v="5"/>
    <n v="9"/>
    <x v="3"/>
    <x v="1"/>
  </r>
  <r>
    <n v="13030"/>
    <x v="438"/>
    <x v="0"/>
    <x v="51"/>
    <n v="10"/>
    <x v="2"/>
    <x v="7"/>
    <x v="440"/>
    <m/>
    <m/>
    <m/>
    <m/>
    <n v="8500"/>
    <n v="24000"/>
    <n v="-85000"/>
    <n v="10"/>
    <n v="9"/>
    <x v="3"/>
    <x v="1"/>
  </r>
  <r>
    <n v="13031"/>
    <x v="438"/>
    <x v="0"/>
    <x v="51"/>
    <n v="10"/>
    <x v="2"/>
    <x v="7"/>
    <x v="328"/>
    <m/>
    <m/>
    <m/>
    <m/>
    <n v="8500"/>
    <n v="24000"/>
    <n v="-85000"/>
    <n v="10"/>
    <n v="9"/>
    <x v="3"/>
    <x v="1"/>
  </r>
  <r>
    <n v="13032"/>
    <x v="438"/>
    <x v="0"/>
    <x v="51"/>
    <n v="5"/>
    <x v="30"/>
    <x v="28"/>
    <x v="644"/>
    <m/>
    <m/>
    <m/>
    <m/>
    <n v="800"/>
    <n v="10000"/>
    <n v="-4000"/>
    <n v="5"/>
    <n v="9"/>
    <x v="3"/>
    <x v="1"/>
  </r>
  <r>
    <n v="13033"/>
    <x v="438"/>
    <x v="0"/>
    <x v="51"/>
    <n v="1"/>
    <x v="4"/>
    <x v="28"/>
    <x v="2610"/>
    <m/>
    <m/>
    <m/>
    <m/>
    <n v="46000"/>
    <n v="89000"/>
    <n v="-46000"/>
    <n v="1"/>
    <n v="9"/>
    <x v="3"/>
    <x v="1"/>
  </r>
  <r>
    <n v="13034"/>
    <x v="438"/>
    <x v="0"/>
    <x v="64"/>
    <n v="1"/>
    <x v="84"/>
    <x v="1"/>
    <x v="2611"/>
    <m/>
    <m/>
    <m/>
    <m/>
    <n v="50000"/>
    <n v="120000"/>
    <n v="-50000"/>
    <n v="1"/>
    <n v="9"/>
    <x v="3"/>
    <x v="1"/>
  </r>
  <r>
    <n v="13035"/>
    <x v="438"/>
    <x v="0"/>
    <x v="64"/>
    <n v="1"/>
    <x v="84"/>
    <x v="1"/>
    <x v="2611"/>
    <m/>
    <m/>
    <m/>
    <m/>
    <n v="50000"/>
    <n v="120000"/>
    <n v="-50000"/>
    <n v="1"/>
    <n v="9"/>
    <x v="3"/>
    <x v="1"/>
  </r>
  <r>
    <n v="13036"/>
    <x v="438"/>
    <x v="0"/>
    <x v="64"/>
    <n v="1"/>
    <x v="84"/>
    <x v="29"/>
    <x v="2612"/>
    <m/>
    <m/>
    <m/>
    <m/>
    <n v="155000"/>
    <n v="220000"/>
    <n v="-155000"/>
    <n v="1"/>
    <n v="9"/>
    <x v="3"/>
    <x v="1"/>
  </r>
  <r>
    <n v="13037"/>
    <x v="438"/>
    <x v="0"/>
    <x v="64"/>
    <n v="1"/>
    <x v="84"/>
    <x v="1"/>
    <x v="1698"/>
    <m/>
    <m/>
    <m/>
    <m/>
    <n v="63000"/>
    <n v="130000"/>
    <n v="-63000"/>
    <n v="1"/>
    <n v="9"/>
    <x v="3"/>
    <x v="1"/>
  </r>
  <r>
    <n v="13038"/>
    <x v="440"/>
    <x v="1"/>
    <x v="8"/>
    <n v="1"/>
    <x v="247"/>
    <x v="28"/>
    <x v="2129"/>
    <m/>
    <m/>
    <m/>
    <m/>
    <n v="5000"/>
    <n v="20000"/>
    <n v="15000"/>
    <n v="-1"/>
    <n v="11"/>
    <x v="3"/>
    <x v="1"/>
  </r>
  <r>
    <n v="13039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0"/>
    <x v="440"/>
    <x v="1"/>
    <x v="8"/>
    <n v="1"/>
    <x v="29"/>
    <x v="37"/>
    <x v="233"/>
    <m/>
    <m/>
    <m/>
    <m/>
    <n v="3270"/>
    <n v="3500"/>
    <n v="230"/>
    <n v="-1"/>
    <n v="11"/>
    <x v="3"/>
    <x v="1"/>
  </r>
  <r>
    <n v="13041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2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43"/>
    <x v="440"/>
    <x v="1"/>
    <x v="8"/>
    <n v="1"/>
    <x v="0"/>
    <x v="93"/>
    <x v="328"/>
    <m/>
    <m/>
    <m/>
    <m/>
    <n v="3500"/>
    <n v="8000"/>
    <n v="4500"/>
    <n v="-1"/>
    <n v="11"/>
    <x v="3"/>
    <x v="1"/>
  </r>
  <r>
    <n v="13044"/>
    <x v="440"/>
    <x v="1"/>
    <x v="8"/>
    <n v="1"/>
    <x v="2"/>
    <x v="7"/>
    <x v="440"/>
    <m/>
    <m/>
    <m/>
    <m/>
    <n v="8500"/>
    <n v="24000"/>
    <n v="15500"/>
    <n v="-1"/>
    <n v="11"/>
    <x v="3"/>
    <x v="1"/>
  </r>
  <r>
    <n v="13045"/>
    <x v="440"/>
    <x v="1"/>
    <x v="8"/>
    <n v="1"/>
    <x v="29"/>
    <x v="70"/>
    <x v="484"/>
    <m/>
    <m/>
    <m/>
    <m/>
    <n v="4094"/>
    <n v="4200"/>
    <n v="106"/>
    <n v="-1"/>
    <n v="11"/>
    <x v="3"/>
    <x v="1"/>
  </r>
  <r>
    <n v="13046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7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48"/>
    <x v="441"/>
    <x v="1"/>
    <x v="8"/>
    <n v="1"/>
    <x v="22"/>
    <x v="6"/>
    <x v="205"/>
    <m/>
    <m/>
    <m/>
    <m/>
    <n v="28000"/>
    <n v="50000"/>
    <n v="22000"/>
    <n v="-1"/>
    <n v="12"/>
    <x v="3"/>
    <x v="1"/>
  </r>
  <r>
    <n v="13049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50"/>
    <x v="441"/>
    <x v="0"/>
    <x v="64"/>
    <n v="1"/>
    <x v="84"/>
    <x v="1"/>
    <x v="2613"/>
    <m/>
    <m/>
    <m/>
    <m/>
    <n v="60000"/>
    <n v="125000"/>
    <n v="-60000"/>
    <n v="1"/>
    <n v="12"/>
    <x v="3"/>
    <x v="1"/>
  </r>
  <r>
    <n v="13051"/>
    <x v="441"/>
    <x v="0"/>
    <x v="64"/>
    <n v="1"/>
    <x v="84"/>
    <x v="1"/>
    <x v="2614"/>
    <m/>
    <m/>
    <m/>
    <m/>
    <n v="60000"/>
    <n v="125000"/>
    <n v="-60000"/>
    <n v="1"/>
    <n v="12"/>
    <x v="3"/>
    <x v="1"/>
  </r>
  <r>
    <n v="13052"/>
    <x v="441"/>
    <x v="0"/>
    <x v="64"/>
    <n v="1"/>
    <x v="84"/>
    <x v="28"/>
    <x v="2615"/>
    <m/>
    <m/>
    <m/>
    <m/>
    <n v="48000"/>
    <n v="110000"/>
    <n v="-48000"/>
    <n v="1"/>
    <n v="12"/>
    <x v="3"/>
    <x v="1"/>
  </r>
  <r>
    <n v="13053"/>
    <x v="441"/>
    <x v="0"/>
    <x v="64"/>
    <n v="1"/>
    <x v="95"/>
    <x v="28"/>
    <x v="316"/>
    <m/>
    <m/>
    <m/>
    <m/>
    <n v="13000"/>
    <n v="25000"/>
    <n v="-13000"/>
    <n v="1"/>
    <n v="12"/>
    <x v="3"/>
    <x v="1"/>
  </r>
  <r>
    <n v="13054"/>
    <x v="441"/>
    <x v="0"/>
    <x v="64"/>
    <n v="1"/>
    <x v="269"/>
    <x v="29"/>
    <x v="257"/>
    <m/>
    <m/>
    <m/>
    <m/>
    <n v="25000"/>
    <n v="40000"/>
    <n v="-25000"/>
    <n v="1"/>
    <n v="12"/>
    <x v="3"/>
    <x v="1"/>
  </r>
  <r>
    <n v="13055"/>
    <x v="441"/>
    <x v="0"/>
    <x v="64"/>
    <n v="1"/>
    <x v="269"/>
    <x v="1"/>
    <x v="1014"/>
    <m/>
    <m/>
    <m/>
    <m/>
    <n v="10000"/>
    <n v="20000"/>
    <n v="-10000"/>
    <n v="1"/>
    <n v="12"/>
    <x v="3"/>
    <x v="1"/>
  </r>
  <r>
    <n v="13056"/>
    <x v="441"/>
    <x v="0"/>
    <x v="175"/>
    <n v="2"/>
    <x v="4"/>
    <x v="6"/>
    <x v="2287"/>
    <m/>
    <m/>
    <m/>
    <m/>
    <n v="25000"/>
    <n v="55000"/>
    <n v="-50000"/>
    <n v="2"/>
    <n v="12"/>
    <x v="3"/>
    <x v="1"/>
  </r>
  <r>
    <n v="13057"/>
    <x v="441"/>
    <x v="0"/>
    <x v="175"/>
    <n v="1"/>
    <x v="26"/>
    <x v="52"/>
    <x v="1142"/>
    <m/>
    <s v="AzulOscuro"/>
    <m/>
    <m/>
    <n v="7500"/>
    <n v="20000"/>
    <n v="-7500"/>
    <n v="1"/>
    <n v="12"/>
    <x v="3"/>
    <x v="1"/>
  </r>
  <r>
    <n v="13058"/>
    <x v="441"/>
    <x v="0"/>
    <x v="162"/>
    <n v="1"/>
    <x v="293"/>
    <x v="139"/>
    <x v="664"/>
    <m/>
    <m/>
    <m/>
    <m/>
    <n v="8000"/>
    <n v="0"/>
    <n v="-8000"/>
    <n v="1"/>
    <n v="12"/>
    <x v="3"/>
    <x v="1"/>
  </r>
  <r>
    <n v="13059"/>
    <x v="441"/>
    <x v="1"/>
    <x v="8"/>
    <n v="1"/>
    <x v="2"/>
    <x v="7"/>
    <x v="440"/>
    <m/>
    <m/>
    <m/>
    <m/>
    <n v="8500"/>
    <n v="22000"/>
    <n v="13500"/>
    <n v="-1"/>
    <n v="12"/>
    <x v="3"/>
    <x v="1"/>
  </r>
  <r>
    <n v="13060"/>
    <x v="441"/>
    <x v="0"/>
    <x v="114"/>
    <n v="2"/>
    <x v="26"/>
    <x v="4"/>
    <x v="1486"/>
    <m/>
    <m/>
    <m/>
    <m/>
    <n v="6000"/>
    <n v="18000"/>
    <n v="-12000"/>
    <n v="2"/>
    <n v="12"/>
    <x v="3"/>
    <x v="1"/>
  </r>
  <r>
    <n v="13061"/>
    <x v="441"/>
    <x v="0"/>
    <x v="114"/>
    <n v="2"/>
    <x v="26"/>
    <x v="1"/>
    <x v="178"/>
    <m/>
    <m/>
    <m/>
    <m/>
    <n v="7500"/>
    <n v="20000"/>
    <n v="-15000"/>
    <n v="2"/>
    <n v="12"/>
    <x v="3"/>
    <x v="1"/>
  </r>
  <r>
    <n v="13062"/>
    <x v="441"/>
    <x v="0"/>
    <x v="114"/>
    <n v="2"/>
    <x v="0"/>
    <x v="4"/>
    <x v="2616"/>
    <m/>
    <m/>
    <m/>
    <m/>
    <n v="7500"/>
    <n v="20000"/>
    <n v="-15000"/>
    <n v="2"/>
    <n v="12"/>
    <x v="3"/>
    <x v="1"/>
  </r>
  <r>
    <n v="13063"/>
    <x v="441"/>
    <x v="0"/>
    <x v="114"/>
    <n v="2"/>
    <x v="2"/>
    <x v="1"/>
    <x v="2106"/>
    <m/>
    <m/>
    <m/>
    <m/>
    <n v="24000"/>
    <n v="59000"/>
    <n v="-48000"/>
    <n v="2"/>
    <n v="12"/>
    <x v="3"/>
    <x v="1"/>
  </r>
  <r>
    <n v="13064"/>
    <x v="441"/>
    <x v="0"/>
    <x v="114"/>
    <n v="4"/>
    <x v="158"/>
    <x v="6"/>
    <x v="2617"/>
    <m/>
    <m/>
    <m/>
    <m/>
    <n v="5000"/>
    <n v="15000"/>
    <n v="-20000"/>
    <n v="4"/>
    <n v="12"/>
    <x v="3"/>
    <x v="1"/>
  </r>
  <r>
    <n v="13065"/>
    <x v="441"/>
    <x v="0"/>
    <x v="114"/>
    <n v="3"/>
    <x v="158"/>
    <x v="6"/>
    <x v="2607"/>
    <m/>
    <m/>
    <m/>
    <m/>
    <n v="5800"/>
    <n v="12000"/>
    <n v="-17400"/>
    <n v="3"/>
    <n v="12"/>
    <x v="3"/>
    <x v="1"/>
  </r>
  <r>
    <n v="13066"/>
    <x v="441"/>
    <x v="0"/>
    <x v="114"/>
    <n v="2"/>
    <x v="158"/>
    <x v="6"/>
    <x v="2292"/>
    <m/>
    <m/>
    <m/>
    <m/>
    <n v="6300"/>
    <n v="12000"/>
    <n v="-12600"/>
    <n v="2"/>
    <n v="12"/>
    <x v="3"/>
    <x v="1"/>
  </r>
  <r>
    <n v="13067"/>
    <x v="441"/>
    <x v="0"/>
    <x v="114"/>
    <n v="10"/>
    <x v="27"/>
    <x v="48"/>
    <x v="741"/>
    <m/>
    <m/>
    <m/>
    <m/>
    <n v="1000"/>
    <n v="10000"/>
    <n v="-10000"/>
    <n v="10"/>
    <n v="12"/>
    <x v="3"/>
    <x v="1"/>
  </r>
  <r>
    <n v="13068"/>
    <x v="441"/>
    <x v="0"/>
    <x v="114"/>
    <n v="20"/>
    <x v="37"/>
    <x v="32"/>
    <x v="300"/>
    <m/>
    <m/>
    <m/>
    <m/>
    <n v="800"/>
    <n v="5000"/>
    <n v="-16000"/>
    <n v="20"/>
    <n v="12"/>
    <x v="3"/>
    <x v="1"/>
  </r>
  <r>
    <n v="13069"/>
    <x v="441"/>
    <x v="1"/>
    <x v="8"/>
    <n v="1"/>
    <x v="61"/>
    <x v="6"/>
    <x v="2518"/>
    <m/>
    <m/>
    <m/>
    <m/>
    <n v="10000"/>
    <n v="20000"/>
    <n v="10000"/>
    <n v="-1"/>
    <n v="12"/>
    <x v="3"/>
    <x v="1"/>
  </r>
  <r>
    <n v="13070"/>
    <x v="441"/>
    <x v="0"/>
    <x v="199"/>
    <n v="2"/>
    <x v="40"/>
    <x v="4"/>
    <x v="314"/>
    <m/>
    <m/>
    <m/>
    <m/>
    <n v="4000"/>
    <n v="12000"/>
    <n v="-8000"/>
    <n v="2"/>
    <n v="12"/>
    <x v="3"/>
    <x v="1"/>
  </r>
  <r>
    <n v="13071"/>
    <x v="441"/>
    <x v="0"/>
    <x v="199"/>
    <n v="2"/>
    <x v="40"/>
    <x v="1"/>
    <x v="2618"/>
    <m/>
    <m/>
    <m/>
    <m/>
    <n v="3500"/>
    <n v="12000"/>
    <n v="-7000"/>
    <n v="2"/>
    <n v="12"/>
    <x v="3"/>
    <x v="1"/>
  </r>
  <r>
    <n v="13072"/>
    <x v="441"/>
    <x v="0"/>
    <x v="199"/>
    <n v="1"/>
    <x v="40"/>
    <x v="28"/>
    <x v="146"/>
    <m/>
    <m/>
    <m/>
    <m/>
    <n v="3500"/>
    <n v="12000"/>
    <n v="-3500"/>
    <n v="1"/>
    <n v="12"/>
    <x v="3"/>
    <x v="1"/>
  </r>
  <r>
    <n v="13073"/>
    <x v="441"/>
    <x v="1"/>
    <x v="8"/>
    <n v="1"/>
    <x v="0"/>
    <x v="6"/>
    <x v="440"/>
    <m/>
    <s v="Blanco"/>
    <m/>
    <m/>
    <n v="2500"/>
    <n v="10000"/>
    <n v="7500"/>
    <n v="-1"/>
    <n v="12"/>
    <x v="3"/>
    <x v="1"/>
  </r>
  <r>
    <n v="13074"/>
    <x v="441"/>
    <x v="0"/>
    <x v="72"/>
    <n v="1"/>
    <x v="11"/>
    <x v="116"/>
    <x v="2619"/>
    <m/>
    <m/>
    <m/>
    <m/>
    <n v="26000"/>
    <n v="50000"/>
    <n v="-26000"/>
    <n v="1"/>
    <n v="12"/>
    <x v="3"/>
    <x v="1"/>
  </r>
  <r>
    <n v="13075"/>
    <x v="441"/>
    <x v="0"/>
    <x v="72"/>
    <n v="2"/>
    <x v="294"/>
    <x v="6"/>
    <x v="2620"/>
    <m/>
    <m/>
    <m/>
    <m/>
    <n v="12000"/>
    <n v="25000"/>
    <n v="-24000"/>
    <n v="2"/>
    <n v="12"/>
    <x v="3"/>
    <x v="1"/>
  </r>
  <r>
    <n v="13076"/>
    <x v="441"/>
    <x v="0"/>
    <x v="177"/>
    <n v="1"/>
    <x v="74"/>
    <x v="12"/>
    <x v="2621"/>
    <m/>
    <m/>
    <m/>
    <m/>
    <n v="17000"/>
    <n v="29000"/>
    <n v="-17000"/>
    <n v="1"/>
    <n v="12"/>
    <x v="3"/>
    <x v="1"/>
  </r>
  <r>
    <n v="13077"/>
    <x v="441"/>
    <x v="0"/>
    <x v="177"/>
    <n v="1"/>
    <x v="74"/>
    <x v="12"/>
    <x v="2622"/>
    <m/>
    <m/>
    <m/>
    <m/>
    <n v="26000"/>
    <n v="39000"/>
    <n v="-26000"/>
    <n v="1"/>
    <n v="12"/>
    <x v="3"/>
    <x v="1"/>
  </r>
  <r>
    <n v="13078"/>
    <x v="441"/>
    <x v="0"/>
    <x v="177"/>
    <n v="1"/>
    <x v="74"/>
    <x v="96"/>
    <x v="2623"/>
    <m/>
    <m/>
    <m/>
    <m/>
    <n v="12000"/>
    <n v="25000"/>
    <n v="-12000"/>
    <n v="1"/>
    <n v="12"/>
    <x v="3"/>
    <x v="1"/>
  </r>
  <r>
    <n v="13079"/>
    <x v="441"/>
    <x v="0"/>
    <x v="177"/>
    <n v="2"/>
    <x v="58"/>
    <x v="109"/>
    <x v="2624"/>
    <m/>
    <m/>
    <m/>
    <m/>
    <n v="78000"/>
    <n v="125000"/>
    <n v="-156000"/>
    <n v="2"/>
    <n v="12"/>
    <x v="3"/>
    <x v="1"/>
  </r>
  <r>
    <n v="13080"/>
    <x v="441"/>
    <x v="0"/>
    <x v="177"/>
    <n v="1"/>
    <x v="4"/>
    <x v="4"/>
    <x v="215"/>
    <m/>
    <s v="Rosa"/>
    <m/>
    <m/>
    <n v="16000"/>
    <n v="35000"/>
    <n v="-16000"/>
    <n v="1"/>
    <n v="12"/>
    <x v="3"/>
    <x v="1"/>
  </r>
  <r>
    <n v="13081"/>
    <x v="441"/>
    <x v="0"/>
    <x v="177"/>
    <n v="1"/>
    <x v="4"/>
    <x v="4"/>
    <x v="215"/>
    <m/>
    <s v="Blanco"/>
    <m/>
    <m/>
    <n v="16000"/>
    <n v="35000"/>
    <n v="-16000"/>
    <n v="1"/>
    <n v="12"/>
    <x v="3"/>
    <x v="1"/>
  </r>
  <r>
    <n v="13082"/>
    <x v="441"/>
    <x v="0"/>
    <x v="177"/>
    <n v="3"/>
    <x v="0"/>
    <x v="6"/>
    <x v="2625"/>
    <m/>
    <m/>
    <m/>
    <m/>
    <n v="3000"/>
    <n v="9000"/>
    <n v="-9000"/>
    <n v="3"/>
    <n v="12"/>
    <x v="3"/>
    <x v="1"/>
  </r>
  <r>
    <n v="13083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4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5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86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87"/>
    <x v="441"/>
    <x v="1"/>
    <x v="8"/>
    <n v="1"/>
    <x v="78"/>
    <x v="12"/>
    <x v="539"/>
    <m/>
    <m/>
    <m/>
    <m/>
    <n v="1000"/>
    <n v="4000"/>
    <n v="3000"/>
    <n v="-1"/>
    <n v="12"/>
    <x v="3"/>
    <x v="1"/>
  </r>
  <r>
    <n v="13088"/>
    <x v="441"/>
    <x v="1"/>
    <x v="8"/>
    <n v="1"/>
    <x v="29"/>
    <x v="37"/>
    <x v="233"/>
    <m/>
    <m/>
    <m/>
    <m/>
    <n v="10279"/>
    <n v="11000"/>
    <n v="721"/>
    <n v="-1"/>
    <n v="12"/>
    <x v="3"/>
    <x v="1"/>
  </r>
  <r>
    <n v="13089"/>
    <x v="441"/>
    <x v="1"/>
    <x v="8"/>
    <n v="1"/>
    <x v="29"/>
    <x v="32"/>
    <x v="201"/>
    <m/>
    <m/>
    <m/>
    <m/>
    <n v="7008"/>
    <n v="7500"/>
    <n v="492"/>
    <n v="-1"/>
    <n v="12"/>
    <x v="3"/>
    <x v="1"/>
  </r>
  <r>
    <n v="13090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1"/>
    <x v="441"/>
    <x v="1"/>
    <x v="8"/>
    <n v="1"/>
    <x v="29"/>
    <x v="34"/>
    <x v="214"/>
    <m/>
    <m/>
    <m/>
    <m/>
    <n v="6074"/>
    <n v="6500"/>
    <n v="426"/>
    <n v="-1"/>
    <n v="12"/>
    <x v="3"/>
    <x v="1"/>
  </r>
  <r>
    <n v="13092"/>
    <x v="441"/>
    <x v="1"/>
    <x v="8"/>
    <n v="1"/>
    <x v="29"/>
    <x v="32"/>
    <x v="201"/>
    <m/>
    <m/>
    <m/>
    <m/>
    <n v="10279"/>
    <n v="11000"/>
    <n v="721"/>
    <n v="-1"/>
    <n v="12"/>
    <x v="3"/>
    <x v="1"/>
  </r>
  <r>
    <n v="13093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94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5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6"/>
    <x v="441"/>
    <x v="1"/>
    <x v="8"/>
    <n v="1"/>
    <x v="29"/>
    <x v="32"/>
    <x v="201"/>
    <m/>
    <m/>
    <m/>
    <m/>
    <n v="1401"/>
    <n v="1500"/>
    <n v="99"/>
    <n v="-1"/>
    <n v="12"/>
    <x v="3"/>
    <x v="1"/>
  </r>
  <r>
    <n v="13097"/>
    <x v="442"/>
    <x v="1"/>
    <x v="8"/>
    <n v="1"/>
    <x v="33"/>
    <x v="29"/>
    <x v="2626"/>
    <m/>
    <m/>
    <m/>
    <m/>
    <n v="0"/>
    <n v="10000"/>
    <n v="10000"/>
    <n v="-1"/>
    <n v="13"/>
    <x v="3"/>
    <x v="1"/>
  </r>
  <r>
    <n v="13098"/>
    <x v="442"/>
    <x v="1"/>
    <x v="8"/>
    <n v="1"/>
    <x v="33"/>
    <x v="6"/>
    <x v="2627"/>
    <m/>
    <m/>
    <m/>
    <m/>
    <n v="0"/>
    <n v="15000"/>
    <n v="15000"/>
    <n v="-1"/>
    <n v="13"/>
    <x v="3"/>
    <x v="1"/>
  </r>
  <r>
    <n v="13099"/>
    <x v="442"/>
    <x v="1"/>
    <x v="8"/>
    <n v="1"/>
    <x v="55"/>
    <x v="4"/>
    <x v="314"/>
    <m/>
    <s v="Humo"/>
    <m/>
    <m/>
    <n v="9000"/>
    <n v="20000"/>
    <n v="11000"/>
    <n v="-1"/>
    <n v="13"/>
    <x v="3"/>
    <x v="1"/>
  </r>
  <r>
    <n v="13100"/>
    <x v="442"/>
    <x v="1"/>
    <x v="8"/>
    <n v="1"/>
    <x v="30"/>
    <x v="1"/>
    <x v="142"/>
    <m/>
    <m/>
    <m/>
    <m/>
    <n v="900"/>
    <n v="10000"/>
    <n v="9100"/>
    <n v="-1"/>
    <n v="13"/>
    <x v="3"/>
    <x v="1"/>
  </r>
  <r>
    <n v="13101"/>
    <x v="442"/>
    <x v="1"/>
    <x v="8"/>
    <n v="1"/>
    <x v="27"/>
    <x v="2"/>
    <x v="2029"/>
    <m/>
    <m/>
    <m/>
    <m/>
    <n v="1100"/>
    <n v="10000"/>
    <n v="8900"/>
    <n v="-1"/>
    <n v="13"/>
    <x v="3"/>
    <x v="1"/>
  </r>
  <r>
    <n v="13102"/>
    <x v="442"/>
    <x v="1"/>
    <x v="8"/>
    <n v="1"/>
    <x v="26"/>
    <x v="2"/>
    <x v="171"/>
    <m/>
    <s v="AzulRey"/>
    <m/>
    <m/>
    <n v="8000"/>
    <n v="18000"/>
    <n v="10000"/>
    <n v="-1"/>
    <n v="13"/>
    <x v="3"/>
    <x v="1"/>
  </r>
  <r>
    <n v="13103"/>
    <x v="442"/>
    <x v="1"/>
    <x v="8"/>
    <n v="1"/>
    <x v="29"/>
    <x v="34"/>
    <x v="214"/>
    <m/>
    <m/>
    <m/>
    <m/>
    <n v="6074"/>
    <n v="6500"/>
    <n v="426"/>
    <n v="-1"/>
    <n v="13"/>
    <x v="3"/>
    <x v="1"/>
  </r>
  <r>
    <n v="13104"/>
    <x v="442"/>
    <x v="1"/>
    <x v="8"/>
    <n v="1"/>
    <x v="29"/>
    <x v="32"/>
    <x v="201"/>
    <m/>
    <m/>
    <m/>
    <m/>
    <n v="10279"/>
    <n v="11000"/>
    <n v="721"/>
    <n v="-1"/>
    <n v="13"/>
    <x v="3"/>
    <x v="1"/>
  </r>
  <r>
    <n v="13105"/>
    <x v="442"/>
    <x v="1"/>
    <x v="8"/>
    <n v="1"/>
    <x v="29"/>
    <x v="32"/>
    <x v="201"/>
    <m/>
    <m/>
    <m/>
    <m/>
    <n v="3270"/>
    <n v="3500"/>
    <n v="230"/>
    <n v="-1"/>
    <n v="13"/>
    <x v="3"/>
    <x v="1"/>
  </r>
  <r>
    <n v="13106"/>
    <x v="442"/>
    <x v="1"/>
    <x v="8"/>
    <n v="1"/>
    <x v="6"/>
    <x v="6"/>
    <x v="473"/>
    <m/>
    <m/>
    <m/>
    <m/>
    <n v="15000"/>
    <n v="34000"/>
    <n v="19000"/>
    <n v="-1"/>
    <n v="13"/>
    <x v="3"/>
    <x v="1"/>
  </r>
  <r>
    <n v="13107"/>
    <x v="442"/>
    <x v="1"/>
    <x v="8"/>
    <n v="1"/>
    <x v="40"/>
    <x v="4"/>
    <x v="313"/>
    <m/>
    <m/>
    <m/>
    <m/>
    <n v="4000"/>
    <n v="12000"/>
    <n v="8000"/>
    <n v="-1"/>
    <n v="13"/>
    <x v="3"/>
    <x v="1"/>
  </r>
  <r>
    <n v="13108"/>
    <x v="442"/>
    <x v="1"/>
    <x v="8"/>
    <n v="1"/>
    <x v="2"/>
    <x v="7"/>
    <x v="440"/>
    <m/>
    <m/>
    <m/>
    <m/>
    <n v="8500"/>
    <n v="24000"/>
    <n v="15500"/>
    <n v="-1"/>
    <n v="13"/>
    <x v="3"/>
    <x v="1"/>
  </r>
  <r>
    <n v="13109"/>
    <x v="442"/>
    <x v="1"/>
    <x v="8"/>
    <n v="1"/>
    <x v="33"/>
    <x v="6"/>
    <x v="2628"/>
    <m/>
    <m/>
    <m/>
    <m/>
    <n v="0"/>
    <n v="2000"/>
    <n v="2000"/>
    <n v="-1"/>
    <n v="13"/>
    <x v="3"/>
    <x v="1"/>
  </r>
  <r>
    <n v="13110"/>
    <x v="442"/>
    <x v="1"/>
    <x v="8"/>
    <n v="1"/>
    <x v="29"/>
    <x v="32"/>
    <x v="201"/>
    <m/>
    <m/>
    <m/>
    <m/>
    <n v="3270"/>
    <n v="3500"/>
    <n v="230"/>
    <n v="-1"/>
    <n v="13"/>
    <x v="3"/>
    <x v="1"/>
  </r>
  <r>
    <n v="13111"/>
    <x v="442"/>
    <x v="1"/>
    <x v="8"/>
    <n v="1"/>
    <x v="69"/>
    <x v="25"/>
    <x v="463"/>
    <m/>
    <m/>
    <m/>
    <m/>
    <n v="800"/>
    <n v="3500"/>
    <n v="2700"/>
    <n v="-1"/>
    <n v="13"/>
    <x v="3"/>
    <x v="1"/>
  </r>
  <r>
    <n v="13112"/>
    <x v="442"/>
    <x v="1"/>
    <x v="8"/>
    <n v="1"/>
    <x v="247"/>
    <x v="4"/>
    <x v="313"/>
    <m/>
    <m/>
    <m/>
    <m/>
    <n v="5000"/>
    <n v="20000"/>
    <n v="15000"/>
    <n v="-1"/>
    <n v="13"/>
    <x v="3"/>
    <x v="1"/>
  </r>
  <r>
    <n v="13113"/>
    <x v="442"/>
    <x v="1"/>
    <x v="8"/>
    <n v="1"/>
    <x v="247"/>
    <x v="4"/>
    <x v="312"/>
    <m/>
    <m/>
    <m/>
    <m/>
    <n v="5000"/>
    <n v="20000"/>
    <n v="15000"/>
    <n v="-1"/>
    <n v="13"/>
    <x v="3"/>
    <x v="1"/>
  </r>
  <r>
    <n v="13114"/>
    <x v="442"/>
    <x v="1"/>
    <x v="8"/>
    <n v="1"/>
    <x v="13"/>
    <x v="6"/>
    <x v="48"/>
    <m/>
    <m/>
    <m/>
    <m/>
    <n v="2500"/>
    <n v="7000"/>
    <n v="4500"/>
    <n v="-1"/>
    <n v="13"/>
    <x v="3"/>
    <x v="1"/>
  </r>
  <r>
    <n v="13115"/>
    <x v="442"/>
    <x v="1"/>
    <x v="8"/>
    <n v="1"/>
    <x v="22"/>
    <x v="6"/>
    <x v="498"/>
    <m/>
    <m/>
    <m/>
    <m/>
    <n v="13000"/>
    <n v="25000"/>
    <n v="12000"/>
    <n v="-1"/>
    <n v="13"/>
    <x v="3"/>
    <x v="1"/>
  </r>
  <r>
    <n v="13116"/>
    <x v="442"/>
    <x v="1"/>
    <x v="8"/>
    <n v="1"/>
    <x v="1"/>
    <x v="4"/>
    <x v="2375"/>
    <m/>
    <m/>
    <m/>
    <m/>
    <n v="9000"/>
    <n v="22000"/>
    <n v="13000"/>
    <n v="-1"/>
    <n v="13"/>
    <x v="3"/>
    <x v="1"/>
  </r>
  <r>
    <n v="13117"/>
    <x v="442"/>
    <x v="1"/>
    <x v="8"/>
    <n v="1"/>
    <x v="2"/>
    <x v="7"/>
    <x v="440"/>
    <m/>
    <m/>
    <m/>
    <m/>
    <n v="8500"/>
    <n v="20000"/>
    <n v="11500"/>
    <n v="-1"/>
    <n v="13"/>
    <x v="3"/>
    <x v="1"/>
  </r>
  <r>
    <n v="13118"/>
    <x v="442"/>
    <x v="1"/>
    <x v="8"/>
    <n v="1"/>
    <x v="29"/>
    <x v="32"/>
    <x v="201"/>
    <m/>
    <m/>
    <m/>
    <m/>
    <n v="21494"/>
    <n v="23000"/>
    <n v="1506"/>
    <n v="-1"/>
    <n v="13"/>
    <x v="3"/>
    <x v="1"/>
  </r>
  <r>
    <n v="13118"/>
    <x v="442"/>
    <x v="1"/>
    <x v="8"/>
    <n v="1"/>
    <x v="26"/>
    <x v="2"/>
    <x v="171"/>
    <m/>
    <s v="Amarillo"/>
    <m/>
    <m/>
    <n v="8000"/>
    <n v="17000"/>
    <n v="9000"/>
    <n v="-1"/>
    <n v="13"/>
    <x v="3"/>
    <x v="1"/>
  </r>
  <r>
    <n v="13119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0"/>
    <x v="442"/>
    <x v="1"/>
    <x v="8"/>
    <n v="1"/>
    <x v="29"/>
    <x v="37"/>
    <x v="233"/>
    <m/>
    <m/>
    <m/>
    <m/>
    <n v="6074"/>
    <n v="6500"/>
    <n v="426"/>
    <n v="-1"/>
    <n v="13"/>
    <x v="3"/>
    <x v="1"/>
  </r>
  <r>
    <n v="13121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2"/>
    <x v="442"/>
    <x v="1"/>
    <x v="8"/>
    <n v="1"/>
    <x v="81"/>
    <x v="1"/>
    <x v="431"/>
    <m/>
    <m/>
    <m/>
    <m/>
    <n v="3500"/>
    <n v="10000"/>
    <n v="6500"/>
    <n v="-1"/>
    <n v="13"/>
    <x v="3"/>
    <x v="1"/>
  </r>
  <r>
    <n v="13123"/>
    <x v="442"/>
    <x v="1"/>
    <x v="8"/>
    <n v="1"/>
    <x v="27"/>
    <x v="1"/>
    <x v="431"/>
    <m/>
    <m/>
    <m/>
    <m/>
    <n v="1100"/>
    <n v="10000"/>
    <n v="8900"/>
    <n v="-1"/>
    <n v="13"/>
    <x v="3"/>
    <x v="1"/>
  </r>
  <r>
    <n v="13124"/>
    <x v="442"/>
    <x v="1"/>
    <x v="8"/>
    <n v="1"/>
    <x v="29"/>
    <x v="32"/>
    <x v="201"/>
    <m/>
    <m/>
    <m/>
    <m/>
    <n v="10279"/>
    <n v="11000"/>
    <n v="721"/>
    <n v="-1"/>
    <n v="13"/>
    <x v="3"/>
    <x v="1"/>
  </r>
  <r>
    <n v="13125"/>
    <x v="441"/>
    <x v="0"/>
    <x v="127"/>
    <n v="1"/>
    <x v="11"/>
    <x v="134"/>
    <x v="2351"/>
    <m/>
    <m/>
    <m/>
    <m/>
    <n v="110000"/>
    <n v="169000"/>
    <n v="-110000"/>
    <n v="1"/>
    <n v="12"/>
    <x v="3"/>
    <x v="1"/>
  </r>
  <r>
    <n v="13126"/>
    <x v="442"/>
    <x v="1"/>
    <x v="8"/>
    <n v="1"/>
    <x v="29"/>
    <x v="37"/>
    <x v="233"/>
    <m/>
    <m/>
    <m/>
    <m/>
    <n v="3270"/>
    <n v="3500"/>
    <n v="230"/>
    <n v="-1"/>
    <n v="13"/>
    <x v="3"/>
    <x v="1"/>
  </r>
  <r>
    <n v="13127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8"/>
    <x v="443"/>
    <x v="1"/>
    <x v="8"/>
    <n v="1"/>
    <x v="29"/>
    <x v="37"/>
    <x v="233"/>
    <m/>
    <m/>
    <m/>
    <m/>
    <n v="7008"/>
    <n v="7500"/>
    <n v="492"/>
    <n v="-1"/>
    <n v="14"/>
    <x v="3"/>
    <x v="1"/>
  </r>
  <r>
    <n v="13129"/>
    <x v="443"/>
    <x v="1"/>
    <x v="8"/>
    <n v="1"/>
    <x v="33"/>
    <x v="6"/>
    <x v="2629"/>
    <m/>
    <m/>
    <m/>
    <m/>
    <n v="0"/>
    <n v="3000"/>
    <n v="3000"/>
    <n v="-1"/>
    <n v="14"/>
    <x v="3"/>
    <x v="1"/>
  </r>
  <r>
    <n v="13130"/>
    <x v="443"/>
    <x v="1"/>
    <x v="8"/>
    <n v="1"/>
    <x v="1"/>
    <x v="1"/>
    <x v="436"/>
    <m/>
    <m/>
    <m/>
    <m/>
    <n v="3400"/>
    <n v="15000"/>
    <n v="11600"/>
    <n v="-1"/>
    <n v="14"/>
    <x v="3"/>
    <x v="1"/>
  </r>
  <r>
    <n v="13131"/>
    <x v="443"/>
    <x v="1"/>
    <x v="8"/>
    <n v="1"/>
    <x v="53"/>
    <x v="6"/>
    <x v="2339"/>
    <m/>
    <m/>
    <m/>
    <m/>
    <n v="23000"/>
    <n v="39000"/>
    <n v="16000"/>
    <n v="-1"/>
    <n v="14"/>
    <x v="3"/>
    <x v="1"/>
  </r>
  <r>
    <n v="13132"/>
    <x v="443"/>
    <x v="1"/>
    <x v="8"/>
    <n v="1"/>
    <x v="30"/>
    <x v="29"/>
    <x v="569"/>
    <m/>
    <m/>
    <m/>
    <m/>
    <n v="900"/>
    <n v="10000"/>
    <n v="9100"/>
    <n v="-1"/>
    <n v="14"/>
    <x v="3"/>
    <x v="1"/>
  </r>
  <r>
    <n v="13133"/>
    <x v="443"/>
    <x v="1"/>
    <x v="8"/>
    <n v="1"/>
    <x v="37"/>
    <x v="32"/>
    <x v="300"/>
    <m/>
    <m/>
    <m/>
    <m/>
    <n v="800"/>
    <n v="4000"/>
    <n v="3200"/>
    <n v="-1"/>
    <n v="14"/>
    <x v="3"/>
    <x v="1"/>
  </r>
  <r>
    <n v="13134"/>
    <x v="443"/>
    <x v="1"/>
    <x v="8"/>
    <n v="1"/>
    <x v="81"/>
    <x v="1"/>
    <x v="141"/>
    <m/>
    <s v="Caballero"/>
    <m/>
    <m/>
    <n v="3500"/>
    <n v="10000"/>
    <n v="6500"/>
    <n v="-1"/>
    <n v="14"/>
    <x v="3"/>
    <x v="1"/>
  </r>
  <r>
    <n v="13135"/>
    <x v="443"/>
    <x v="1"/>
    <x v="8"/>
    <n v="1"/>
    <x v="81"/>
    <x v="1"/>
    <x v="141"/>
    <m/>
    <s v="Dama"/>
    <m/>
    <m/>
    <n v="3500"/>
    <n v="10000"/>
    <n v="6500"/>
    <n v="-1"/>
    <n v="14"/>
    <x v="3"/>
    <x v="1"/>
  </r>
  <r>
    <n v="13136"/>
    <x v="443"/>
    <x v="1"/>
    <x v="8"/>
    <n v="1"/>
    <x v="35"/>
    <x v="89"/>
    <x v="2630"/>
    <m/>
    <m/>
    <m/>
    <m/>
    <n v="3700"/>
    <n v="9000"/>
    <n v="5300"/>
    <n v="-1"/>
    <n v="14"/>
    <x v="3"/>
    <x v="1"/>
  </r>
  <r>
    <n v="13137"/>
    <x v="443"/>
    <x v="1"/>
    <x v="8"/>
    <n v="1"/>
    <x v="35"/>
    <x v="89"/>
    <x v="625"/>
    <m/>
    <m/>
    <m/>
    <m/>
    <n v="3700"/>
    <n v="9000"/>
    <n v="5300"/>
    <n v="-1"/>
    <n v="14"/>
    <x v="3"/>
    <x v="1"/>
  </r>
  <r>
    <n v="13138"/>
    <x v="443"/>
    <x v="1"/>
    <x v="8"/>
    <n v="1"/>
    <x v="84"/>
    <x v="1"/>
    <x v="177"/>
    <m/>
    <m/>
    <m/>
    <m/>
    <n v="75000"/>
    <n v="115000"/>
    <n v="40000"/>
    <n v="-1"/>
    <n v="14"/>
    <x v="3"/>
    <x v="1"/>
  </r>
  <r>
    <n v="13139"/>
    <x v="443"/>
    <x v="1"/>
    <x v="200"/>
    <n v="1"/>
    <x v="33"/>
    <x v="6"/>
    <x v="2631"/>
    <m/>
    <m/>
    <m/>
    <m/>
    <n v="0"/>
    <n v="30000"/>
    <n v="30000"/>
    <n v="-1"/>
    <n v="14"/>
    <x v="3"/>
    <x v="1"/>
  </r>
  <r>
    <n v="13140"/>
    <x v="443"/>
    <x v="1"/>
    <x v="8"/>
    <n v="1"/>
    <x v="29"/>
    <x v="37"/>
    <x v="233"/>
    <m/>
    <m/>
    <m/>
    <m/>
    <n v="3270"/>
    <n v="3500"/>
    <n v="230"/>
    <n v="-1"/>
    <n v="14"/>
    <x v="3"/>
    <x v="1"/>
  </r>
  <r>
    <n v="13141"/>
    <x v="443"/>
    <x v="1"/>
    <x v="5"/>
    <n v="1"/>
    <x v="68"/>
    <x v="6"/>
    <x v="1420"/>
    <m/>
    <m/>
    <m/>
    <m/>
    <n v="6000"/>
    <n v="8000"/>
    <n v="2000"/>
    <n v="-1"/>
    <n v="14"/>
    <x v="3"/>
    <x v="1"/>
  </r>
  <r>
    <n v="13142"/>
    <x v="443"/>
    <x v="1"/>
    <x v="5"/>
    <n v="1"/>
    <x v="175"/>
    <x v="1"/>
    <x v="431"/>
    <m/>
    <m/>
    <m/>
    <m/>
    <n v="7500"/>
    <n v="20000"/>
    <n v="12500"/>
    <n v="-1"/>
    <n v="14"/>
    <x v="3"/>
    <x v="1"/>
  </r>
  <r>
    <n v="13143"/>
    <x v="443"/>
    <x v="1"/>
    <x v="5"/>
    <n v="1"/>
    <x v="81"/>
    <x v="2"/>
    <x v="171"/>
    <m/>
    <m/>
    <m/>
    <m/>
    <n v="3500"/>
    <n v="10000"/>
    <n v="6500"/>
    <n v="-1"/>
    <n v="14"/>
    <x v="3"/>
    <x v="1"/>
  </r>
  <r>
    <n v="13144"/>
    <x v="443"/>
    <x v="1"/>
    <x v="8"/>
    <n v="1"/>
    <x v="199"/>
    <x v="6"/>
    <x v="2086"/>
    <m/>
    <m/>
    <m/>
    <m/>
    <n v="3500"/>
    <n v="10000"/>
    <n v="6500"/>
    <n v="-1"/>
    <n v="14"/>
    <x v="3"/>
    <x v="1"/>
  </r>
  <r>
    <n v="13145"/>
    <x v="443"/>
    <x v="1"/>
    <x v="8"/>
    <n v="1"/>
    <x v="29"/>
    <x v="37"/>
    <x v="233"/>
    <m/>
    <m/>
    <m/>
    <m/>
    <n v="5139"/>
    <n v="5500"/>
    <n v="361"/>
    <n v="-1"/>
    <n v="14"/>
    <x v="3"/>
    <x v="1"/>
  </r>
  <r>
    <n v="13146"/>
    <x v="444"/>
    <x v="1"/>
    <x v="8"/>
    <n v="1"/>
    <x v="2"/>
    <x v="6"/>
    <x v="1648"/>
    <m/>
    <m/>
    <m/>
    <m/>
    <n v="23000"/>
    <n v="50000"/>
    <n v="27000"/>
    <n v="-1"/>
    <n v="15"/>
    <x v="3"/>
    <x v="1"/>
  </r>
  <r>
    <n v="13147"/>
    <x v="444"/>
    <x v="1"/>
    <x v="8"/>
    <n v="1"/>
    <x v="0"/>
    <x v="1"/>
    <x v="838"/>
    <m/>
    <m/>
    <m/>
    <m/>
    <n v="500"/>
    <n v="10000"/>
    <n v="9500"/>
    <n v="-1"/>
    <n v="15"/>
    <x v="3"/>
    <x v="1"/>
  </r>
  <r>
    <n v="13148"/>
    <x v="444"/>
    <x v="1"/>
    <x v="8"/>
    <n v="1"/>
    <x v="22"/>
    <x v="25"/>
    <x v="1925"/>
    <m/>
    <m/>
    <m/>
    <m/>
    <n v="60000"/>
    <n v="89000"/>
    <n v="29000"/>
    <n v="-1"/>
    <n v="15"/>
    <x v="3"/>
    <x v="1"/>
  </r>
  <r>
    <n v="13149"/>
    <x v="444"/>
    <x v="1"/>
    <x v="8"/>
    <n v="1"/>
    <x v="26"/>
    <x v="1"/>
    <x v="136"/>
    <m/>
    <s v="Rojo"/>
    <m/>
    <m/>
    <n v="8000"/>
    <n v="20000"/>
    <n v="12000"/>
    <n v="-1"/>
    <n v="15"/>
    <x v="3"/>
    <x v="1"/>
  </r>
  <r>
    <n v="13150"/>
    <x v="444"/>
    <x v="1"/>
    <x v="8"/>
    <n v="1"/>
    <x v="0"/>
    <x v="6"/>
    <x v="2577"/>
    <m/>
    <m/>
    <m/>
    <m/>
    <n v="1500"/>
    <n v="7000"/>
    <n v="5500"/>
    <n v="-1"/>
    <n v="15"/>
    <x v="3"/>
    <x v="1"/>
  </r>
  <r>
    <n v="13151"/>
    <x v="444"/>
    <x v="1"/>
    <x v="8"/>
    <n v="1"/>
    <x v="43"/>
    <x v="52"/>
    <x v="2550"/>
    <m/>
    <m/>
    <m/>
    <m/>
    <n v="35000"/>
    <n v="60000"/>
    <n v="25000"/>
    <n v="-1"/>
    <n v="15"/>
    <x v="3"/>
    <x v="1"/>
  </r>
  <r>
    <n v="13152"/>
    <x v="444"/>
    <x v="1"/>
    <x v="8"/>
    <n v="1"/>
    <x v="29"/>
    <x v="32"/>
    <x v="201"/>
    <m/>
    <m/>
    <m/>
    <m/>
    <n v="6074"/>
    <n v="6500"/>
    <n v="426"/>
    <n v="-1"/>
    <n v="15"/>
    <x v="3"/>
    <x v="1"/>
  </r>
  <r>
    <n v="13153"/>
    <x v="444"/>
    <x v="1"/>
    <x v="8"/>
    <n v="1"/>
    <x v="2"/>
    <x v="47"/>
    <x v="328"/>
    <m/>
    <m/>
    <m/>
    <m/>
    <n v="2700"/>
    <n v="10000"/>
    <n v="7300"/>
    <n v="-1"/>
    <n v="15"/>
    <x v="3"/>
    <x v="1"/>
  </r>
  <r>
    <n v="13154"/>
    <x v="444"/>
    <x v="1"/>
    <x v="8"/>
    <n v="1"/>
    <x v="81"/>
    <x v="29"/>
    <x v="2331"/>
    <m/>
    <m/>
    <m/>
    <m/>
    <n v="4500"/>
    <n v="12000"/>
    <n v="7500"/>
    <n v="-1"/>
    <n v="15"/>
    <x v="3"/>
    <x v="1"/>
  </r>
  <r>
    <n v="13155"/>
    <x v="444"/>
    <x v="1"/>
    <x v="8"/>
    <n v="1"/>
    <x v="27"/>
    <x v="29"/>
    <x v="2331"/>
    <m/>
    <m/>
    <m/>
    <m/>
    <n v="1100"/>
    <n v="10000"/>
    <n v="8900"/>
    <n v="-1"/>
    <n v="15"/>
    <x v="3"/>
    <x v="1"/>
  </r>
  <r>
    <n v="13156"/>
    <x v="444"/>
    <x v="1"/>
    <x v="8"/>
    <n v="1"/>
    <x v="30"/>
    <x v="1"/>
    <x v="2222"/>
    <m/>
    <m/>
    <m/>
    <m/>
    <n v="800"/>
    <n v="10000"/>
    <n v="9200"/>
    <n v="-1"/>
    <n v="15"/>
    <x v="3"/>
    <x v="1"/>
  </r>
  <r>
    <n v="13157"/>
    <x v="444"/>
    <x v="1"/>
    <x v="8"/>
    <n v="1"/>
    <x v="26"/>
    <x v="1"/>
    <x v="2222"/>
    <m/>
    <m/>
    <m/>
    <m/>
    <n v="11000"/>
    <n v="22000"/>
    <n v="11000"/>
    <n v="-1"/>
    <n v="15"/>
    <x v="3"/>
    <x v="1"/>
  </r>
  <r>
    <n v="13158"/>
    <x v="444"/>
    <x v="1"/>
    <x v="8"/>
    <n v="1"/>
    <x v="2"/>
    <x v="102"/>
    <x v="2225"/>
    <m/>
    <m/>
    <m/>
    <m/>
    <n v="12000"/>
    <n v="28000"/>
    <n v="16000"/>
    <n v="-1"/>
    <n v="15"/>
    <x v="3"/>
    <x v="1"/>
  </r>
  <r>
    <n v="13159"/>
    <x v="444"/>
    <x v="1"/>
    <x v="8"/>
    <n v="1"/>
    <x v="29"/>
    <x v="34"/>
    <x v="214"/>
    <m/>
    <m/>
    <m/>
    <m/>
    <n v="3270"/>
    <n v="3500"/>
    <n v="230"/>
    <n v="-1"/>
    <n v="15"/>
    <x v="3"/>
    <x v="1"/>
  </r>
  <r>
    <n v="13160"/>
    <x v="444"/>
    <x v="1"/>
    <x v="8"/>
    <n v="1"/>
    <x v="37"/>
    <x v="37"/>
    <x v="2632"/>
    <m/>
    <m/>
    <m/>
    <m/>
    <n v="0"/>
    <n v="10000"/>
    <n v="10000"/>
    <n v="-1"/>
    <n v="15"/>
    <x v="3"/>
    <x v="1"/>
  </r>
  <r>
    <n v="13161"/>
    <x v="444"/>
    <x v="1"/>
    <x v="8"/>
    <n v="1"/>
    <x v="29"/>
    <x v="32"/>
    <x v="201"/>
    <m/>
    <m/>
    <m/>
    <m/>
    <n v="10279"/>
    <n v="11000"/>
    <n v="721"/>
    <n v="-1"/>
    <n v="15"/>
    <x v="3"/>
    <x v="1"/>
  </r>
  <r>
    <n v="13162"/>
    <x v="444"/>
    <x v="1"/>
    <x v="8"/>
    <n v="1"/>
    <x v="27"/>
    <x v="52"/>
    <x v="1142"/>
    <m/>
    <m/>
    <m/>
    <m/>
    <n v="1100"/>
    <n v="10000"/>
    <n v="8900"/>
    <n v="-1"/>
    <n v="15"/>
    <x v="3"/>
    <x v="1"/>
  </r>
  <r>
    <n v="13163"/>
    <x v="444"/>
    <x v="1"/>
    <x v="8"/>
    <n v="1"/>
    <x v="55"/>
    <x v="1"/>
    <x v="2633"/>
    <m/>
    <m/>
    <m/>
    <m/>
    <n v="6000"/>
    <n v="20000"/>
    <n v="14000"/>
    <n v="-1"/>
    <n v="15"/>
    <x v="3"/>
    <x v="1"/>
  </r>
  <r>
    <n v="13164"/>
    <x v="444"/>
    <x v="1"/>
    <x v="8"/>
    <n v="1"/>
    <x v="4"/>
    <x v="6"/>
    <x v="804"/>
    <m/>
    <m/>
    <m/>
    <m/>
    <n v="44000"/>
    <n v="75000"/>
    <n v="31000"/>
    <n v="-1"/>
    <n v="15"/>
    <x v="3"/>
    <x v="1"/>
  </r>
  <r>
    <n v="13165"/>
    <x v="444"/>
    <x v="1"/>
    <x v="8"/>
    <n v="1"/>
    <x v="2"/>
    <x v="219"/>
    <x v="2541"/>
    <m/>
    <m/>
    <m/>
    <m/>
    <n v="5000"/>
    <n v="12000"/>
    <n v="7000"/>
    <n v="-1"/>
    <n v="15"/>
    <x v="3"/>
    <x v="1"/>
  </r>
  <r>
    <n v="13166"/>
    <x v="444"/>
    <x v="1"/>
    <x v="8"/>
    <n v="1"/>
    <x v="29"/>
    <x v="32"/>
    <x v="201"/>
    <m/>
    <m/>
    <m/>
    <m/>
    <n v="7008"/>
    <n v="7500"/>
    <n v="492"/>
    <n v="-1"/>
    <n v="15"/>
    <x v="3"/>
    <x v="1"/>
  </r>
  <r>
    <n v="13167"/>
    <x v="444"/>
    <x v="1"/>
    <x v="8"/>
    <n v="1"/>
    <x v="27"/>
    <x v="28"/>
    <x v="644"/>
    <m/>
    <m/>
    <m/>
    <m/>
    <n v="1100"/>
    <n v="10000"/>
    <n v="8900"/>
    <n v="-1"/>
    <n v="15"/>
    <x v="3"/>
    <x v="1"/>
  </r>
  <r>
    <n v="13168"/>
    <x v="444"/>
    <x v="1"/>
    <x v="8"/>
    <n v="1"/>
    <x v="26"/>
    <x v="63"/>
    <x v="2537"/>
    <m/>
    <m/>
    <m/>
    <m/>
    <n v="9000"/>
    <n v="20000"/>
    <n v="11000"/>
    <n v="-1"/>
    <n v="15"/>
    <x v="3"/>
    <x v="1"/>
  </r>
  <r>
    <n v="13169"/>
    <x v="444"/>
    <x v="1"/>
    <x v="8"/>
    <n v="1"/>
    <x v="27"/>
    <x v="63"/>
    <x v="2537"/>
    <m/>
    <m/>
    <m/>
    <m/>
    <n v="1100"/>
    <n v="10000"/>
    <n v="8900"/>
    <n v="-1"/>
    <n v="15"/>
    <x v="3"/>
    <x v="1"/>
  </r>
  <r>
    <n v="13170"/>
    <x v="444"/>
    <x v="1"/>
    <x v="8"/>
    <n v="1"/>
    <x v="0"/>
    <x v="27"/>
    <x v="440"/>
    <m/>
    <m/>
    <m/>
    <m/>
    <n v="4500"/>
    <n v="12000"/>
    <n v="7500"/>
    <n v="-1"/>
    <n v="15"/>
    <x v="3"/>
    <x v="1"/>
  </r>
  <r>
    <n v="13171"/>
    <x v="444"/>
    <x v="1"/>
    <x v="8"/>
    <n v="1"/>
    <x v="27"/>
    <x v="28"/>
    <x v="430"/>
    <m/>
    <m/>
    <m/>
    <m/>
    <n v="1100"/>
    <n v="10000"/>
    <n v="8900"/>
    <n v="-1"/>
    <n v="15"/>
    <x v="3"/>
    <x v="1"/>
  </r>
  <r>
    <n v="13172"/>
    <x v="444"/>
    <x v="1"/>
    <x v="8"/>
    <n v="1"/>
    <x v="26"/>
    <x v="28"/>
    <x v="430"/>
    <m/>
    <m/>
    <m/>
    <m/>
    <n v="8000"/>
    <n v="20000"/>
    <n v="12000"/>
    <n v="-1"/>
    <n v="15"/>
    <x v="3"/>
    <x v="1"/>
  </r>
  <r>
    <n v="13173"/>
    <x v="444"/>
    <x v="1"/>
    <x v="8"/>
    <n v="1"/>
    <x v="158"/>
    <x v="6"/>
    <x v="2617"/>
    <m/>
    <m/>
    <m/>
    <m/>
    <n v="5000"/>
    <n v="13000"/>
    <n v="8000"/>
    <n v="-1"/>
    <n v="15"/>
    <x v="3"/>
    <x v="1"/>
  </r>
  <r>
    <n v="13174"/>
    <x v="444"/>
    <x v="1"/>
    <x v="8"/>
    <n v="1"/>
    <x v="35"/>
    <x v="89"/>
    <x v="1075"/>
    <m/>
    <m/>
    <m/>
    <m/>
    <n v="3700"/>
    <n v="9000"/>
    <n v="5300"/>
    <n v="-1"/>
    <n v="15"/>
    <x v="3"/>
    <x v="1"/>
  </r>
  <r>
    <n v="13175"/>
    <x v="444"/>
    <x v="1"/>
    <x v="8"/>
    <n v="1"/>
    <x v="30"/>
    <x v="1"/>
    <x v="511"/>
    <m/>
    <m/>
    <m/>
    <m/>
    <n v="900"/>
    <n v="10000"/>
    <n v="9100"/>
    <n v="-1"/>
    <n v="15"/>
    <x v="3"/>
    <x v="1"/>
  </r>
  <r>
    <n v="13176"/>
    <x v="444"/>
    <x v="1"/>
    <x v="8"/>
    <n v="1"/>
    <x v="81"/>
    <x v="1"/>
    <x v="511"/>
    <m/>
    <s v="Caballero"/>
    <m/>
    <m/>
    <n v="3500"/>
    <n v="10000"/>
    <n v="6500"/>
    <n v="-1"/>
    <n v="15"/>
    <x v="3"/>
    <x v="1"/>
  </r>
  <r>
    <n v="13177"/>
    <x v="444"/>
    <x v="1"/>
    <x v="8"/>
    <n v="1"/>
    <x v="26"/>
    <x v="28"/>
    <x v="149"/>
    <m/>
    <s v="Verde"/>
    <m/>
    <m/>
    <n v="8000"/>
    <n v="20000"/>
    <n v="12000"/>
    <n v="-1"/>
    <n v="15"/>
    <x v="3"/>
    <x v="1"/>
  </r>
  <r>
    <n v="13178"/>
    <x v="444"/>
    <x v="1"/>
    <x v="8"/>
    <n v="1"/>
    <x v="29"/>
    <x v="32"/>
    <x v="201"/>
    <m/>
    <m/>
    <m/>
    <m/>
    <n v="6074"/>
    <n v="6500"/>
    <n v="426"/>
    <n v="-1"/>
    <n v="15"/>
    <x v="3"/>
    <x v="1"/>
  </r>
  <r>
    <n v="13179"/>
    <x v="444"/>
    <x v="1"/>
    <x v="8"/>
    <n v="1"/>
    <x v="29"/>
    <x v="37"/>
    <x v="233"/>
    <m/>
    <m/>
    <m/>
    <m/>
    <n v="3270"/>
    <n v="3500"/>
    <n v="230"/>
    <n v="-1"/>
    <n v="15"/>
    <x v="3"/>
    <x v="1"/>
  </r>
  <r>
    <n v="13180"/>
    <x v="444"/>
    <x v="1"/>
    <x v="8"/>
    <n v="1"/>
    <x v="29"/>
    <x v="32"/>
    <x v="201"/>
    <m/>
    <m/>
    <m/>
    <m/>
    <n v="3270"/>
    <n v="3500"/>
    <n v="230"/>
    <n v="-1"/>
    <n v="15"/>
    <x v="3"/>
    <x v="1"/>
  </r>
  <r>
    <n v="13181"/>
    <x v="444"/>
    <x v="1"/>
    <x v="8"/>
    <n v="1"/>
    <x v="33"/>
    <x v="1"/>
    <x v="2634"/>
    <m/>
    <m/>
    <m/>
    <s v="Donde Cristian"/>
    <n v="0"/>
    <n v="10000"/>
    <n v="10000"/>
    <n v="-1"/>
    <n v="15"/>
    <x v="3"/>
    <x v="1"/>
  </r>
  <r>
    <n v="13182"/>
    <x v="444"/>
    <x v="1"/>
    <x v="8"/>
    <n v="1"/>
    <x v="37"/>
    <x v="32"/>
    <x v="300"/>
    <m/>
    <m/>
    <m/>
    <m/>
    <n v="800"/>
    <n v="5000"/>
    <n v="4200"/>
    <n v="-1"/>
    <n v="15"/>
    <x v="3"/>
    <x v="1"/>
  </r>
  <r>
    <n v="13183"/>
    <x v="444"/>
    <x v="1"/>
    <x v="8"/>
    <n v="1"/>
    <x v="29"/>
    <x v="32"/>
    <x v="201"/>
    <m/>
    <m/>
    <m/>
    <m/>
    <n v="7008"/>
    <n v="7500"/>
    <n v="492"/>
    <n v="-1"/>
    <n v="15"/>
    <x v="3"/>
    <x v="1"/>
  </r>
  <r>
    <n v="13184"/>
    <x v="444"/>
    <x v="1"/>
    <x v="201"/>
    <n v="1"/>
    <x v="8"/>
    <x v="221"/>
    <x v="2297"/>
    <m/>
    <s v="Dorado"/>
    <m/>
    <m/>
    <n v="36000"/>
    <n v="65000"/>
    <n v="29000"/>
    <n v="-1"/>
    <n v="15"/>
    <x v="3"/>
    <x v="1"/>
  </r>
  <r>
    <n v="13185"/>
    <x v="445"/>
    <x v="1"/>
    <x v="8"/>
    <n v="1"/>
    <x v="247"/>
    <x v="29"/>
    <x v="139"/>
    <m/>
    <m/>
    <m/>
    <m/>
    <n v="5000"/>
    <n v="18000"/>
    <n v="13000"/>
    <n v="-1"/>
    <n v="16"/>
    <x v="3"/>
    <x v="1"/>
  </r>
  <r>
    <n v="13186"/>
    <x v="445"/>
    <x v="1"/>
    <x v="8"/>
    <n v="1"/>
    <x v="0"/>
    <x v="6"/>
    <x v="1662"/>
    <m/>
    <m/>
    <m/>
    <m/>
    <n v="3800"/>
    <n v="12000"/>
    <n v="8200"/>
    <n v="-1"/>
    <n v="16"/>
    <x v="3"/>
    <x v="1"/>
  </r>
  <r>
    <n v="13187"/>
    <x v="445"/>
    <x v="1"/>
    <x v="8"/>
    <n v="1"/>
    <x v="1"/>
    <x v="1"/>
    <x v="1000"/>
    <m/>
    <m/>
    <m/>
    <m/>
    <n v="2600"/>
    <n v="10000"/>
    <n v="7400"/>
    <n v="-1"/>
    <n v="16"/>
    <x v="3"/>
    <x v="1"/>
  </r>
  <r>
    <n v="13188"/>
    <x v="445"/>
    <x v="1"/>
    <x v="8"/>
    <n v="1"/>
    <x v="254"/>
    <x v="6"/>
    <x v="2112"/>
    <m/>
    <m/>
    <m/>
    <m/>
    <n v="26000"/>
    <n v="69000"/>
    <n v="43000"/>
    <n v="-1"/>
    <n v="16"/>
    <x v="3"/>
    <x v="1"/>
  </r>
  <r>
    <n v="13189"/>
    <x v="445"/>
    <x v="1"/>
    <x v="8"/>
    <n v="1"/>
    <x v="27"/>
    <x v="1"/>
    <x v="431"/>
    <m/>
    <m/>
    <m/>
    <m/>
    <n v="1100"/>
    <n v="10000"/>
    <n v="8900"/>
    <n v="-1"/>
    <n v="16"/>
    <x v="3"/>
    <x v="1"/>
  </r>
  <r>
    <n v="13190"/>
    <x v="445"/>
    <x v="1"/>
    <x v="8"/>
    <n v="1"/>
    <x v="81"/>
    <x v="1"/>
    <x v="431"/>
    <m/>
    <m/>
    <m/>
    <m/>
    <n v="3500"/>
    <n v="10000"/>
    <n v="6500"/>
    <n v="-1"/>
    <n v="16"/>
    <x v="3"/>
    <x v="1"/>
  </r>
  <r>
    <n v="13191"/>
    <x v="445"/>
    <x v="1"/>
    <x v="81"/>
    <n v="1"/>
    <x v="234"/>
    <x v="28"/>
    <x v="237"/>
    <m/>
    <m/>
    <m/>
    <m/>
    <n v="0"/>
    <n v="60000"/>
    <n v="60000"/>
    <n v="-1"/>
    <n v="16"/>
    <x v="3"/>
    <x v="1"/>
  </r>
  <r>
    <n v="13192"/>
    <x v="445"/>
    <x v="1"/>
    <x v="81"/>
    <n v="1"/>
    <x v="27"/>
    <x v="28"/>
    <x v="237"/>
    <m/>
    <m/>
    <m/>
    <s v="Por Smartphone"/>
    <n v="1100"/>
    <n v="5000"/>
    <n v="3900"/>
    <n v="-1"/>
    <n v="16"/>
    <x v="3"/>
    <x v="1"/>
  </r>
  <r>
    <n v="13193"/>
    <x v="445"/>
    <x v="1"/>
    <x v="8"/>
    <n v="1"/>
    <x v="247"/>
    <x v="28"/>
    <x v="2480"/>
    <m/>
    <m/>
    <m/>
    <m/>
    <n v="5000"/>
    <n v="20000"/>
    <n v="15000"/>
    <n v="-1"/>
    <n v="16"/>
    <x v="3"/>
    <x v="1"/>
  </r>
  <r>
    <n v="13194"/>
    <x v="445"/>
    <x v="1"/>
    <x v="8"/>
    <n v="1"/>
    <x v="10"/>
    <x v="6"/>
    <x v="480"/>
    <m/>
    <m/>
    <m/>
    <m/>
    <n v="8000"/>
    <n v="20000"/>
    <n v="12000"/>
    <n v="-1"/>
    <n v="16"/>
    <x v="3"/>
    <x v="1"/>
  </r>
  <r>
    <n v="13195"/>
    <x v="445"/>
    <x v="1"/>
    <x v="8"/>
    <n v="1"/>
    <x v="27"/>
    <x v="48"/>
    <x v="741"/>
    <m/>
    <m/>
    <m/>
    <m/>
    <n v="1100"/>
    <n v="10000"/>
    <n v="8900"/>
    <n v="-1"/>
    <n v="16"/>
    <x v="3"/>
    <x v="1"/>
  </r>
  <r>
    <n v="13196"/>
    <x v="445"/>
    <x v="1"/>
    <x v="81"/>
    <n v="1"/>
    <x v="29"/>
    <x v="37"/>
    <x v="233"/>
    <m/>
    <m/>
    <m/>
    <m/>
    <n v="5139"/>
    <n v="5500"/>
    <n v="361"/>
    <n v="-1"/>
    <n v="16"/>
    <x v="3"/>
    <x v="1"/>
  </r>
  <r>
    <n v="13196"/>
    <x v="445"/>
    <x v="1"/>
    <x v="8"/>
    <n v="1"/>
    <x v="84"/>
    <x v="29"/>
    <x v="2612"/>
    <m/>
    <m/>
    <m/>
    <m/>
    <n v="155000"/>
    <n v="220000"/>
    <n v="65000"/>
    <n v="-1"/>
    <n v="16"/>
    <x v="3"/>
    <x v="1"/>
  </r>
  <r>
    <n v="13196"/>
    <x v="445"/>
    <x v="1"/>
    <x v="8"/>
    <n v="1"/>
    <x v="27"/>
    <x v="29"/>
    <x v="964"/>
    <m/>
    <m/>
    <m/>
    <s v="Por Pacha"/>
    <n v="1100"/>
    <n v="8000"/>
    <n v="6900"/>
    <n v="-1"/>
    <n v="16"/>
    <x v="3"/>
    <x v="1"/>
  </r>
  <r>
    <n v="13196"/>
    <x v="445"/>
    <x v="1"/>
    <x v="8"/>
    <n v="1"/>
    <x v="29"/>
    <x v="37"/>
    <x v="233"/>
    <m/>
    <m/>
    <m/>
    <m/>
    <n v="10279"/>
    <n v="11000"/>
    <n v="721"/>
    <n v="-1"/>
    <n v="16"/>
    <x v="3"/>
    <x v="1"/>
  </r>
  <r>
    <n v="13196"/>
    <x v="445"/>
    <x v="1"/>
    <x v="8"/>
    <n v="1"/>
    <x v="95"/>
    <x v="28"/>
    <x v="644"/>
    <m/>
    <m/>
    <m/>
    <m/>
    <n v="15000"/>
    <n v="35000"/>
    <n v="20000"/>
    <n v="-1"/>
    <n v="16"/>
    <x v="3"/>
    <x v="1"/>
  </r>
  <r>
    <n v="13196"/>
    <x v="445"/>
    <x v="1"/>
    <x v="8"/>
    <n v="1"/>
    <x v="186"/>
    <x v="28"/>
    <x v="2129"/>
    <m/>
    <m/>
    <m/>
    <m/>
    <n v="7500"/>
    <n v="15000"/>
    <n v="7500"/>
    <n v="-1"/>
    <n v="16"/>
    <x v="3"/>
    <x v="1"/>
  </r>
  <r>
    <n v="13196"/>
    <x v="445"/>
    <x v="1"/>
    <x v="8"/>
    <n v="1"/>
    <x v="27"/>
    <x v="28"/>
    <x v="644"/>
    <m/>
    <m/>
    <m/>
    <m/>
    <n v="1100"/>
    <n v="10000"/>
    <n v="8900"/>
    <n v="-1"/>
    <n v="16"/>
    <x v="3"/>
    <x v="1"/>
  </r>
  <r>
    <n v="13196"/>
    <x v="445"/>
    <x v="1"/>
    <x v="8"/>
    <n v="1"/>
    <x v="30"/>
    <x v="35"/>
    <x v="1473"/>
    <m/>
    <m/>
    <m/>
    <m/>
    <n v="900"/>
    <n v="10000"/>
    <n v="9100"/>
    <n v="-1"/>
    <n v="16"/>
    <x v="3"/>
    <x v="1"/>
  </r>
  <r>
    <n v="13196"/>
    <x v="445"/>
    <x v="1"/>
    <x v="8"/>
    <n v="1"/>
    <x v="26"/>
    <x v="35"/>
    <x v="1473"/>
    <m/>
    <m/>
    <m/>
    <m/>
    <n v="9000"/>
    <n v="20000"/>
    <n v="11000"/>
    <n v="-1"/>
    <n v="16"/>
    <x v="3"/>
    <x v="1"/>
  </r>
  <r>
    <n v="13196"/>
    <x v="445"/>
    <x v="1"/>
    <x v="8"/>
    <n v="1"/>
    <x v="81"/>
    <x v="28"/>
    <x v="150"/>
    <m/>
    <m/>
    <m/>
    <m/>
    <n v="3500"/>
    <n v="10000"/>
    <n v="6500"/>
    <n v="-1"/>
    <n v="16"/>
    <x v="3"/>
    <x v="1"/>
  </r>
  <r>
    <n v="13196"/>
    <x v="445"/>
    <x v="1"/>
    <x v="8"/>
    <n v="1"/>
    <x v="26"/>
    <x v="29"/>
    <x v="2635"/>
    <m/>
    <s v="Negro"/>
    <m/>
    <m/>
    <n v="12000"/>
    <n v="20000"/>
    <n v="8000"/>
    <n v="-1"/>
    <n v="16"/>
    <x v="3"/>
    <x v="1"/>
  </r>
  <r>
    <n v="13196"/>
    <x v="445"/>
    <x v="1"/>
    <x v="8"/>
    <n v="1"/>
    <x v="81"/>
    <x v="29"/>
    <x v="240"/>
    <m/>
    <s v="Caballero"/>
    <m/>
    <m/>
    <n v="3500"/>
    <n v="10000"/>
    <n v="6500"/>
    <n v="-1"/>
    <n v="16"/>
    <x v="3"/>
    <x v="1"/>
  </r>
  <r>
    <n v="13196"/>
    <x v="445"/>
    <x v="1"/>
    <x v="8"/>
    <n v="1"/>
    <x v="26"/>
    <x v="29"/>
    <x v="160"/>
    <m/>
    <s v="Negro"/>
    <m/>
    <m/>
    <n v="8000"/>
    <n v="20000"/>
    <n v="12000"/>
    <n v="-1"/>
    <n v="16"/>
    <x v="3"/>
    <x v="1"/>
  </r>
  <r>
    <n v="13196"/>
    <x v="445"/>
    <x v="1"/>
    <x v="8"/>
    <n v="1"/>
    <x v="29"/>
    <x v="37"/>
    <x v="233"/>
    <m/>
    <m/>
    <m/>
    <m/>
    <n v="14952"/>
    <n v="16000"/>
    <n v="1048"/>
    <n v="-1"/>
    <n v="16"/>
    <x v="3"/>
    <x v="1"/>
  </r>
  <r>
    <n v="13197"/>
    <x v="445"/>
    <x v="1"/>
    <x v="8"/>
    <n v="1"/>
    <x v="29"/>
    <x v="37"/>
    <x v="233"/>
    <m/>
    <m/>
    <m/>
    <m/>
    <n v="3270"/>
    <n v="3500"/>
    <n v="230"/>
    <n v="-1"/>
    <n v="16"/>
    <x v="3"/>
    <x v="1"/>
  </r>
  <r>
    <n v="13198"/>
    <x v="445"/>
    <x v="1"/>
    <x v="8"/>
    <n v="1"/>
    <x v="29"/>
    <x v="37"/>
    <x v="233"/>
    <m/>
    <m/>
    <m/>
    <m/>
    <n v="25700"/>
    <n v="27500"/>
    <n v="1800"/>
    <n v="-1"/>
    <n v="16"/>
    <x v="3"/>
    <x v="1"/>
  </r>
  <r>
    <n v="13199"/>
    <x v="445"/>
    <x v="1"/>
    <x v="8"/>
    <n v="1"/>
    <x v="1"/>
    <x v="1"/>
    <x v="1000"/>
    <m/>
    <m/>
    <m/>
    <m/>
    <n v="2600"/>
    <n v="10000"/>
    <n v="7400"/>
    <n v="-1"/>
    <n v="16"/>
    <x v="3"/>
    <x v="1"/>
  </r>
  <r>
    <n v="13200"/>
    <x v="445"/>
    <x v="1"/>
    <x v="8"/>
    <n v="1"/>
    <x v="2"/>
    <x v="7"/>
    <x v="440"/>
    <m/>
    <m/>
    <m/>
    <m/>
    <n v="8500"/>
    <n v="24000"/>
    <n v="15500"/>
    <n v="-1"/>
    <n v="16"/>
    <x v="3"/>
    <x v="1"/>
  </r>
  <r>
    <n v="13201"/>
    <x v="445"/>
    <x v="1"/>
    <x v="8"/>
    <n v="1"/>
    <x v="13"/>
    <x v="5"/>
    <x v="48"/>
    <m/>
    <m/>
    <m/>
    <m/>
    <n v="2500"/>
    <n v="7000"/>
    <n v="4500"/>
    <n v="-1"/>
    <n v="16"/>
    <x v="3"/>
    <x v="1"/>
  </r>
  <r>
    <n v="13202"/>
    <x v="445"/>
    <x v="1"/>
    <x v="8"/>
    <n v="1"/>
    <x v="194"/>
    <x v="1"/>
    <x v="2222"/>
    <m/>
    <m/>
    <m/>
    <m/>
    <n v="12000"/>
    <n v="20000"/>
    <n v="8000"/>
    <n v="-1"/>
    <n v="16"/>
    <x v="3"/>
    <x v="1"/>
  </r>
  <r>
    <n v="13203"/>
    <x v="445"/>
    <x v="1"/>
    <x v="8"/>
    <n v="1"/>
    <x v="27"/>
    <x v="41"/>
    <x v="2636"/>
    <m/>
    <m/>
    <m/>
    <m/>
    <n v="1100"/>
    <n v="10000"/>
    <n v="8900"/>
    <n v="-1"/>
    <n v="16"/>
    <x v="3"/>
    <x v="1"/>
  </r>
  <r>
    <n v="13204"/>
    <x v="445"/>
    <x v="1"/>
    <x v="8"/>
    <n v="1"/>
    <x v="60"/>
    <x v="6"/>
    <x v="1847"/>
    <m/>
    <m/>
    <m/>
    <m/>
    <n v="95000"/>
    <n v="125000"/>
    <n v="30000"/>
    <n v="-1"/>
    <n v="16"/>
    <x v="3"/>
    <x v="1"/>
  </r>
  <r>
    <n v="13205"/>
    <x v="445"/>
    <x v="1"/>
    <x v="8"/>
    <n v="1"/>
    <x v="27"/>
    <x v="48"/>
    <x v="741"/>
    <m/>
    <m/>
    <m/>
    <m/>
    <n v="1100"/>
    <n v="10000"/>
    <n v="8900"/>
    <n v="-1"/>
    <n v="16"/>
    <x v="3"/>
    <x v="1"/>
  </r>
  <r>
    <n v="13206"/>
    <x v="445"/>
    <x v="1"/>
    <x v="8"/>
    <n v="1"/>
    <x v="0"/>
    <x v="6"/>
    <x v="1417"/>
    <m/>
    <m/>
    <m/>
    <m/>
    <n v="2500"/>
    <n v="9000"/>
    <n v="6500"/>
    <n v="-1"/>
    <n v="16"/>
    <x v="3"/>
    <x v="1"/>
  </r>
  <r>
    <n v="13207"/>
    <x v="446"/>
    <x v="1"/>
    <x v="8"/>
    <n v="1"/>
    <x v="0"/>
    <x v="6"/>
    <x v="1679"/>
    <m/>
    <m/>
    <m/>
    <m/>
    <n v="2000"/>
    <n v="8000"/>
    <n v="6000"/>
    <n v="-1"/>
    <n v="17"/>
    <x v="3"/>
    <x v="1"/>
  </r>
  <r>
    <n v="13208"/>
    <x v="446"/>
    <x v="1"/>
    <x v="22"/>
    <n v="1"/>
    <x v="29"/>
    <x v="32"/>
    <x v="201"/>
    <m/>
    <m/>
    <m/>
    <m/>
    <n v="6074"/>
    <n v="6500"/>
    <n v="426"/>
    <n v="-1"/>
    <n v="17"/>
    <x v="3"/>
    <x v="1"/>
  </r>
  <r>
    <n v="13209"/>
    <x v="446"/>
    <x v="1"/>
    <x v="8"/>
    <n v="1"/>
    <x v="81"/>
    <x v="1"/>
    <x v="217"/>
    <m/>
    <m/>
    <m/>
    <m/>
    <n v="3500"/>
    <n v="10000"/>
    <n v="6500"/>
    <n v="-1"/>
    <n v="17"/>
    <x v="3"/>
    <x v="1"/>
  </r>
  <r>
    <n v="13210"/>
    <x v="446"/>
    <x v="1"/>
    <x v="8"/>
    <n v="1"/>
    <x v="27"/>
    <x v="1"/>
    <x v="217"/>
    <m/>
    <m/>
    <m/>
    <m/>
    <n v="1100"/>
    <n v="10000"/>
    <n v="8900"/>
    <n v="-1"/>
    <n v="17"/>
    <x v="3"/>
    <x v="1"/>
  </r>
  <r>
    <n v="13211"/>
    <x v="446"/>
    <x v="1"/>
    <x v="8"/>
    <n v="1"/>
    <x v="0"/>
    <x v="215"/>
    <x v="440"/>
    <m/>
    <m/>
    <m/>
    <m/>
    <n v="5000"/>
    <n v="15000"/>
    <n v="10000"/>
    <n v="-1"/>
    <n v="17"/>
    <x v="3"/>
    <x v="1"/>
  </r>
  <r>
    <n v="13212"/>
    <x v="446"/>
    <x v="1"/>
    <x v="8"/>
    <n v="1"/>
    <x v="0"/>
    <x v="1"/>
    <x v="1870"/>
    <m/>
    <m/>
    <m/>
    <m/>
    <n v="1000"/>
    <n v="8000"/>
    <n v="7000"/>
    <n v="-1"/>
    <n v="17"/>
    <x v="3"/>
    <x v="1"/>
  </r>
  <r>
    <n v="13213"/>
    <x v="446"/>
    <x v="1"/>
    <x v="8"/>
    <n v="1"/>
    <x v="33"/>
    <x v="6"/>
    <x v="926"/>
    <m/>
    <m/>
    <m/>
    <m/>
    <n v="0"/>
    <n v="20000"/>
    <n v="20000"/>
    <n v="-1"/>
    <n v="17"/>
    <x v="3"/>
    <x v="1"/>
  </r>
  <r>
    <n v="13214"/>
    <x v="446"/>
    <x v="1"/>
    <x v="8"/>
    <n v="1"/>
    <x v="1"/>
    <x v="27"/>
    <x v="129"/>
    <m/>
    <s v="Negro"/>
    <m/>
    <m/>
    <n v="7500"/>
    <n v="19000"/>
    <n v="11500"/>
    <n v="-1"/>
    <n v="17"/>
    <x v="3"/>
    <x v="1"/>
  </r>
  <r>
    <n v="13215"/>
    <x v="446"/>
    <x v="1"/>
    <x v="8"/>
    <n v="1"/>
    <x v="29"/>
    <x v="37"/>
    <x v="233"/>
    <m/>
    <m/>
    <m/>
    <m/>
    <n v="7008"/>
    <n v="7500"/>
    <n v="492"/>
    <n v="-1"/>
    <n v="17"/>
    <x v="3"/>
    <x v="1"/>
  </r>
  <r>
    <n v="13216"/>
    <x v="446"/>
    <x v="1"/>
    <x v="8"/>
    <n v="1"/>
    <x v="29"/>
    <x v="32"/>
    <x v="201"/>
    <m/>
    <m/>
    <m/>
    <m/>
    <n v="6074"/>
    <n v="6500"/>
    <n v="426"/>
    <n v="-1"/>
    <n v="17"/>
    <x v="3"/>
    <x v="1"/>
  </r>
  <r>
    <n v="13216"/>
    <x v="446"/>
    <x v="1"/>
    <x v="8"/>
    <n v="1"/>
    <x v="0"/>
    <x v="4"/>
    <x v="993"/>
    <m/>
    <m/>
    <m/>
    <m/>
    <n v="4500"/>
    <n v="15000"/>
    <n v="10500"/>
    <n v="-1"/>
    <n v="17"/>
    <x v="3"/>
    <x v="1"/>
  </r>
  <r>
    <n v="13216"/>
    <x v="446"/>
    <x v="1"/>
    <x v="8"/>
    <n v="1"/>
    <x v="81"/>
    <x v="29"/>
    <x v="919"/>
    <m/>
    <s v="Dama"/>
    <m/>
    <m/>
    <n v="3800"/>
    <n v="10000"/>
    <n v="6200"/>
    <n v="-1"/>
    <n v="17"/>
    <x v="3"/>
    <x v="1"/>
  </r>
  <r>
    <n v="13216"/>
    <x v="446"/>
    <x v="1"/>
    <x v="8"/>
    <n v="1"/>
    <x v="2"/>
    <x v="7"/>
    <x v="440"/>
    <m/>
    <m/>
    <m/>
    <m/>
    <n v="8500"/>
    <n v="24000"/>
    <n v="15500"/>
    <n v="-1"/>
    <n v="17"/>
    <x v="3"/>
    <x v="1"/>
  </r>
  <r>
    <n v="13216"/>
    <x v="446"/>
    <x v="1"/>
    <x v="8"/>
    <n v="1"/>
    <x v="4"/>
    <x v="4"/>
    <x v="215"/>
    <m/>
    <s v="Rosa"/>
    <m/>
    <m/>
    <n v="16000"/>
    <n v="35000"/>
    <n v="19000"/>
    <n v="-1"/>
    <n v="17"/>
    <x v="3"/>
    <x v="1"/>
  </r>
  <r>
    <n v="13217"/>
    <x v="446"/>
    <x v="1"/>
    <x v="8"/>
    <n v="1"/>
    <x v="29"/>
    <x v="32"/>
    <x v="201"/>
    <m/>
    <m/>
    <m/>
    <m/>
    <n v="10279"/>
    <n v="11000"/>
    <n v="721"/>
    <n v="-1"/>
    <n v="17"/>
    <x v="3"/>
    <x v="1"/>
  </r>
  <r>
    <n v="13218"/>
    <x v="446"/>
    <x v="1"/>
    <x v="8"/>
    <n v="1"/>
    <x v="33"/>
    <x v="140"/>
    <x v="2637"/>
    <m/>
    <m/>
    <m/>
    <m/>
    <n v="0"/>
    <n v="20000"/>
    <n v="20000"/>
    <n v="-1"/>
    <n v="17"/>
    <x v="3"/>
    <x v="1"/>
  </r>
  <r>
    <n v="13219"/>
    <x v="446"/>
    <x v="1"/>
    <x v="8"/>
    <n v="1"/>
    <x v="29"/>
    <x v="32"/>
    <x v="201"/>
    <m/>
    <m/>
    <m/>
    <m/>
    <n v="3270"/>
    <n v="3500"/>
    <n v="230"/>
    <n v="-1"/>
    <n v="17"/>
    <x v="3"/>
    <x v="1"/>
  </r>
  <r>
    <n v="13220"/>
    <x v="446"/>
    <x v="1"/>
    <x v="8"/>
    <n v="1"/>
    <x v="3"/>
    <x v="3"/>
    <x v="308"/>
    <m/>
    <m/>
    <m/>
    <m/>
    <n v="2800"/>
    <n v="10000"/>
    <n v="7200"/>
    <n v="-1"/>
    <n v="17"/>
    <x v="3"/>
    <x v="1"/>
  </r>
  <r>
    <n v="13221"/>
    <x v="446"/>
    <x v="1"/>
    <x v="8"/>
    <n v="1"/>
    <x v="261"/>
    <x v="6"/>
    <x v="2142"/>
    <m/>
    <m/>
    <m/>
    <m/>
    <n v="14000"/>
    <n v="28000"/>
    <n v="14000"/>
    <n v="-1"/>
    <n v="17"/>
    <x v="3"/>
    <x v="1"/>
  </r>
  <r>
    <n v="13222"/>
    <x v="446"/>
    <x v="1"/>
    <x v="8"/>
    <n v="1"/>
    <x v="1"/>
    <x v="1"/>
    <x v="1000"/>
    <m/>
    <m/>
    <m/>
    <m/>
    <n v="2600"/>
    <n v="10000"/>
    <n v="7400"/>
    <n v="-1"/>
    <n v="17"/>
    <x v="3"/>
    <x v="1"/>
  </r>
  <r>
    <n v="13223"/>
    <x v="446"/>
    <x v="1"/>
    <x v="8"/>
    <n v="1"/>
    <x v="1"/>
    <x v="1"/>
    <x v="1000"/>
    <m/>
    <m/>
    <m/>
    <m/>
    <n v="2600"/>
    <n v="10000"/>
    <n v="7400"/>
    <n v="-1"/>
    <n v="17"/>
    <x v="3"/>
    <x v="1"/>
  </r>
  <r>
    <n v="13224"/>
    <x v="447"/>
    <x v="1"/>
    <x v="8"/>
    <n v="1"/>
    <x v="27"/>
    <x v="46"/>
    <x v="2638"/>
    <m/>
    <m/>
    <m/>
    <m/>
    <n v="1100"/>
    <n v="10000"/>
    <n v="8900"/>
    <n v="-1"/>
    <n v="18"/>
    <x v="3"/>
    <x v="1"/>
  </r>
  <r>
    <n v="13225"/>
    <x v="447"/>
    <x v="1"/>
    <x v="8"/>
    <n v="1"/>
    <x v="27"/>
    <x v="29"/>
    <x v="349"/>
    <m/>
    <m/>
    <m/>
    <m/>
    <n v="1100"/>
    <n v="10000"/>
    <n v="8900"/>
    <n v="-1"/>
    <n v="18"/>
    <x v="3"/>
    <x v="1"/>
  </r>
  <r>
    <n v="13226"/>
    <x v="447"/>
    <x v="1"/>
    <x v="8"/>
    <n v="1"/>
    <x v="219"/>
    <x v="6"/>
    <x v="1843"/>
    <m/>
    <m/>
    <m/>
    <m/>
    <n v="17000"/>
    <n v="29000"/>
    <n v="12000"/>
    <n v="-1"/>
    <n v="18"/>
    <x v="3"/>
    <x v="1"/>
  </r>
  <r>
    <n v="13227"/>
    <x v="447"/>
    <x v="1"/>
    <x v="8"/>
    <n v="1"/>
    <x v="4"/>
    <x v="6"/>
    <x v="804"/>
    <m/>
    <m/>
    <m/>
    <m/>
    <n v="44000"/>
    <n v="82500"/>
    <n v="38500"/>
    <n v="-1"/>
    <n v="18"/>
    <x v="3"/>
    <x v="1"/>
  </r>
  <r>
    <n v="13228"/>
    <x v="447"/>
    <x v="1"/>
    <x v="8"/>
    <n v="1"/>
    <x v="158"/>
    <x v="6"/>
    <x v="2617"/>
    <m/>
    <m/>
    <m/>
    <m/>
    <n v="5000"/>
    <n v="12500"/>
    <n v="7500"/>
    <n v="-1"/>
    <n v="18"/>
    <x v="3"/>
    <x v="1"/>
  </r>
  <r>
    <n v="13229"/>
    <x v="447"/>
    <x v="1"/>
    <x v="8"/>
    <n v="1"/>
    <x v="29"/>
    <x v="37"/>
    <x v="233"/>
    <m/>
    <m/>
    <m/>
    <m/>
    <n v="5139"/>
    <n v="5500"/>
    <n v="361"/>
    <n v="-1"/>
    <n v="18"/>
    <x v="3"/>
    <x v="1"/>
  </r>
  <r>
    <n v="13230"/>
    <x v="447"/>
    <x v="1"/>
    <x v="8"/>
    <n v="1"/>
    <x v="29"/>
    <x v="32"/>
    <x v="201"/>
    <m/>
    <m/>
    <m/>
    <m/>
    <n v="10279"/>
    <n v="11000"/>
    <n v="721"/>
    <n v="-1"/>
    <n v="18"/>
    <x v="3"/>
    <x v="1"/>
  </r>
  <r>
    <n v="13231"/>
    <x v="447"/>
    <x v="1"/>
    <x v="8"/>
    <n v="1"/>
    <x v="29"/>
    <x v="37"/>
    <x v="233"/>
    <m/>
    <m/>
    <m/>
    <m/>
    <n v="5139"/>
    <n v="5500"/>
    <n v="361"/>
    <n v="-1"/>
    <n v="18"/>
    <x v="3"/>
    <x v="1"/>
  </r>
  <r>
    <n v="13232"/>
    <x v="447"/>
    <x v="1"/>
    <x v="8"/>
    <n v="1"/>
    <x v="26"/>
    <x v="28"/>
    <x v="364"/>
    <m/>
    <s v="Morado"/>
    <m/>
    <m/>
    <n v="8000"/>
    <n v="20000"/>
    <n v="12000"/>
    <n v="-1"/>
    <n v="18"/>
    <x v="3"/>
    <x v="1"/>
  </r>
  <r>
    <n v="13233"/>
    <x v="447"/>
    <x v="1"/>
    <x v="8"/>
    <n v="1"/>
    <x v="247"/>
    <x v="28"/>
    <x v="2639"/>
    <m/>
    <m/>
    <m/>
    <m/>
    <n v="5000"/>
    <n v="20000"/>
    <n v="15000"/>
    <n v="-1"/>
    <n v="18"/>
    <x v="3"/>
    <x v="1"/>
  </r>
  <r>
    <n v="13234"/>
    <x v="447"/>
    <x v="1"/>
    <x v="8"/>
    <n v="1"/>
    <x v="26"/>
    <x v="29"/>
    <x v="569"/>
    <m/>
    <s v="Lila"/>
    <m/>
    <m/>
    <n v="8000"/>
    <n v="20000"/>
    <n v="12000"/>
    <n v="-1"/>
    <n v="18"/>
    <x v="3"/>
    <x v="1"/>
  </r>
  <r>
    <n v="13235"/>
    <x v="447"/>
    <x v="1"/>
    <x v="8"/>
    <n v="1"/>
    <x v="33"/>
    <x v="110"/>
    <x v="2640"/>
    <m/>
    <m/>
    <m/>
    <m/>
    <n v="0"/>
    <n v="20000"/>
    <n v="20000"/>
    <n v="-1"/>
    <n v="18"/>
    <x v="3"/>
    <x v="1"/>
  </r>
  <r>
    <n v="13236"/>
    <x v="447"/>
    <x v="1"/>
    <x v="8"/>
    <n v="1"/>
    <x v="33"/>
    <x v="6"/>
    <x v="2641"/>
    <m/>
    <m/>
    <m/>
    <m/>
    <n v="0"/>
    <n v="4000"/>
    <n v="4000"/>
    <n v="-1"/>
    <n v="18"/>
    <x v="3"/>
    <x v="1"/>
  </r>
  <r>
    <n v="13237"/>
    <x v="447"/>
    <x v="1"/>
    <x v="8"/>
    <n v="1"/>
    <x v="27"/>
    <x v="28"/>
    <x v="150"/>
    <m/>
    <m/>
    <m/>
    <m/>
    <n v="1100"/>
    <n v="10000"/>
    <n v="8900"/>
    <n v="-1"/>
    <n v="18"/>
    <x v="3"/>
    <x v="1"/>
  </r>
  <r>
    <n v="13238"/>
    <x v="447"/>
    <x v="1"/>
    <x v="8"/>
    <n v="1"/>
    <x v="27"/>
    <x v="28"/>
    <x v="589"/>
    <m/>
    <m/>
    <m/>
    <m/>
    <n v="1100"/>
    <n v="10000"/>
    <n v="8900"/>
    <n v="-1"/>
    <n v="18"/>
    <x v="3"/>
    <x v="1"/>
  </r>
  <r>
    <n v="13239"/>
    <x v="447"/>
    <x v="1"/>
    <x v="8"/>
    <n v="1"/>
    <x v="1"/>
    <x v="1"/>
    <x v="1000"/>
    <m/>
    <m/>
    <m/>
    <m/>
    <n v="2600"/>
    <n v="10000"/>
    <n v="7400"/>
    <n v="-1"/>
    <n v="18"/>
    <x v="3"/>
    <x v="1"/>
  </r>
  <r>
    <n v="13240"/>
    <x v="447"/>
    <x v="1"/>
    <x v="8"/>
    <n v="1"/>
    <x v="4"/>
    <x v="6"/>
    <x v="2544"/>
    <m/>
    <m/>
    <m/>
    <m/>
    <n v="30000"/>
    <n v="65000"/>
    <n v="35000"/>
    <n v="-1"/>
    <n v="18"/>
    <x v="3"/>
    <x v="1"/>
  </r>
  <r>
    <n v="13241"/>
    <x v="447"/>
    <x v="1"/>
    <x v="8"/>
    <n v="1"/>
    <x v="27"/>
    <x v="2"/>
    <x v="168"/>
    <m/>
    <m/>
    <m/>
    <m/>
    <n v="1100"/>
    <n v="10000"/>
    <n v="8900"/>
    <n v="-1"/>
    <n v="18"/>
    <x v="3"/>
    <x v="1"/>
  </r>
  <r>
    <n v="13242"/>
    <x v="447"/>
    <x v="1"/>
    <x v="8"/>
    <n v="1"/>
    <x v="27"/>
    <x v="29"/>
    <x v="260"/>
    <m/>
    <m/>
    <m/>
    <m/>
    <n v="1100"/>
    <n v="10000"/>
    <n v="8900"/>
    <n v="-1"/>
    <n v="18"/>
    <x v="3"/>
    <x v="1"/>
  </r>
  <r>
    <n v="13243"/>
    <x v="447"/>
    <x v="1"/>
    <x v="8"/>
    <n v="1"/>
    <x v="29"/>
    <x v="32"/>
    <x v="201"/>
    <m/>
    <m/>
    <m/>
    <m/>
    <n v="3270"/>
    <n v="3500"/>
    <n v="230"/>
    <n v="-1"/>
    <n v="18"/>
    <x v="3"/>
    <x v="1"/>
  </r>
  <r>
    <n v="13244"/>
    <x v="447"/>
    <x v="1"/>
    <x v="8"/>
    <n v="1"/>
    <x v="29"/>
    <x v="32"/>
    <x v="201"/>
    <m/>
    <m/>
    <m/>
    <m/>
    <n v="3270"/>
    <n v="3500"/>
    <n v="230"/>
    <n v="-1"/>
    <n v="18"/>
    <x v="3"/>
    <x v="1"/>
  </r>
  <r>
    <n v="13245"/>
    <x v="447"/>
    <x v="1"/>
    <x v="8"/>
    <n v="1"/>
    <x v="33"/>
    <x v="1"/>
    <x v="2642"/>
    <m/>
    <m/>
    <m/>
    <m/>
    <n v="0"/>
    <n v="5000"/>
    <n v="5000"/>
    <n v="-1"/>
    <n v="18"/>
    <x v="3"/>
    <x v="1"/>
  </r>
  <r>
    <n v="13246"/>
    <x v="447"/>
    <x v="1"/>
    <x v="36"/>
    <n v="1"/>
    <x v="256"/>
    <x v="6"/>
    <x v="2116"/>
    <m/>
    <m/>
    <m/>
    <m/>
    <n v="13000"/>
    <n v="25000"/>
    <n v="12000"/>
    <n v="-1"/>
    <n v="18"/>
    <x v="3"/>
    <x v="1"/>
  </r>
  <r>
    <n v="13247"/>
    <x v="447"/>
    <x v="1"/>
    <x v="36"/>
    <n v="1"/>
    <x v="182"/>
    <x v="6"/>
    <x v="2643"/>
    <m/>
    <m/>
    <m/>
    <m/>
    <n v="6000"/>
    <n v="10000"/>
    <n v="4000"/>
    <n v="-1"/>
    <n v="18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18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4">
        <item h="1" m="1" x="303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6"/>
        <item h="1" x="2"/>
        <item h="1" x="253"/>
        <item h="1" x="56"/>
        <item h="1" m="1" x="308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5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09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4"/>
        <item h="1" x="214"/>
        <item h="1" x="134"/>
        <item h="1" x="138"/>
        <item h="1" x="212"/>
        <item h="1" x="285"/>
        <item h="1" x="244"/>
        <item h="1" x="185"/>
        <item h="1" x="90"/>
        <item h="1" m="1" x="297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302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12"/>
        <item h="1" m="1" x="298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10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301"/>
        <item h="1" x="179"/>
        <item h="1" x="141"/>
        <item h="1" x="97"/>
        <item h="1" x="88"/>
        <item h="1" x="70"/>
        <item h="1" x="69"/>
        <item h="1" m="1" x="307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11"/>
        <item h="1" x="159"/>
        <item h="1" x="227"/>
        <item h="1" x="100"/>
        <item h="1" x="111"/>
        <item h="1" x="205"/>
        <item h="1" x="272"/>
        <item h="1" m="1" x="295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9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300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6"/>
        <item h="1" x="290"/>
        <item h="1" x="291"/>
        <item h="1" x="292"/>
        <item h="1" x="293"/>
        <item h="1" x="294"/>
        <item t="default"/>
      </items>
    </pivotField>
    <pivotField showAll="0"/>
    <pivotField axis="axisRow" showAll="0">
      <items count="2649">
        <item m="1" x="2645"/>
        <item m="1" x="2644"/>
        <item m="1" x="2647"/>
        <item m="1" x="2646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0"/>
    </i>
    <i>
      <x v="1622"/>
    </i>
    <i>
      <x v="1623"/>
    </i>
    <i>
      <x v="1624"/>
    </i>
    <i>
      <x v="1625"/>
    </i>
    <i>
      <x v="1682"/>
    </i>
    <i>
      <x v="2028"/>
    </i>
    <i>
      <x v="2029"/>
    </i>
    <i>
      <x v="2031"/>
    </i>
    <i>
      <x v="2032"/>
    </i>
    <i>
      <x v="2033"/>
    </i>
    <i>
      <x v="2034"/>
    </i>
    <i>
      <x v="2035"/>
    </i>
    <i>
      <x v="2040"/>
    </i>
    <i>
      <x v="21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17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17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18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6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49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48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x="4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3">
        <item m="1" x="30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06"/>
        <item x="2"/>
        <item x="253"/>
        <item x="56"/>
        <item m="1" x="308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5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09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4"/>
        <item x="214"/>
        <item x="134"/>
        <item x="138"/>
        <item x="212"/>
        <item x="285"/>
        <item x="244"/>
        <item x="185"/>
        <item x="90"/>
        <item m="1" x="297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302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12"/>
        <item m="1" x="298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10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301"/>
        <item x="179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11"/>
        <item x="159"/>
        <item x="227"/>
        <item x="100"/>
        <item x="111"/>
        <item x="205"/>
        <item x="272"/>
        <item m="1" x="295"/>
        <item x="29"/>
        <item x="20"/>
        <item x="255"/>
        <item x="53"/>
        <item x="19"/>
        <item x="220"/>
        <item x="85"/>
        <item x="114"/>
        <item x="33"/>
        <item m="1" x="299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300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6"/>
        <item x="292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48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44"/>
        <item m="1" x="2645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646"/>
        <item m="1" x="2647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1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2">
    <i>
      <x v="8"/>
      <x v="772"/>
    </i>
    <i r="1">
      <x v="2546"/>
    </i>
    <i>
      <x v="71"/>
      <x v="2621"/>
    </i>
    <i>
      <x v="76"/>
      <x v="1808"/>
    </i>
    <i>
      <x v="89"/>
      <x v="2096"/>
    </i>
    <i>
      <x v="144"/>
      <x v="2643"/>
    </i>
    <i>
      <x v="159"/>
      <x v="2647"/>
    </i>
    <i>
      <x v="169"/>
      <x v="960"/>
    </i>
    <i>
      <x v="230"/>
      <x v="312"/>
    </i>
    <i r="1">
      <x v="315"/>
    </i>
    <i>
      <x v="238"/>
      <x v="2644"/>
    </i>
    <i r="1">
      <x v="2645"/>
    </i>
    <i r="1">
      <x v="2646"/>
    </i>
    <i>
      <x v="242"/>
      <x v="335"/>
    </i>
    <i r="1">
      <x v="542"/>
    </i>
    <i>
      <x v="300"/>
      <x v="139"/>
    </i>
    <i r="1">
      <x v="186"/>
    </i>
    <i r="1">
      <x v="242"/>
    </i>
    <i r="1">
      <x v="324"/>
    </i>
    <i r="1">
      <x v="561"/>
    </i>
    <i r="1">
      <x v="264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187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5" firstHeaderRow="0" firstDataRow="1" firstDataCol="1" rowPageCount="4" colPageCount="1"/>
  <pivotFields count="19">
    <pivotField showAll="0"/>
    <pivotField axis="axisRow" multipleItemSelectionAllowed="1" showAll="0" sortType="ascending">
      <items count="450">
        <item m="1" x="44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4">
        <item x="13"/>
        <item x="16"/>
        <item x="21"/>
        <item x="8"/>
        <item x="3"/>
        <item x="25"/>
        <item x="0"/>
        <item m="1" x="306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296"/>
        <item x="47"/>
        <item x="48"/>
        <item x="49"/>
        <item x="50"/>
        <item x="51"/>
        <item x="52"/>
        <item x="53"/>
        <item x="4"/>
        <item m="1" x="303"/>
        <item x="54"/>
        <item x="55"/>
        <item x="56"/>
        <item x="57"/>
        <item m="1" x="311"/>
        <item x="58"/>
        <item x="59"/>
        <item x="60"/>
        <item m="1" x="310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300"/>
        <item x="78"/>
        <item x="79"/>
        <item x="80"/>
        <item m="1" x="297"/>
        <item x="81"/>
        <item x="82"/>
        <item x="83"/>
        <item x="76"/>
        <item x="85"/>
        <item x="86"/>
        <item m="1" x="30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9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8"/>
        <item x="128"/>
        <item x="129"/>
        <item x="130"/>
        <item x="131"/>
        <item x="132"/>
        <item x="133"/>
        <item m="1" x="312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9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5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9"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18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69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49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48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3">
        <item m="1" x="303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6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7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12"/>
        <item m="1" x="298"/>
        <item x="1"/>
        <item x="116"/>
        <item x="35"/>
        <item x="61"/>
        <item m="1" x="310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1"/>
        <item x="100"/>
        <item x="111"/>
        <item x="29"/>
        <item x="20"/>
        <item x="53"/>
        <item x="19"/>
        <item x="85"/>
        <item x="114"/>
        <item x="33"/>
        <item m="1" x="299"/>
        <item x="66"/>
        <item x="26"/>
        <item x="37"/>
        <item x="137"/>
        <item x="73"/>
        <item x="59"/>
        <item x="60"/>
        <item x="34"/>
        <item x="45"/>
        <item x="62"/>
        <item m="1" x="300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296"/>
        <item x="148"/>
        <item x="149"/>
        <item x="150"/>
        <item x="151"/>
        <item m="1" x="309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5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6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30"/>
    </i>
    <i>
      <x v="124"/>
    </i>
    <i>
      <x v="114"/>
    </i>
    <i>
      <x v="5"/>
    </i>
    <i>
      <x v="75"/>
    </i>
    <i>
      <x v="107"/>
    </i>
    <i>
      <x v="250"/>
    </i>
    <i>
      <x v="128"/>
    </i>
    <i>
      <x v="10"/>
    </i>
    <i>
      <x v="9"/>
    </i>
    <i>
      <x v="140"/>
    </i>
    <i>
      <x v="116"/>
    </i>
    <i>
      <x v="1"/>
    </i>
    <i>
      <x v="131"/>
    </i>
    <i>
      <x v="108"/>
    </i>
    <i>
      <x v="70"/>
    </i>
    <i>
      <x v="184"/>
    </i>
    <i>
      <x v="145"/>
    </i>
    <i>
      <x v="245"/>
    </i>
    <i>
      <x v="235"/>
    </i>
    <i>
      <x v="270"/>
    </i>
    <i>
      <x v="54"/>
    </i>
    <i>
      <x v="80"/>
    </i>
    <i>
      <x v="158"/>
    </i>
    <i>
      <x v="110"/>
    </i>
    <i>
      <x v="28"/>
    </i>
    <i>
      <x v="29"/>
    </i>
    <i>
      <x v="4"/>
    </i>
    <i>
      <x v="138"/>
    </i>
    <i>
      <x v="189"/>
    </i>
    <i>
      <x v="264"/>
    </i>
    <i>
      <x v="34"/>
    </i>
    <i>
      <x v="246"/>
    </i>
    <i>
      <x v="305"/>
    </i>
    <i>
      <x v="151"/>
    </i>
    <i>
      <x v="234"/>
    </i>
    <i>
      <x v="185"/>
    </i>
    <i>
      <x v="222"/>
    </i>
    <i>
      <x v="60"/>
    </i>
    <i>
      <x v="139"/>
    </i>
    <i>
      <x v="11"/>
    </i>
    <i>
      <x v="137"/>
    </i>
    <i>
      <x v="278"/>
    </i>
    <i>
      <x v="154"/>
    </i>
    <i>
      <x v="174"/>
    </i>
    <i>
      <x v="102"/>
    </i>
    <i>
      <x v="101"/>
    </i>
    <i>
      <x v="76"/>
    </i>
    <i>
      <x v="266"/>
    </i>
    <i>
      <x v="196"/>
    </i>
    <i>
      <x v="126"/>
    </i>
    <i>
      <x v="103"/>
    </i>
    <i>
      <x v="115"/>
    </i>
    <i>
      <x v="43"/>
    </i>
    <i>
      <x v="214"/>
    </i>
    <i>
      <x v="62"/>
    </i>
    <i>
      <x v="136"/>
    </i>
    <i>
      <x v="32"/>
    </i>
    <i>
      <x v="247"/>
    </i>
    <i>
      <x v="231"/>
    </i>
    <i>
      <x v="133"/>
    </i>
    <i>
      <x v="86"/>
    </i>
    <i>
      <x v="188"/>
    </i>
    <i>
      <x v="117"/>
    </i>
    <i>
      <x v="227"/>
    </i>
    <i>
      <x v="98"/>
    </i>
    <i>
      <x v="221"/>
    </i>
    <i>
      <x v="257"/>
    </i>
    <i>
      <x v="13"/>
    </i>
    <i>
      <x v="200"/>
    </i>
    <i>
      <x v="96"/>
    </i>
    <i>
      <x v="3"/>
    </i>
    <i>
      <x v="252"/>
    </i>
    <i>
      <x v="301"/>
    </i>
    <i>
      <x v="238"/>
    </i>
    <i>
      <x v="249"/>
    </i>
    <i>
      <x v="141"/>
    </i>
    <i>
      <x v="172"/>
    </i>
    <i>
      <x v="35"/>
    </i>
    <i>
      <x v="97"/>
    </i>
    <i>
      <x v="168"/>
    </i>
    <i>
      <x v="296"/>
    </i>
    <i>
      <x v="170"/>
    </i>
    <i>
      <x v="251"/>
    </i>
    <i>
      <x v="241"/>
    </i>
    <i>
      <x v="79"/>
    </i>
    <i>
      <x v="155"/>
    </i>
    <i>
      <x v="306"/>
    </i>
    <i>
      <x v="134"/>
    </i>
    <i>
      <x v="81"/>
    </i>
    <i>
      <x v="271"/>
    </i>
    <i>
      <x v="289"/>
    </i>
    <i>
      <x v="183"/>
    </i>
    <i>
      <x v="230"/>
    </i>
    <i>
      <x v="45"/>
    </i>
    <i>
      <x v="147"/>
    </i>
    <i>
      <x v="153"/>
    </i>
    <i>
      <x v="89"/>
    </i>
    <i>
      <x v="8"/>
    </i>
    <i>
      <x v="274"/>
    </i>
    <i>
      <x v="59"/>
    </i>
    <i>
      <x v="248"/>
    </i>
    <i>
      <x v="163"/>
    </i>
    <i>
      <x v="88"/>
    </i>
    <i>
      <x v="41"/>
    </i>
    <i>
      <x v="225"/>
    </i>
    <i>
      <x v="223"/>
    </i>
    <i>
      <x v="159"/>
    </i>
    <i>
      <x v="17"/>
    </i>
    <i>
      <x v="53"/>
    </i>
    <i>
      <x v="213"/>
    </i>
    <i>
      <x v="304"/>
    </i>
    <i>
      <x v="268"/>
    </i>
    <i>
      <x v="171"/>
    </i>
    <i>
      <x v="262"/>
    </i>
    <i>
      <x v="173"/>
    </i>
    <i>
      <x v="299"/>
    </i>
    <i>
      <x v="277"/>
    </i>
    <i>
      <x v="226"/>
    </i>
    <i>
      <x v="94"/>
    </i>
    <i>
      <x v="272"/>
    </i>
    <i>
      <x v="150"/>
    </i>
    <i>
      <x v="236"/>
    </i>
    <i>
      <x v="294"/>
    </i>
    <i>
      <x v="279"/>
    </i>
    <i>
      <x v="161"/>
    </i>
    <i>
      <x v="82"/>
    </i>
    <i>
      <x v="291"/>
    </i>
    <i>
      <x v="205"/>
    </i>
    <i>
      <x v="91"/>
    </i>
    <i>
      <x v="37"/>
    </i>
    <i>
      <x v="129"/>
    </i>
    <i>
      <x v="209"/>
    </i>
    <i>
      <x v="112"/>
    </i>
    <i>
      <x v="67"/>
    </i>
    <i>
      <x v="307"/>
    </i>
    <i>
      <x v="48"/>
    </i>
    <i>
      <x v="292"/>
    </i>
    <i>
      <x v="204"/>
    </i>
    <i>
      <x v="242"/>
    </i>
    <i>
      <x v="298"/>
    </i>
    <i>
      <x v="207"/>
    </i>
    <i>
      <x v="302"/>
    </i>
    <i>
      <x v="309"/>
    </i>
    <i>
      <x v="95"/>
    </i>
    <i>
      <x v="68"/>
    </i>
    <i>
      <x v="143"/>
    </i>
    <i>
      <x v="105"/>
    </i>
    <i>
      <x v="78"/>
    </i>
    <i>
      <x v="146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18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9" firstHeaderRow="1" firstDataRow="1" firstDataCol="1" rowPageCount="3" colPageCount="1"/>
  <pivotFields count="19">
    <pivotField showAll="0"/>
    <pivotField axis="axisRow" showAll="0">
      <items count="450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48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4">
    <i>
      <x v="435"/>
    </i>
    <i>
      <x v="439"/>
    </i>
    <i>
      <x v="442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19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18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8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9">
        <item m="1" x="44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3">
        <item m="1" x="30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7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2"/>
        <item m="1" x="298"/>
        <item x="155"/>
        <item x="148"/>
        <item x="167"/>
        <item x="188"/>
        <item x="177"/>
        <item x="1"/>
        <item x="116"/>
        <item x="35"/>
        <item x="61"/>
        <item m="1" x="31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1"/>
        <item x="159"/>
        <item x="227"/>
        <item x="100"/>
        <item x="111"/>
        <item x="205"/>
        <item m="1" x="295"/>
        <item x="29"/>
        <item x="20"/>
        <item x="53"/>
        <item x="19"/>
        <item x="220"/>
        <item x="85"/>
        <item x="114"/>
        <item x="33"/>
        <item m="1" x="299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0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6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5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3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4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48">
        <item h="1" m="1" x="2645"/>
        <item h="1" m="1" x="2644"/>
        <item h="1" m="1" x="2647"/>
        <item h="1" m="1" x="2646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09"/>
        <item h="1" x="1633"/>
        <item h="1" x="345"/>
        <item h="1" x="2553"/>
        <item h="1" x="1594"/>
        <item h="1" x="2615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1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8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613"/>
        <item h="1" x="270"/>
        <item h="1" x="178"/>
        <item h="1" x="1110"/>
        <item h="1" x="2614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2635"/>
        <item h="1" x="947"/>
        <item h="1" x="1305"/>
        <item h="1" x="49"/>
        <item h="1" x="1182"/>
        <item h="1" x="2622"/>
        <item h="1" x="2623"/>
        <item h="1" x="539"/>
        <item h="1" x="2621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2628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2638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7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2626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7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2591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595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643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598"/>
        <item h="1" x="2465"/>
        <item h="1" x="2600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596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2634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599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2616"/>
        <item h="1" x="1777"/>
        <item h="1" x="1778"/>
        <item h="1" x="2538"/>
        <item h="1" x="13"/>
        <item h="1" x="627"/>
        <item h="1" x="2593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2610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606"/>
        <item h="1" x="2113"/>
        <item h="1" x="2608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2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4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602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2604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2637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592"/>
        <item h="1" x="2450"/>
        <item h="1" x="1260"/>
        <item h="1" x="1872"/>
        <item h="1" x="1006"/>
        <item h="1" x="1148"/>
        <item h="1" x="1517"/>
        <item h="1" x="2640"/>
        <item h="1" x="1621"/>
        <item h="1" x="1906"/>
        <item h="1" x="999"/>
        <item h="1" x="1460"/>
        <item h="1" x="1031"/>
        <item h="1" x="260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2620"/>
        <item h="1" x="888"/>
        <item h="1" x="766"/>
        <item h="1" x="915"/>
        <item h="1" x="1806"/>
        <item h="1" x="2632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2639"/>
        <item h="1" x="1949"/>
        <item h="1" x="2389"/>
        <item h="1" x="1337"/>
        <item h="1" x="420"/>
        <item h="1" x="806"/>
        <item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2642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2630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2597"/>
        <item h="1" x="1095"/>
        <item h="1" x="2633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4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2631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2641"/>
        <item h="1" x="1625"/>
        <item h="1" x="2306"/>
        <item h="1" x="1695"/>
        <item h="1" x="2039"/>
        <item h="1" x="262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605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619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2625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2627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3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6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4">
    <i>
      <x v="117"/>
      <x v="1"/>
      <x v="1987"/>
    </i>
    <i r="1">
      <x v="3"/>
      <x v="1987"/>
    </i>
    <i>
      <x v="384"/>
      <x v="3"/>
      <x v="198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18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9">
        <item m="1" x="44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5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3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2"/>
        <item x="165"/>
        <item x="166"/>
        <item x="167"/>
        <item x="168"/>
        <item x="169"/>
        <item x="170"/>
        <item x="172"/>
        <item x="173"/>
        <item m="1" x="204"/>
        <item x="174"/>
        <item x="175"/>
        <item x="176"/>
        <item x="177"/>
        <item x="178"/>
        <item x="179"/>
        <item x="180"/>
        <item x="182"/>
        <item x="181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1"/>
        <item x="197"/>
        <item x="171"/>
        <item x="198"/>
        <item x="199"/>
        <item x="200"/>
        <item x="2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3">
        <item m="1" x="30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7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2"/>
        <item m="1" x="298"/>
        <item x="155"/>
        <item x="148"/>
        <item x="167"/>
        <item x="188"/>
        <item x="177"/>
        <item x="1"/>
        <item x="116"/>
        <item x="35"/>
        <item x="61"/>
        <item m="1" x="31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1"/>
        <item x="159"/>
        <item x="227"/>
        <item x="100"/>
        <item x="111"/>
        <item x="205"/>
        <item m="1" x="295"/>
        <item x="29"/>
        <item x="20"/>
        <item x="53"/>
        <item x="19"/>
        <item x="220"/>
        <item x="85"/>
        <item x="114"/>
        <item x="33"/>
        <item m="1" x="299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0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6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5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3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4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48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1647"/>
        <item h="1" x="982"/>
        <item h="1" x="98"/>
        <item h="1" x="1007"/>
        <item h="1" x="508"/>
        <item h="1" x="1549"/>
        <item h="1" x="444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644"/>
        <item h="1" m="1" x="2645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6"/>
        <item h="1" x="1767"/>
        <item h="1" x="1913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5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m="1" x="2646"/>
        <item h="1" m="1" x="2647"/>
        <item h="1" x="2454"/>
        <item h="1" x="2455"/>
        <item h="1" x="2456"/>
        <item h="1" x="2457"/>
        <item h="1" x="226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6"/>
        <item h="1" x="2537"/>
        <item h="1" x="2538"/>
        <item h="1" x="2539"/>
        <item h="1" x="2540"/>
        <item h="1" x="2535"/>
        <item h="1" x="2541"/>
        <item h="1" x="60"/>
        <item h="1" x="61"/>
        <item h="1" x="62"/>
        <item h="1" x="63"/>
        <item h="1" x="64"/>
        <item h="1" x="65"/>
        <item h="1" x="92"/>
        <item h="1" x="93"/>
        <item h="1" x="914"/>
        <item h="1" x="1103"/>
        <item h="1" x="1393"/>
        <item h="1" x="1552"/>
        <item h="1" x="1553"/>
        <item h="1" x="2069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1745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202"/>
      <x v="52"/>
      <x/>
      <x v="1015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18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7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9">
        <item m="1" x="44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5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3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2"/>
        <item x="165"/>
        <item x="166"/>
        <item x="167"/>
        <item x="168"/>
        <item x="169"/>
        <item x="170"/>
        <item x="172"/>
        <item x="173"/>
        <item m="1" x="204"/>
        <item x="174"/>
        <item x="175"/>
        <item x="176"/>
        <item x="177"/>
        <item x="178"/>
        <item x="179"/>
        <item x="180"/>
        <item x="182"/>
        <item x="181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1"/>
        <item x="197"/>
        <item x="171"/>
        <item x="198"/>
        <item x="199"/>
        <item x="200"/>
        <item x="2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3">
        <item h="1" m="1" x="303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6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9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7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12"/>
        <item h="1" m="1" x="298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1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7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11"/>
        <item h="1" x="159"/>
        <item h="1" x="227"/>
        <item h="1" x="100"/>
        <item h="1" x="111"/>
        <item h="1" x="205"/>
        <item h="1" m="1" x="295"/>
        <item h="1" x="29"/>
        <item h="1" x="20"/>
        <item h="1" x="53"/>
        <item h="1" x="19"/>
        <item h="1" x="220"/>
        <item h="1" x="85"/>
        <item h="1" x="114"/>
        <item h="1" x="33"/>
        <item h="1" m="1" x="299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300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6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5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4"/>
        <item h="1" x="263"/>
        <item h="1" x="264"/>
        <item h="1" x="265"/>
        <item h="1" x="266"/>
        <item h="1" x="267"/>
        <item h="1" x="269"/>
        <item h="1" x="270"/>
        <item h="1" m="1" x="308"/>
        <item h="1" x="271"/>
        <item h="1" x="272"/>
        <item h="1" x="273"/>
        <item h="1" x="274"/>
        <item h="1" x="275"/>
        <item h="1" x="276"/>
        <item h="1" m="1" x="301"/>
        <item h="1" x="277"/>
        <item h="1" x="278"/>
        <item h="1" x="280"/>
        <item h="1" x="281"/>
        <item h="1" m="1" x="302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  <item h="1" x="292"/>
        <item h="1" x="293"/>
        <item h="1"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5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3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4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48">
        <item h="1" m="1" x="2645"/>
        <item h="1" m="1" x="2644"/>
        <item h="1" m="1" x="2647"/>
        <item h="1" m="1" x="2646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09"/>
        <item h="1" x="1633"/>
        <item h="1" x="345"/>
        <item h="1" x="2553"/>
        <item h="1" x="1594"/>
        <item h="1" x="2615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1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8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613"/>
        <item h="1" x="270"/>
        <item h="1" x="178"/>
        <item h="1" x="1110"/>
        <item h="1" x="2614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2635"/>
        <item h="1" x="947"/>
        <item h="1" x="1305"/>
        <item h="1" x="49"/>
        <item h="1" x="1182"/>
        <item h="1" x="2622"/>
        <item h="1" x="2623"/>
        <item h="1" x="539"/>
        <item h="1" x="2621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2628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2638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7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2626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7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2591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595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643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598"/>
        <item h="1" x="2465"/>
        <item h="1" x="2600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596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2634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599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2616"/>
        <item h="1" x="1777"/>
        <item h="1" x="1778"/>
        <item h="1" x="2538"/>
        <item h="1" x="13"/>
        <item h="1" x="627"/>
        <item h="1" x="2593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2610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606"/>
        <item h="1" x="2113"/>
        <item h="1" x="2608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2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4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602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2604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2637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592"/>
        <item h="1" x="2450"/>
        <item h="1" x="1260"/>
        <item h="1" x="1872"/>
        <item h="1" x="1006"/>
        <item h="1" x="1148"/>
        <item h="1" x="1517"/>
        <item h="1" x="2640"/>
        <item h="1" x="1621"/>
        <item h="1" x="1906"/>
        <item h="1" x="999"/>
        <item h="1" x="1460"/>
        <item h="1" x="1031"/>
        <item h="1" x="260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2620"/>
        <item h="1" x="888"/>
        <item h="1" x="766"/>
        <item h="1" x="915"/>
        <item h="1" x="1806"/>
        <item h="1" x="2632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2639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2642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2630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2597"/>
        <item h="1" x="1095"/>
        <item h="1" x="2633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4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2631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2641"/>
        <item h="1" x="1625"/>
        <item h="1" x="2306"/>
        <item h="1" x="1695"/>
        <item h="1" x="2039"/>
        <item h="1" x="262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605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619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2625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2627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3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6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3">
    <i>
      <x v="99"/>
      <x v="52"/>
      <x v="1583"/>
      <x/>
    </i>
    <i>
      <x v="446"/>
      <x v="125"/>
      <x v="1583"/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3">
        <i x="303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79"/>
        <i x="187"/>
        <i x="231"/>
        <i x="261"/>
        <i x="105"/>
        <i x="3"/>
        <i x="131"/>
        <i x="25"/>
        <i x="267"/>
        <i x="200"/>
        <i x="121"/>
        <i x="135"/>
        <i x="203"/>
        <i x="252"/>
        <i x="233"/>
        <i x="281"/>
        <i x="0"/>
        <i x="77"/>
        <i x="106"/>
        <i x="232"/>
        <i x="230"/>
        <i x="217"/>
        <i x="132"/>
        <i x="117"/>
        <i x="190"/>
        <i x="306"/>
        <i x="2"/>
        <i x="253"/>
        <i x="56"/>
        <i x="308"/>
        <i x="192"/>
        <i x="180"/>
        <i x="115"/>
        <i x="51"/>
        <i x="254" s="1"/>
        <i x="36"/>
        <i x="145"/>
        <i x="184"/>
        <i x="91"/>
        <i x="196"/>
        <i x="293"/>
        <i x="258"/>
        <i x="286"/>
        <i x="287"/>
        <i x="161"/>
        <i x="147"/>
        <i x="71"/>
        <i x="259"/>
        <i x="22"/>
        <i x="99"/>
        <i x="31"/>
        <i x="72"/>
        <i x="43"/>
        <i x="260"/>
        <i x="204"/>
        <i x="274"/>
        <i x="5"/>
        <i x="246"/>
        <i x="158"/>
        <i x="305"/>
        <i x="152"/>
        <i x="75"/>
        <i x="166"/>
        <i x="219"/>
        <i x="264"/>
        <i x="112"/>
        <i x="129"/>
        <i x="80"/>
        <i x="199"/>
        <i x="168"/>
        <i x="202"/>
        <i x="162"/>
        <i x="172"/>
        <i x="309"/>
        <i x="120"/>
        <i x="237"/>
        <i x="256"/>
        <i x="249"/>
        <i x="269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89"/>
        <i x="224"/>
        <i x="123"/>
        <i x="109"/>
        <i x="81"/>
        <i x="136"/>
        <i x="223"/>
        <i x="139"/>
        <i x="278"/>
        <i x="273"/>
        <i x="164"/>
        <i x="194"/>
        <i x="211"/>
        <i x="292"/>
        <i x="222"/>
        <i x="275"/>
        <i x="225"/>
        <i x="55"/>
        <i x="107"/>
        <i x="83"/>
        <i x="304"/>
        <i x="214"/>
        <i x="134"/>
        <i x="138"/>
        <i x="212"/>
        <i x="285"/>
        <i x="244"/>
        <i x="185"/>
        <i x="90"/>
        <i x="297"/>
        <i x="54"/>
        <i x="23"/>
        <i x="150"/>
        <i x="213"/>
        <i x="243"/>
        <i x="63"/>
        <i x="10"/>
        <i x="146"/>
        <i x="171"/>
        <i x="247"/>
        <i x="284"/>
        <i x="302"/>
        <i x="283"/>
        <i x="238"/>
        <i x="151"/>
        <i x="113"/>
        <i x="294"/>
        <i x="140"/>
        <i x="156"/>
        <i x="201"/>
        <i x="65"/>
        <i x="32"/>
        <i x="271"/>
        <i x="94"/>
        <i x="163"/>
        <i x="182"/>
        <i x="95"/>
        <i x="312"/>
        <i x="298"/>
        <i x="155"/>
        <i x="148"/>
        <i x="167"/>
        <i x="188"/>
        <i x="276"/>
        <i x="177"/>
        <i x="1"/>
        <i x="116"/>
        <i x="248"/>
        <i x="35"/>
        <i x="61"/>
        <i x="310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301"/>
        <i x="179"/>
        <i x="141"/>
        <i x="97"/>
        <i x="88"/>
        <i x="70"/>
        <i x="69"/>
        <i x="307"/>
        <i x="14"/>
        <i x="78"/>
        <i x="74"/>
        <i x="46"/>
        <i x="144"/>
        <i x="282"/>
        <i x="280"/>
        <i x="290"/>
        <i x="291"/>
        <i x="245"/>
        <i x="48"/>
        <i x="92"/>
        <i x="277"/>
        <i x="41"/>
        <i x="128"/>
        <i x="38"/>
        <i x="311"/>
        <i x="159"/>
        <i x="227"/>
        <i x="100"/>
        <i x="111"/>
        <i x="205"/>
        <i x="272"/>
        <i x="295"/>
        <i x="29"/>
        <i x="20"/>
        <i x="255"/>
        <i x="53"/>
        <i x="19"/>
        <i x="220"/>
        <i x="85"/>
        <i x="114"/>
        <i x="33"/>
        <i x="299"/>
        <i x="266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300"/>
        <i x="165"/>
        <i x="18"/>
        <i x="235"/>
        <i x="236"/>
        <i x="76"/>
        <i x="49"/>
        <i x="174"/>
        <i x="263"/>
        <i x="50"/>
        <i x="170"/>
        <i x="96"/>
        <i x="103"/>
        <i x="242"/>
        <i x="176"/>
        <i x="169"/>
        <i x="270"/>
        <i x="79"/>
        <i x="6"/>
        <i x="82"/>
        <i x="216"/>
        <i x="110"/>
        <i x="288"/>
        <i x="265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8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3">
        <i x="118"/>
        <i x="81"/>
        <i x="247"/>
        <i x="95"/>
        <i x="84" s="1"/>
        <i x="26"/>
        <i x="30"/>
        <i x="27"/>
        <i x="104"/>
        <i x="303" nd="1"/>
        <i x="13" nd="1"/>
        <i x="142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6" nd="1"/>
        <i x="2" nd="1"/>
        <i x="253" nd="1"/>
        <i x="56" nd="1"/>
        <i x="30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5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9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55" nd="1"/>
        <i x="107" nd="1"/>
        <i x="83" nd="1"/>
        <i x="304" nd="1"/>
        <i x="214" nd="1"/>
        <i x="134" nd="1"/>
        <i x="138" nd="1"/>
        <i x="212" nd="1"/>
        <i x="285" nd="1"/>
        <i x="244" nd="1"/>
        <i x="185" nd="1"/>
        <i x="90" nd="1"/>
        <i x="297" nd="1"/>
        <i x="54" nd="1"/>
        <i x="23" nd="1"/>
        <i x="150" nd="1"/>
        <i x="213" nd="1"/>
        <i x="243" nd="1"/>
        <i x="63" nd="1"/>
        <i x="10" nd="1"/>
        <i x="146" nd="1"/>
        <i x="171" nd="1"/>
        <i x="284" nd="1"/>
        <i x="302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312" nd="1"/>
        <i x="298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1" nd="1"/>
        <i x="179" nd="1"/>
        <i x="141" nd="1"/>
        <i x="97" nd="1"/>
        <i x="88" nd="1"/>
        <i x="70" nd="1"/>
        <i x="69" nd="1"/>
        <i x="307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1" nd="1"/>
        <i x="159" nd="1"/>
        <i x="227" nd="1"/>
        <i x="100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33" nd="1"/>
        <i x="299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0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6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648">
        <i x="2615"/>
        <i x="149"/>
        <i x="644"/>
        <i x="430"/>
        <i x="1310"/>
        <i x="1948"/>
        <i x="2602"/>
        <i x="2435"/>
        <i x="1805"/>
        <i x="1963"/>
        <i x="150"/>
        <i x="589"/>
        <i x="218"/>
        <i x="1337"/>
        <i x="420"/>
        <i x="316" s="1"/>
        <i x="2478"/>
        <i x="1134"/>
        <i x="1340"/>
        <i x="1907"/>
        <i x="521"/>
        <i x="133"/>
        <i x="297"/>
        <i x="2645" nd="1"/>
        <i x="2644" nd="1"/>
        <i x="2647" nd="1"/>
        <i x="2646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8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643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2634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2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2463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298" nd="1"/>
        <i x="2319" nd="1"/>
        <i x="1850" nd="1"/>
        <i x="299" nd="1"/>
        <i x="2480" nd="1"/>
        <i x="1429" nd="1"/>
        <i x="1296" nd="1"/>
        <i x="295" nd="1"/>
        <i x="364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2637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2640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632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294" nd="1"/>
        <i x="449" nd="1"/>
        <i x="1693" nd="1"/>
        <i x="1762" nd="1"/>
        <i x="1966" nd="1"/>
        <i x="2639" nd="1"/>
        <i x="1949" nd="1"/>
        <i x="2389" nd="1"/>
        <i x="806" nd="1"/>
        <i x="151" nd="1"/>
        <i x="1475" nd="1"/>
        <i x="237" nd="1"/>
        <i x="2276" nd="1"/>
        <i x="315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424" nd="1"/>
        <i x="1287" nd="1"/>
        <i x="594" nd="1"/>
        <i x="561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2642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2630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2633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2631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1" nd="1"/>
        <i x="1625" nd="1"/>
        <i x="2306" nd="1"/>
        <i x="1695" nd="1"/>
        <i x="2039" nd="1"/>
        <i x="262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6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648">
        <i x="2346"/>
        <i x="338"/>
        <i x="1821"/>
        <i x="1375" s="1"/>
        <i x="641"/>
        <i x="1425"/>
        <i x="853"/>
        <i x="252"/>
        <i x="1526"/>
        <i x="1523"/>
        <i x="744"/>
        <i x="2645" nd="1"/>
        <i x="2644" nd="1"/>
        <i x="2647" nd="1"/>
        <i x="2646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2615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8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446" nd="1"/>
        <i x="1493" nd="1"/>
        <i x="1636" nd="1"/>
        <i x="221" nd="1"/>
        <i x="713" nd="1"/>
        <i x="1180" nd="1"/>
        <i x="128" nd="1"/>
        <i x="1011" nd="1"/>
        <i x="2643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2634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478" nd="1"/>
        <i x="2136" nd="1"/>
        <i x="213" nd="1"/>
        <i x="1085" nd="1"/>
        <i x="1660" nd="1"/>
        <i x="1109" nd="1"/>
        <i x="1940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390" nd="1"/>
        <i x="1520" nd="1"/>
        <i x="765" nd="1"/>
        <i x="1910" nd="1"/>
        <i x="212" nd="1"/>
        <i x="1708" nd="1"/>
        <i x="2169" nd="1"/>
        <i x="876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376" nd="1"/>
        <i x="2104" nd="1"/>
        <i x="1034" nd="1"/>
        <i x="253" nd="1"/>
        <i x="375" nd="1"/>
        <i x="1659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2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2637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2640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632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2639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2642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2630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2633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2631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1" nd="1"/>
        <i x="1625" nd="1"/>
        <i x="2306" nd="1"/>
        <i x="1695" nd="1"/>
        <i x="2039" nd="1"/>
        <i x="262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6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3">
        <i x="105" s="1"/>
        <i x="84"/>
        <i x="176"/>
        <i x="303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6" nd="1"/>
        <i x="2" nd="1"/>
        <i x="253" nd="1"/>
        <i x="56" nd="1"/>
        <i x="30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5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9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81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55" nd="1"/>
        <i x="107" nd="1"/>
        <i x="83" nd="1"/>
        <i x="304" nd="1"/>
        <i x="214" nd="1"/>
        <i x="134" nd="1"/>
        <i x="138" nd="1"/>
        <i x="212" nd="1"/>
        <i x="285" nd="1"/>
        <i x="244" nd="1"/>
        <i x="185" nd="1"/>
        <i x="90" nd="1"/>
        <i x="297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302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12" nd="1"/>
        <i x="298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1" nd="1"/>
        <i x="179" nd="1"/>
        <i x="141" nd="1"/>
        <i x="97" nd="1"/>
        <i x="88" nd="1"/>
        <i x="70" nd="1"/>
        <i x="69" nd="1"/>
        <i x="307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1" nd="1"/>
        <i x="159" nd="1"/>
        <i x="227" nd="1"/>
        <i x="100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33" nd="1"/>
        <i x="299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0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6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648">
        <i x="644" s="1"/>
        <i x="364"/>
        <i x="317"/>
        <i x="150"/>
        <i x="316"/>
        <i x="237"/>
        <i x="315"/>
        <i x="1340"/>
        <i x="133"/>
        <i x="297"/>
        <i x="2645" nd="1"/>
        <i x="2644" nd="1"/>
        <i x="2647" nd="1"/>
        <i x="2646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2615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8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643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2634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2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2637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2640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632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294" nd="1"/>
        <i x="589" nd="1"/>
        <i x="218" nd="1"/>
        <i x="449" nd="1"/>
        <i x="1693" nd="1"/>
        <i x="1762" nd="1"/>
        <i x="1966" nd="1"/>
        <i x="2639" nd="1"/>
        <i x="1949" nd="1"/>
        <i x="2389" nd="1"/>
        <i x="1337" nd="1"/>
        <i x="420" nd="1"/>
        <i x="806" nd="1"/>
        <i x="151" nd="1"/>
        <i x="1475" nd="1"/>
        <i x="2478" nd="1"/>
        <i x="1134" nd="1"/>
        <i x="2276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594" nd="1"/>
        <i x="561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2642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2630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2633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2631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1" nd="1"/>
        <i x="1625" nd="1"/>
        <i x="2306" nd="1"/>
        <i x="1695" nd="1"/>
        <i x="2039" nd="1"/>
        <i x="262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6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3">
        <i x="81"/>
        <i x="55"/>
        <i x="247"/>
        <i x="95" s="1"/>
        <i x="84"/>
        <i x="26"/>
        <i x="30"/>
        <i x="27"/>
        <i x="104"/>
        <i x="303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6" nd="1"/>
        <i x="2" nd="1"/>
        <i x="253" nd="1"/>
        <i x="56" nd="1"/>
        <i x="30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5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9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107" nd="1"/>
        <i x="83" nd="1"/>
        <i x="304" nd="1"/>
        <i x="214" nd="1"/>
        <i x="134" nd="1"/>
        <i x="138" nd="1"/>
        <i x="212" nd="1"/>
        <i x="285" nd="1"/>
        <i x="244" nd="1"/>
        <i x="185" nd="1"/>
        <i x="90" nd="1"/>
        <i x="297" nd="1"/>
        <i x="54" nd="1"/>
        <i x="23" nd="1"/>
        <i x="150" nd="1"/>
        <i x="213" nd="1"/>
        <i x="243" nd="1"/>
        <i x="63" nd="1"/>
        <i x="10" nd="1"/>
        <i x="146" nd="1"/>
        <i x="171" nd="1"/>
        <i x="284" nd="1"/>
        <i x="302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312" nd="1"/>
        <i x="298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1" nd="1"/>
        <i x="179" nd="1"/>
        <i x="141" nd="1"/>
        <i x="97" nd="1"/>
        <i x="88" nd="1"/>
        <i x="70" nd="1"/>
        <i x="69" nd="1"/>
        <i x="307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1" nd="1"/>
        <i x="159" nd="1"/>
        <i x="227" nd="1"/>
        <i x="100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33" nd="1"/>
        <i x="299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0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6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5">
        <i x="28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3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4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5">
        <i x="29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3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4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5">
        <i x="28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3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4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3269" totalsRowShown="0">
  <autoFilter ref="A1:S13269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22" dataDxfId="21" dataCellStyle="Moneda [0]">
  <autoFilter ref="AG1:AQ9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3269"/>
  <sheetViews>
    <sheetView topLeftCell="A13208" zoomScale="80" zoomScaleNormal="80" workbookViewId="0">
      <selection activeCell="N13270" sqref="N13270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2863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2862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2865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1148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3785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3788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3789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3790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3786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3787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2866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1251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3791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3792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1252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1217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1217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3697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1263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1645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3228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3228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2886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1217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3228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3788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2809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1316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1316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1205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2102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3697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3697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3697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3228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975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975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975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2810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3228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1287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1646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3697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3697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1446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1249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1249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2811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2888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1249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1019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3228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3228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3787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3788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3228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1019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2888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929</v>
      </c>
      <c r="G990" t="s">
        <v>931</v>
      </c>
      <c r="H990" t="s">
        <v>930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2888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3788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2105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3228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2888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929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929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3785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3697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3228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3697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3697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895</v>
      </c>
      <c r="E1250">
        <v>1</v>
      </c>
      <c r="F1250" t="s">
        <v>103</v>
      </c>
      <c r="G1250" t="s">
        <v>255</v>
      </c>
      <c r="H1250" t="s">
        <v>896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898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899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900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897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901</v>
      </c>
      <c r="H1260" t="s">
        <v>902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975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898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905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906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3788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908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907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909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910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911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912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914</v>
      </c>
      <c r="G1282" t="s">
        <v>915</v>
      </c>
      <c r="H1282" t="s">
        <v>916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917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918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919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920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921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922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925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926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927</v>
      </c>
      <c r="K1332" t="s">
        <v>3697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928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929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932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918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933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1672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934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934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934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935</v>
      </c>
      <c r="H1352" t="s">
        <v>936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935</v>
      </c>
      <c r="H1353" t="s">
        <v>937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938</v>
      </c>
      <c r="K1354" t="s">
        <v>3697</v>
      </c>
      <c r="L1354" t="s">
        <v>939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918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940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940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941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942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947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947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947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945</v>
      </c>
      <c r="J1374" t="s">
        <v>23</v>
      </c>
      <c r="L1374" t="s">
        <v>946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948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949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950</v>
      </c>
      <c r="H1385" t="s">
        <v>951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935</v>
      </c>
      <c r="H1390" t="s">
        <v>952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953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1229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955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958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1066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1065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959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962</v>
      </c>
      <c r="E1429">
        <v>1</v>
      </c>
      <c r="F1429" t="s">
        <v>960</v>
      </c>
      <c r="G1429" t="s">
        <v>258</v>
      </c>
      <c r="H1429" t="s">
        <v>961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945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918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968</v>
      </c>
      <c r="G1437" t="s">
        <v>258</v>
      </c>
      <c r="H1437" t="s">
        <v>969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970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971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972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975</v>
      </c>
      <c r="E1451">
        <v>5</v>
      </c>
      <c r="F1451" t="s">
        <v>26</v>
      </c>
      <c r="G1451" t="s">
        <v>254</v>
      </c>
      <c r="H1451" t="s">
        <v>978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975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975</v>
      </c>
      <c r="E1453">
        <v>1</v>
      </c>
      <c r="F1453" t="s">
        <v>841</v>
      </c>
      <c r="G1453" t="s">
        <v>977</v>
      </c>
      <c r="H1453" t="s">
        <v>976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979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980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980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982</v>
      </c>
      <c r="K1470" t="s">
        <v>3697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981</v>
      </c>
      <c r="K1471" t="s">
        <v>3697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983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984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985</v>
      </c>
      <c r="E1481">
        <v>1</v>
      </c>
      <c r="F1481" t="s">
        <v>357</v>
      </c>
      <c r="G1481" t="s">
        <v>935</v>
      </c>
      <c r="H1481" t="s">
        <v>986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987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989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990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990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991</v>
      </c>
      <c r="H1492" t="s">
        <v>992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991</v>
      </c>
      <c r="H1493" t="s">
        <v>993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995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996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997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910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909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998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949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1000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985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985</v>
      </c>
      <c r="E1517">
        <v>1</v>
      </c>
      <c r="F1517" t="s">
        <v>468</v>
      </c>
      <c r="G1517" t="s">
        <v>258</v>
      </c>
      <c r="H1517" t="s">
        <v>999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918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1003</v>
      </c>
      <c r="H1527" t="s">
        <v>976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2106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1004</v>
      </c>
      <c r="K1548" t="s">
        <v>3697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997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1005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1006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1007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1008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1009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1010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1011</v>
      </c>
      <c r="E1574">
        <v>1</v>
      </c>
      <c r="F1574" t="s">
        <v>48</v>
      </c>
      <c r="G1574" t="s">
        <v>1012</v>
      </c>
      <c r="H1574" t="s">
        <v>1013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935</v>
      </c>
      <c r="H1583" t="s">
        <v>636</v>
      </c>
      <c r="L1583" t="s">
        <v>1016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2101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1017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1018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1019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1021</v>
      </c>
      <c r="E1596">
        <v>25</v>
      </c>
      <c r="F1596" t="s">
        <v>1020</v>
      </c>
      <c r="G1596" t="s">
        <v>258</v>
      </c>
      <c r="H1596" t="s">
        <v>994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1021</v>
      </c>
      <c r="E1597">
        <v>5</v>
      </c>
      <c r="F1597" t="s">
        <v>357</v>
      </c>
      <c r="G1597" t="s">
        <v>258</v>
      </c>
      <c r="H1597" t="s">
        <v>994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1022</v>
      </c>
      <c r="E1598">
        <v>1</v>
      </c>
      <c r="F1598" t="s">
        <v>763</v>
      </c>
      <c r="G1598" t="s">
        <v>1024</v>
      </c>
      <c r="H1598" t="s">
        <v>1023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1022</v>
      </c>
      <c r="E1599">
        <v>1</v>
      </c>
      <c r="F1599" t="s">
        <v>823</v>
      </c>
      <c r="G1599" t="s">
        <v>1024</v>
      </c>
      <c r="H1599" t="s">
        <v>1026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1022</v>
      </c>
      <c r="E1600">
        <v>1</v>
      </c>
      <c r="F1600" t="s">
        <v>26</v>
      </c>
      <c r="G1600" t="s">
        <v>713</v>
      </c>
      <c r="H1600" t="s">
        <v>1025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1028</v>
      </c>
      <c r="H1601" t="s">
        <v>1027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1029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1030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1031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1032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1033</v>
      </c>
      <c r="G1609" t="s">
        <v>1034</v>
      </c>
      <c r="H1609" t="s">
        <v>1035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1036</v>
      </c>
      <c r="H1610" t="s">
        <v>1037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1038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1039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1040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975</v>
      </c>
      <c r="E1615">
        <v>5</v>
      </c>
      <c r="F1615" t="s">
        <v>26</v>
      </c>
      <c r="G1615" t="s">
        <v>264</v>
      </c>
      <c r="H1615" t="s">
        <v>997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975</v>
      </c>
      <c r="E1616">
        <v>20</v>
      </c>
      <c r="F1616" t="s">
        <v>468</v>
      </c>
      <c r="G1616" t="s">
        <v>258</v>
      </c>
      <c r="H1616" t="s">
        <v>994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975</v>
      </c>
      <c r="E1617">
        <v>2</v>
      </c>
      <c r="F1617" t="s">
        <v>841</v>
      </c>
      <c r="G1617" t="s">
        <v>258</v>
      </c>
      <c r="H1617" t="s">
        <v>976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1041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1042</v>
      </c>
      <c r="K1619" t="s">
        <v>3697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1043</v>
      </c>
      <c r="E1620">
        <v>9</v>
      </c>
      <c r="F1620" t="s">
        <v>1044</v>
      </c>
      <c r="G1620" t="s">
        <v>258</v>
      </c>
      <c r="H1620" t="s">
        <v>1045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1043</v>
      </c>
      <c r="E1621">
        <v>3</v>
      </c>
      <c r="F1621" t="s">
        <v>1044</v>
      </c>
      <c r="G1621" t="s">
        <v>258</v>
      </c>
      <c r="H1621" t="s">
        <v>1045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1043</v>
      </c>
      <c r="E1622">
        <v>1</v>
      </c>
      <c r="F1622" t="s">
        <v>1046</v>
      </c>
      <c r="G1622" t="s">
        <v>258</v>
      </c>
      <c r="H1622" t="s">
        <v>2812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1043</v>
      </c>
      <c r="E1623">
        <v>1</v>
      </c>
      <c r="F1623" t="s">
        <v>1044</v>
      </c>
      <c r="G1623" t="s">
        <v>258</v>
      </c>
      <c r="H1623" t="s">
        <v>1047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1028</v>
      </c>
      <c r="H1626" t="s">
        <v>1027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898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1048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1049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1033</v>
      </c>
      <c r="G1630" t="s">
        <v>1034</v>
      </c>
      <c r="H1630" t="s">
        <v>1035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1051</v>
      </c>
      <c r="E1640">
        <v>1</v>
      </c>
      <c r="F1640" t="s">
        <v>357</v>
      </c>
      <c r="G1640" t="s">
        <v>935</v>
      </c>
      <c r="H1640" t="s">
        <v>1050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1052</v>
      </c>
      <c r="K1641" t="s">
        <v>3697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1055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2100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1056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1057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997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940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1058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990</v>
      </c>
      <c r="H1658" t="s">
        <v>1059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935</v>
      </c>
      <c r="H1663" t="s">
        <v>1060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935</v>
      </c>
      <c r="H1667" t="s">
        <v>1061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1020</v>
      </c>
      <c r="G1679" t="s">
        <v>1062</v>
      </c>
      <c r="H1679" t="s">
        <v>1062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1020</v>
      </c>
      <c r="G1680" t="s">
        <v>1063</v>
      </c>
      <c r="H1680" t="s">
        <v>1063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1024</v>
      </c>
      <c r="H1683" t="s">
        <v>1023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1068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1067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935</v>
      </c>
      <c r="H1694" t="s">
        <v>937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1069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1071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1070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1072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1075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1076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1077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1555</v>
      </c>
      <c r="H1712" t="s">
        <v>2010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1022</v>
      </c>
      <c r="E1713">
        <v>2</v>
      </c>
      <c r="F1713" t="s">
        <v>763</v>
      </c>
      <c r="G1713" t="s">
        <v>1024</v>
      </c>
      <c r="H1713" t="s">
        <v>1023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1078</v>
      </c>
      <c r="H1714" t="s">
        <v>1079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1071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1080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1085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1086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1087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1081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1082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1083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1088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1089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1089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1089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935</v>
      </c>
      <c r="H1742" t="s">
        <v>1090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1091</v>
      </c>
      <c r="E1751">
        <v>1</v>
      </c>
      <c r="F1751" t="s">
        <v>450</v>
      </c>
      <c r="G1751" t="s">
        <v>255</v>
      </c>
      <c r="H1751" t="s">
        <v>1092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983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1094</v>
      </c>
      <c r="G1759" t="s">
        <v>1095</v>
      </c>
      <c r="H1759" t="s">
        <v>2813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1096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1097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1098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1099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1100</v>
      </c>
      <c r="K1778" t="s">
        <v>3697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935</v>
      </c>
      <c r="H1780" t="s">
        <v>1101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1102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1072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1104</v>
      </c>
      <c r="H1795" t="s">
        <v>1105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1106</v>
      </c>
      <c r="E1798">
        <v>1</v>
      </c>
      <c r="F1798" t="s">
        <v>47</v>
      </c>
      <c r="G1798" t="s">
        <v>1742</v>
      </c>
      <c r="H1798" t="s">
        <v>1743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1106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1106</v>
      </c>
      <c r="E1800">
        <v>1</v>
      </c>
      <c r="F1800" t="s">
        <v>47</v>
      </c>
      <c r="G1800" t="s">
        <v>258</v>
      </c>
      <c r="H1800" t="s">
        <v>1108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1106</v>
      </c>
      <c r="E1801">
        <v>2</v>
      </c>
      <c r="F1801" t="s">
        <v>47</v>
      </c>
      <c r="G1801" t="s">
        <v>258</v>
      </c>
      <c r="H1801" t="s">
        <v>1109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1106</v>
      </c>
      <c r="E1802">
        <v>1</v>
      </c>
      <c r="F1802" t="s">
        <v>47</v>
      </c>
      <c r="G1802" t="s">
        <v>662</v>
      </c>
      <c r="H1802" t="s">
        <v>1115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1106</v>
      </c>
      <c r="E1803">
        <v>1</v>
      </c>
      <c r="F1803" t="s">
        <v>47</v>
      </c>
      <c r="G1803" t="s">
        <v>325</v>
      </c>
      <c r="H1803" t="s">
        <v>1110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1106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1106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1106</v>
      </c>
      <c r="E1806">
        <v>1</v>
      </c>
      <c r="F1806" t="s">
        <v>15</v>
      </c>
      <c r="G1806" t="s">
        <v>258</v>
      </c>
      <c r="H1806" t="s">
        <v>1111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1106</v>
      </c>
      <c r="E1807">
        <v>1</v>
      </c>
      <c r="F1807" t="s">
        <v>127</v>
      </c>
      <c r="G1807" t="s">
        <v>258</v>
      </c>
      <c r="H1807" t="s">
        <v>1112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1106</v>
      </c>
      <c r="E1808">
        <v>2</v>
      </c>
      <c r="F1808" t="s">
        <v>47</v>
      </c>
      <c r="G1808" t="s">
        <v>258</v>
      </c>
      <c r="H1808" t="s">
        <v>1113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1106</v>
      </c>
      <c r="E1809">
        <v>1</v>
      </c>
      <c r="F1809" t="s">
        <v>48</v>
      </c>
      <c r="G1809" t="s">
        <v>844</v>
      </c>
      <c r="H1809" t="s">
        <v>1114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1010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1072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1118</v>
      </c>
      <c r="G1820" t="s">
        <v>254</v>
      </c>
      <c r="H1820" t="s">
        <v>1117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988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1116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1119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1119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1120</v>
      </c>
      <c r="K1829" t="s">
        <v>3697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1078</v>
      </c>
      <c r="H1830" t="s">
        <v>1079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929</v>
      </c>
      <c r="G1834" t="s">
        <v>931</v>
      </c>
      <c r="H1834" t="s">
        <v>1121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1122</v>
      </c>
      <c r="K1835" t="s">
        <v>3697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983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1125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1126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1127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1128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1129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1131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1130</v>
      </c>
      <c r="G1858" t="s">
        <v>258</v>
      </c>
      <c r="H1858" t="s">
        <v>1132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1130</v>
      </c>
      <c r="G1859" t="s">
        <v>258</v>
      </c>
      <c r="H1859" t="s">
        <v>1134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1130</v>
      </c>
      <c r="G1860" t="s">
        <v>258</v>
      </c>
      <c r="H1860" t="s">
        <v>1133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1135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1136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1137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1071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1138</v>
      </c>
      <c r="H1869" t="s">
        <v>1139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1078</v>
      </c>
      <c r="H1871" t="s">
        <v>1079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1165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1165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1140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1141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1144</v>
      </c>
      <c r="G1878" t="s">
        <v>276</v>
      </c>
      <c r="H1878" t="s">
        <v>1145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1146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1142</v>
      </c>
      <c r="G1880" t="s">
        <v>1095</v>
      </c>
      <c r="H1880" t="s">
        <v>1143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1142</v>
      </c>
      <c r="G1881" t="s">
        <v>1095</v>
      </c>
      <c r="H1881" t="s">
        <v>1143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1147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1151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1152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1148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1149</v>
      </c>
      <c r="G1892" t="s">
        <v>258</v>
      </c>
      <c r="H1892" t="s">
        <v>1150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1154</v>
      </c>
      <c r="G1902" t="s">
        <v>258</v>
      </c>
      <c r="H1902" t="s">
        <v>1155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1149</v>
      </c>
      <c r="G1903" t="s">
        <v>258</v>
      </c>
      <c r="H1903" t="s">
        <v>1150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1156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1157</v>
      </c>
      <c r="E1907">
        <v>1</v>
      </c>
      <c r="F1907" t="s">
        <v>1158</v>
      </c>
      <c r="G1907" t="s">
        <v>255</v>
      </c>
      <c r="H1907" t="s">
        <v>1159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1158</v>
      </c>
      <c r="G1908" t="s">
        <v>255</v>
      </c>
      <c r="H1908" t="s">
        <v>1159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1162</v>
      </c>
      <c r="G1910" t="s">
        <v>258</v>
      </c>
      <c r="H1910" t="s">
        <v>1163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987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1019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1160</v>
      </c>
      <c r="E1927">
        <v>20</v>
      </c>
      <c r="F1927" t="s">
        <v>467</v>
      </c>
      <c r="G1927" t="s">
        <v>581</v>
      </c>
      <c r="H1927" t="s">
        <v>1165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1160</v>
      </c>
      <c r="E1928">
        <v>1</v>
      </c>
      <c r="F1928" t="s">
        <v>1166</v>
      </c>
      <c r="G1928" t="s">
        <v>264</v>
      </c>
      <c r="H1928" t="s">
        <v>1167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1160</v>
      </c>
      <c r="E1929">
        <v>1</v>
      </c>
      <c r="F1929" t="s">
        <v>1166</v>
      </c>
      <c r="G1929" t="s">
        <v>264</v>
      </c>
      <c r="H1929" t="s">
        <v>1168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1160</v>
      </c>
      <c r="E1930">
        <v>1</v>
      </c>
      <c r="F1930" t="s">
        <v>1166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1160</v>
      </c>
      <c r="E1931">
        <v>1</v>
      </c>
      <c r="F1931" t="s">
        <v>1166</v>
      </c>
      <c r="G1931" t="s">
        <v>255</v>
      </c>
      <c r="H1931" t="s">
        <v>1169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1160</v>
      </c>
      <c r="E1932">
        <v>1</v>
      </c>
      <c r="F1932" t="s">
        <v>1166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1171</v>
      </c>
      <c r="H1933" t="s">
        <v>1170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1129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1172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1173</v>
      </c>
      <c r="K1939" t="s">
        <v>3697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1010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1018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1174</v>
      </c>
      <c r="K1947" t="s">
        <v>3697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1672</v>
      </c>
      <c r="L1950" t="s">
        <v>1175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935</v>
      </c>
      <c r="H1958" t="s">
        <v>986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987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1176</v>
      </c>
      <c r="K1964" t="s">
        <v>3697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1177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1177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1178</v>
      </c>
      <c r="K1967" t="s">
        <v>3697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970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970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970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1179</v>
      </c>
      <c r="G1974" t="s">
        <v>1179</v>
      </c>
      <c r="H1974" t="s">
        <v>1180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1181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1128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1128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1128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1082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935</v>
      </c>
      <c r="H1992" t="s">
        <v>1182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935</v>
      </c>
      <c r="H2000" t="s">
        <v>1183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1184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1185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1536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1186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1536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1167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1165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1187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991</v>
      </c>
      <c r="H2020" t="s">
        <v>1188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1189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1071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1223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1223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1190</v>
      </c>
      <c r="H2026" t="s">
        <v>1191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1193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1194</v>
      </c>
      <c r="H2030" t="s">
        <v>1195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1197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1198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1088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1111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1199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1200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1201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1202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1184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1003</v>
      </c>
      <c r="H2056" t="s">
        <v>976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1206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1205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1207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1208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1025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3786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1025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1209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1210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1211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1211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940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1215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1212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1216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929</v>
      </c>
      <c r="G2102" t="s">
        <v>931</v>
      </c>
      <c r="H2102" t="s">
        <v>930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1217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1217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1218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1020</v>
      </c>
      <c r="G2115" t="s">
        <v>1020</v>
      </c>
      <c r="H2115" t="s">
        <v>1219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1020</v>
      </c>
      <c r="G2116" t="s">
        <v>1020</v>
      </c>
      <c r="H2116" t="s">
        <v>1220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1020</v>
      </c>
      <c r="G2117" t="s">
        <v>1020</v>
      </c>
      <c r="H2117" t="s">
        <v>1221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1555</v>
      </c>
      <c r="H2125" t="s">
        <v>1225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1226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1227</v>
      </c>
      <c r="K2131" t="s">
        <v>3697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1228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1010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1010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1231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1230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1232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3788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1083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1186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1536</v>
      </c>
      <c r="G2179" t="s">
        <v>264</v>
      </c>
      <c r="H2179" t="s">
        <v>1234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991</v>
      </c>
      <c r="H2180" t="s">
        <v>1235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1196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1238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1555</v>
      </c>
      <c r="H2186" t="s">
        <v>1237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1236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994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994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994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1240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1239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1239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3788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1241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1242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984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1192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935</v>
      </c>
      <c r="H2229" t="s">
        <v>1243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1244</v>
      </c>
      <c r="L2230" t="s">
        <v>1245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1246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1247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1248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1249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1239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1250</v>
      </c>
      <c r="E2250">
        <v>1</v>
      </c>
      <c r="F2250" t="s">
        <v>48</v>
      </c>
      <c r="G2250" t="s">
        <v>782</v>
      </c>
      <c r="H2250" t="s">
        <v>912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1250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1250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1252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1253</v>
      </c>
      <c r="G2262" t="s">
        <v>254</v>
      </c>
      <c r="H2262" t="s">
        <v>1254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1255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1051</v>
      </c>
      <c r="E2270">
        <v>1</v>
      </c>
      <c r="F2270" t="s">
        <v>450</v>
      </c>
      <c r="G2270" t="s">
        <v>839</v>
      </c>
      <c r="H2270" t="s">
        <v>2107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1256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1257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987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1258</v>
      </c>
      <c r="K2275" t="s">
        <v>3697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1259</v>
      </c>
      <c r="K2281" t="s">
        <v>3697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1256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1260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1261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1262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1083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1238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1263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982</v>
      </c>
      <c r="K2311" t="s">
        <v>3697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1268</v>
      </c>
      <c r="K2312" t="s">
        <v>3697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990</v>
      </c>
      <c r="H2313" t="s">
        <v>1265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1269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1266</v>
      </c>
      <c r="L2318" t="s">
        <v>1264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1267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1270</v>
      </c>
      <c r="E2336">
        <v>1</v>
      </c>
      <c r="F2336" t="s">
        <v>334</v>
      </c>
      <c r="G2336" t="s">
        <v>265</v>
      </c>
      <c r="H2336" t="s">
        <v>1271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1165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1165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1273</v>
      </c>
      <c r="H2339" t="s">
        <v>1272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1274</v>
      </c>
      <c r="H2340" t="s">
        <v>1275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1242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1033</v>
      </c>
      <c r="G2343" t="s">
        <v>1083</v>
      </c>
      <c r="H2343" t="s">
        <v>1276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1277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1278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1281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1279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1280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1280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1160</v>
      </c>
      <c r="E2357">
        <v>18</v>
      </c>
      <c r="F2357" t="s">
        <v>1253</v>
      </c>
      <c r="G2357" t="s">
        <v>581</v>
      </c>
      <c r="H2357" t="s">
        <v>1165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1160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1160</v>
      </c>
      <c r="E2359">
        <v>1</v>
      </c>
      <c r="F2359" t="s">
        <v>1166</v>
      </c>
      <c r="G2359" t="s">
        <v>264</v>
      </c>
      <c r="H2359" t="s">
        <v>1282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1106</v>
      </c>
      <c r="E2361">
        <v>5</v>
      </c>
      <c r="F2361" t="s">
        <v>15</v>
      </c>
      <c r="G2361" t="s">
        <v>1283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1106</v>
      </c>
      <c r="E2362">
        <v>5</v>
      </c>
      <c r="F2362" t="s">
        <v>15</v>
      </c>
      <c r="G2362" t="s">
        <v>990</v>
      </c>
      <c r="H2362" t="s">
        <v>1284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1106</v>
      </c>
      <c r="E2363">
        <v>1</v>
      </c>
      <c r="F2363" t="s">
        <v>42</v>
      </c>
      <c r="G2363" t="s">
        <v>1083</v>
      </c>
      <c r="H2363" t="s">
        <v>1285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1106</v>
      </c>
      <c r="E2364">
        <v>5</v>
      </c>
      <c r="F2364" t="s">
        <v>21</v>
      </c>
      <c r="G2364" t="s">
        <v>258</v>
      </c>
      <c r="H2364" t="s">
        <v>1267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1286</v>
      </c>
      <c r="G2368" t="s">
        <v>581</v>
      </c>
      <c r="H2368" t="s">
        <v>1165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1239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1287</v>
      </c>
      <c r="G2372" t="s">
        <v>258</v>
      </c>
      <c r="H2372" t="s">
        <v>1969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1288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1252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1289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1290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1291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920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1293</v>
      </c>
      <c r="H2387" t="s">
        <v>1294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1295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1292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1298</v>
      </c>
      <c r="L2395" t="s">
        <v>1296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1210</v>
      </c>
      <c r="L2397" t="s">
        <v>1297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1299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2108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1300</v>
      </c>
      <c r="L2406" t="s">
        <v>1301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1267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1068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1068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1187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940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1205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1305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1267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1205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3792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1240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1306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1286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1307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1307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991</v>
      </c>
      <c r="H2451" t="s">
        <v>992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987</v>
      </c>
      <c r="L2456" t="s">
        <v>1264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1138</v>
      </c>
      <c r="H2458" t="s">
        <v>1308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1309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1310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1239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1316</v>
      </c>
      <c r="E2466">
        <v>1</v>
      </c>
      <c r="F2466" t="s">
        <v>1311</v>
      </c>
      <c r="G2466" t="s">
        <v>258</v>
      </c>
      <c r="H2466" t="s">
        <v>1312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1316</v>
      </c>
      <c r="E2467">
        <v>1</v>
      </c>
      <c r="F2467" t="s">
        <v>1313</v>
      </c>
      <c r="G2467" t="s">
        <v>258</v>
      </c>
      <c r="H2467" t="s">
        <v>1315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1316</v>
      </c>
      <c r="E2468">
        <v>1</v>
      </c>
      <c r="F2468" t="s">
        <v>1313</v>
      </c>
      <c r="G2468" t="s">
        <v>480</v>
      </c>
      <c r="H2468" t="s">
        <v>1314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1317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1318</v>
      </c>
      <c r="G2470" t="s">
        <v>258</v>
      </c>
      <c r="H2470" t="s">
        <v>1319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1320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1321</v>
      </c>
      <c r="E2473">
        <v>5</v>
      </c>
      <c r="F2473" t="s">
        <v>620</v>
      </c>
      <c r="G2473" t="s">
        <v>258</v>
      </c>
      <c r="H2473" t="s">
        <v>1322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2888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1324</v>
      </c>
      <c r="L2479" t="s">
        <v>1323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1211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957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957</v>
      </c>
      <c r="E2488">
        <v>2</v>
      </c>
      <c r="F2488" t="s">
        <v>841</v>
      </c>
      <c r="G2488" t="s">
        <v>1036</v>
      </c>
      <c r="H2488" t="s">
        <v>1325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957</v>
      </c>
      <c r="E2489">
        <v>1</v>
      </c>
      <c r="F2489" t="s">
        <v>26</v>
      </c>
      <c r="G2489" t="s">
        <v>265</v>
      </c>
      <c r="H2489" t="s">
        <v>1326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1165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1329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1271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1330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1165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1327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1328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1165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1331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1194</v>
      </c>
      <c r="H2511" t="s">
        <v>1332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1187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1052</v>
      </c>
      <c r="K2519" t="s">
        <v>3697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1335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1336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914</v>
      </c>
      <c r="G2532" t="s">
        <v>915</v>
      </c>
      <c r="H2532" t="s">
        <v>916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1337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929</v>
      </c>
      <c r="G2541" t="s">
        <v>931</v>
      </c>
      <c r="H2541" t="s">
        <v>930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1338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1339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917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1342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1199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1343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1344</v>
      </c>
      <c r="G2557" t="s">
        <v>1345</v>
      </c>
      <c r="H2557" t="s">
        <v>1346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1347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1130</v>
      </c>
      <c r="G2566" t="s">
        <v>258</v>
      </c>
      <c r="H2566" t="s">
        <v>1132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1348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1172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1349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935</v>
      </c>
      <c r="H2575" t="s">
        <v>1350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935</v>
      </c>
      <c r="H2576" t="s">
        <v>1351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1246</v>
      </c>
      <c r="L2579" t="s">
        <v>1343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1352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935</v>
      </c>
      <c r="H2583" t="s">
        <v>1353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1067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935</v>
      </c>
      <c r="H2588" t="s">
        <v>1354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935</v>
      </c>
      <c r="H2589" t="s">
        <v>1354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1536</v>
      </c>
      <c r="G2593" t="s">
        <v>264</v>
      </c>
      <c r="H2593" t="s">
        <v>1356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1536</v>
      </c>
      <c r="G2594" t="s">
        <v>264</v>
      </c>
      <c r="H2594" t="s">
        <v>1355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1286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1357</v>
      </c>
      <c r="G2601" t="s">
        <v>258</v>
      </c>
      <c r="H2601" t="s">
        <v>1358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1357</v>
      </c>
      <c r="G2602" t="s">
        <v>258</v>
      </c>
      <c r="H2602" t="s">
        <v>1358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1359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1194</v>
      </c>
      <c r="H2604" t="s">
        <v>1332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995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1194</v>
      </c>
      <c r="H2606" t="s">
        <v>1332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1360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1361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1362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1364</v>
      </c>
      <c r="L2623" t="s">
        <v>1343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1365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2109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1366</v>
      </c>
      <c r="K2628" t="s">
        <v>3697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1367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1368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1340</v>
      </c>
      <c r="E2638">
        <v>1</v>
      </c>
      <c r="F2638" t="s">
        <v>914</v>
      </c>
      <c r="G2638" t="s">
        <v>1369</v>
      </c>
      <c r="H2638" t="s">
        <v>1370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1340</v>
      </c>
      <c r="E2639">
        <v>1</v>
      </c>
      <c r="F2639" t="s">
        <v>914</v>
      </c>
      <c r="G2639" t="s">
        <v>1369</v>
      </c>
      <c r="H2639" t="s">
        <v>1371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1340</v>
      </c>
      <c r="E2640">
        <v>1</v>
      </c>
      <c r="F2640" t="s">
        <v>48</v>
      </c>
      <c r="G2640" t="s">
        <v>782</v>
      </c>
      <c r="H2640" t="s">
        <v>1372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1340</v>
      </c>
      <c r="E2641">
        <v>1</v>
      </c>
      <c r="F2641" t="s">
        <v>48</v>
      </c>
      <c r="G2641" t="s">
        <v>782</v>
      </c>
      <c r="H2641" t="s">
        <v>1373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1340</v>
      </c>
      <c r="E2642">
        <v>1</v>
      </c>
      <c r="F2642" t="s">
        <v>48</v>
      </c>
      <c r="G2642" t="s">
        <v>782</v>
      </c>
      <c r="H2642" t="s">
        <v>1374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1165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1375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1376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1337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1130</v>
      </c>
      <c r="G2649" t="s">
        <v>258</v>
      </c>
      <c r="H2649" t="s">
        <v>1132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1130</v>
      </c>
      <c r="G2650" t="s">
        <v>258</v>
      </c>
      <c r="H2650" t="s">
        <v>1377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917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1318</v>
      </c>
      <c r="G2653" t="s">
        <v>258</v>
      </c>
      <c r="H2653" t="s">
        <v>1319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2887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1378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1379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1165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1165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1165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1166</v>
      </c>
      <c r="G2661" t="s">
        <v>255</v>
      </c>
      <c r="H2661" t="s">
        <v>1217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1381</v>
      </c>
      <c r="I2662" t="s">
        <v>1380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1475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3793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1165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1536</v>
      </c>
      <c r="G2668" t="s">
        <v>254</v>
      </c>
      <c r="H2668" t="s">
        <v>1360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1536</v>
      </c>
      <c r="G2669" t="s">
        <v>254</v>
      </c>
      <c r="H2669" t="s">
        <v>1361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1144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1144</v>
      </c>
      <c r="G2671" t="s">
        <v>255</v>
      </c>
      <c r="H2671" t="s">
        <v>1010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1024</v>
      </c>
      <c r="H2676" t="s">
        <v>1382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1386</v>
      </c>
      <c r="K2686" t="s">
        <v>3697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1385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935</v>
      </c>
      <c r="H2691" t="s">
        <v>1243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1387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1036</v>
      </c>
      <c r="H2703" t="s">
        <v>1325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1388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1388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1359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1187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1187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2109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1028</v>
      </c>
      <c r="H2723" t="s">
        <v>1027</v>
      </c>
      <c r="K2723" t="s">
        <v>1390</v>
      </c>
      <c r="L2723" t="s">
        <v>1389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1392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1391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1394</v>
      </c>
      <c r="K2729" t="s">
        <v>3697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1395</v>
      </c>
      <c r="K2730" t="s">
        <v>3697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900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1396</v>
      </c>
      <c r="E2732">
        <v>1</v>
      </c>
      <c r="F2732" t="s">
        <v>1318</v>
      </c>
      <c r="G2732" t="s">
        <v>258</v>
      </c>
      <c r="H2732" t="s">
        <v>1319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1239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1397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1398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1400</v>
      </c>
      <c r="G2740" t="s">
        <v>276</v>
      </c>
      <c r="H2740" t="s">
        <v>402</v>
      </c>
      <c r="L2740" t="s">
        <v>1399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1401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935</v>
      </c>
      <c r="H2743" t="s">
        <v>1402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1403</v>
      </c>
      <c r="H2745" t="s">
        <v>1404</v>
      </c>
      <c r="K2745" t="s">
        <v>3697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1406</v>
      </c>
      <c r="L2746" t="s">
        <v>1405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1406</v>
      </c>
      <c r="L2747" t="s">
        <v>1407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1408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991</v>
      </c>
      <c r="H2751" t="s">
        <v>1188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990</v>
      </c>
      <c r="H2753" t="s">
        <v>1284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2749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1409</v>
      </c>
      <c r="G2757" t="s">
        <v>254</v>
      </c>
      <c r="H2757" t="s">
        <v>1406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1002</v>
      </c>
      <c r="L2760" t="s">
        <v>1410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1407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1411</v>
      </c>
      <c r="E2767">
        <v>48</v>
      </c>
      <c r="F2767" t="s">
        <v>1205</v>
      </c>
      <c r="G2767" t="s">
        <v>258</v>
      </c>
      <c r="H2767" t="s">
        <v>1165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1412</v>
      </c>
      <c r="G2768" t="s">
        <v>189</v>
      </c>
      <c r="H2768" t="s">
        <v>1413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900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900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1415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1416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1417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1418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1158</v>
      </c>
      <c r="G2783" t="s">
        <v>255</v>
      </c>
      <c r="H2783" t="s">
        <v>1159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1420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1239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1419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1029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1419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1421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984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1283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1422</v>
      </c>
      <c r="H2807" t="s">
        <v>1423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1672</v>
      </c>
      <c r="L2811" t="s">
        <v>1424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1672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1281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1425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1555</v>
      </c>
      <c r="H2823" t="s">
        <v>1426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1240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1166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1166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1427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1166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1428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1428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1429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1431</v>
      </c>
      <c r="L2849" t="s">
        <v>1343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1430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1281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1432</v>
      </c>
      <c r="G2858" t="s">
        <v>276</v>
      </c>
      <c r="H2858" t="s">
        <v>1385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1318</v>
      </c>
      <c r="G2860" t="s">
        <v>258</v>
      </c>
      <c r="H2860" t="s">
        <v>1319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1281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1435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977</v>
      </c>
      <c r="H2865" t="s">
        <v>1436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1392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935</v>
      </c>
      <c r="H2869" t="s">
        <v>1437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1439</v>
      </c>
      <c r="L2870" t="s">
        <v>1438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1440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1441</v>
      </c>
      <c r="H2872" t="s">
        <v>1442</v>
      </c>
      <c r="K2872" t="s">
        <v>3697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1286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1392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900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900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995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1257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990</v>
      </c>
      <c r="H2893" t="s">
        <v>1284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917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1072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1447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1419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1446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1448</v>
      </c>
      <c r="E2908">
        <v>1</v>
      </c>
      <c r="F2908" t="s">
        <v>1205</v>
      </c>
      <c r="G2908" t="s">
        <v>258</v>
      </c>
      <c r="H2908" t="s">
        <v>1165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1293</v>
      </c>
      <c r="H2909" t="s">
        <v>1294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1286</v>
      </c>
      <c r="G2915" t="s">
        <v>264</v>
      </c>
      <c r="H2915" t="s">
        <v>995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1449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1256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1450</v>
      </c>
      <c r="L2924" t="s">
        <v>1451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1452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1229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1410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1407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935</v>
      </c>
      <c r="H2939" t="s">
        <v>1437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2746</v>
      </c>
      <c r="L2944" t="s">
        <v>1343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1392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1453</v>
      </c>
      <c r="H2952" t="s">
        <v>1445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1457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1457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1458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935</v>
      </c>
      <c r="H2960" t="s">
        <v>1459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1228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1453</v>
      </c>
      <c r="H2965" t="s">
        <v>1337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990</v>
      </c>
      <c r="H2966" t="s">
        <v>1284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1264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1460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1461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1400</v>
      </c>
      <c r="G2972" t="s">
        <v>264</v>
      </c>
      <c r="H2972" t="s">
        <v>244</v>
      </c>
      <c r="L2972" t="s">
        <v>1464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1462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1462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2746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2746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1465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1466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1467</v>
      </c>
      <c r="K2994" t="s">
        <v>3697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1010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1010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1468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1469</v>
      </c>
      <c r="H2999" t="s">
        <v>1470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1475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1476</v>
      </c>
      <c r="E3010">
        <v>1</v>
      </c>
      <c r="F3010" t="s">
        <v>1478</v>
      </c>
      <c r="G3010" t="s">
        <v>264</v>
      </c>
      <c r="H3010" t="s">
        <v>1477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1271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1479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1166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1020</v>
      </c>
      <c r="G3018" t="s">
        <v>1020</v>
      </c>
      <c r="H3018" t="s">
        <v>1480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1020</v>
      </c>
      <c r="G3019" t="s">
        <v>1020</v>
      </c>
      <c r="H3019" t="s">
        <v>1481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1020</v>
      </c>
      <c r="G3020" t="s">
        <v>1020</v>
      </c>
      <c r="H3020" t="s">
        <v>1482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1022</v>
      </c>
      <c r="E3022">
        <v>1</v>
      </c>
      <c r="F3022" t="s">
        <v>206</v>
      </c>
      <c r="G3022" t="s">
        <v>713</v>
      </c>
      <c r="H3022" t="s">
        <v>1483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1486</v>
      </c>
      <c r="E3023">
        <v>1</v>
      </c>
      <c r="F3023" t="s">
        <v>1484</v>
      </c>
      <c r="G3023" t="s">
        <v>1484</v>
      </c>
      <c r="H3023" t="s">
        <v>1484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1486</v>
      </c>
      <c r="E3024">
        <v>1</v>
      </c>
      <c r="F3024" t="s">
        <v>1485</v>
      </c>
      <c r="G3024" t="s">
        <v>1485</v>
      </c>
      <c r="H3024" t="s">
        <v>1485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1337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1490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1491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1487</v>
      </c>
      <c r="G3030" t="s">
        <v>258</v>
      </c>
      <c r="H3030" t="s">
        <v>1488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1489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1456</v>
      </c>
      <c r="E3032">
        <v>1</v>
      </c>
      <c r="F3032" t="s">
        <v>578</v>
      </c>
      <c r="G3032" t="s">
        <v>265</v>
      </c>
      <c r="H3032" t="s">
        <v>1256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1456</v>
      </c>
      <c r="E3033">
        <v>1</v>
      </c>
      <c r="F3033" t="s">
        <v>1492</v>
      </c>
      <c r="G3033" t="s">
        <v>264</v>
      </c>
      <c r="H3033" t="s">
        <v>1429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1456</v>
      </c>
      <c r="E3034">
        <v>2</v>
      </c>
      <c r="F3034" t="s">
        <v>216</v>
      </c>
      <c r="G3034" t="s">
        <v>255</v>
      </c>
      <c r="H3034" t="s">
        <v>1493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1456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1456</v>
      </c>
      <c r="E3036">
        <v>2</v>
      </c>
      <c r="F3036" t="s">
        <v>216</v>
      </c>
      <c r="G3036" t="s">
        <v>264</v>
      </c>
      <c r="H3036" t="s">
        <v>995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1456</v>
      </c>
      <c r="E3037">
        <v>8</v>
      </c>
      <c r="F3037" t="s">
        <v>883</v>
      </c>
      <c r="G3037" t="s">
        <v>265</v>
      </c>
      <c r="H3037" t="s">
        <v>1119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1456</v>
      </c>
      <c r="E3038">
        <v>3</v>
      </c>
      <c r="F3038" t="s">
        <v>1494</v>
      </c>
      <c r="G3038" t="s">
        <v>258</v>
      </c>
      <c r="H3038" t="s">
        <v>1495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1456</v>
      </c>
      <c r="E3039">
        <v>5</v>
      </c>
      <c r="F3039" t="s">
        <v>26</v>
      </c>
      <c r="G3039" t="s">
        <v>264</v>
      </c>
      <c r="H3039" t="s">
        <v>1496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1497</v>
      </c>
      <c r="E3040">
        <v>4</v>
      </c>
      <c r="F3040" t="s">
        <v>709</v>
      </c>
      <c r="G3040" t="s">
        <v>258</v>
      </c>
      <c r="H3040" t="s">
        <v>1499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1497</v>
      </c>
      <c r="E3041">
        <v>2</v>
      </c>
      <c r="F3041" t="s">
        <v>709</v>
      </c>
      <c r="G3041" t="s">
        <v>258</v>
      </c>
      <c r="H3041" t="s">
        <v>1072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1497</v>
      </c>
      <c r="E3042">
        <v>1</v>
      </c>
      <c r="F3042" t="s">
        <v>45</v>
      </c>
      <c r="G3042" t="s">
        <v>258</v>
      </c>
      <c r="H3042" t="s">
        <v>1500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1497</v>
      </c>
      <c r="E3043">
        <v>1</v>
      </c>
      <c r="F3043" t="s">
        <v>45</v>
      </c>
      <c r="G3043" t="s">
        <v>1469</v>
      </c>
      <c r="H3043" t="s">
        <v>1501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1497</v>
      </c>
      <c r="E3044">
        <v>1</v>
      </c>
      <c r="F3044" t="s">
        <v>15</v>
      </c>
      <c r="G3044" t="s">
        <v>1453</v>
      </c>
      <c r="H3044" t="s">
        <v>1502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1293</v>
      </c>
      <c r="H3045" t="s">
        <v>1503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1293</v>
      </c>
      <c r="H3046" t="s">
        <v>1294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917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1504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3164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1505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1160</v>
      </c>
      <c r="E3052">
        <v>7</v>
      </c>
      <c r="F3052" t="s">
        <v>467</v>
      </c>
      <c r="G3052" t="s">
        <v>581</v>
      </c>
      <c r="H3052" t="s">
        <v>1165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1160</v>
      </c>
      <c r="E3053">
        <v>1</v>
      </c>
      <c r="F3053" t="s">
        <v>1506</v>
      </c>
      <c r="G3053" t="s">
        <v>265</v>
      </c>
      <c r="H3053" t="s">
        <v>1458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1165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1068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1256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1010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1165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1471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1471</v>
      </c>
      <c r="E3062">
        <v>10</v>
      </c>
      <c r="F3062" t="s">
        <v>334</v>
      </c>
      <c r="G3062" t="s">
        <v>581</v>
      </c>
      <c r="H3062" t="s">
        <v>1165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1471</v>
      </c>
      <c r="E3063">
        <v>5</v>
      </c>
      <c r="F3063" t="s">
        <v>578</v>
      </c>
      <c r="G3063" t="s">
        <v>581</v>
      </c>
      <c r="H3063" t="s">
        <v>1165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1471</v>
      </c>
      <c r="E3064">
        <v>5</v>
      </c>
      <c r="F3064" t="s">
        <v>1158</v>
      </c>
      <c r="G3064" t="s">
        <v>258</v>
      </c>
      <c r="H3064" t="s">
        <v>1507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1471</v>
      </c>
      <c r="E3065">
        <v>10</v>
      </c>
      <c r="F3065" t="s">
        <v>468</v>
      </c>
      <c r="G3065" t="s">
        <v>258</v>
      </c>
      <c r="H3065" t="s">
        <v>1165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1165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1508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1509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1508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1401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1138</v>
      </c>
      <c r="H3073" t="s">
        <v>1308</v>
      </c>
      <c r="L3073" t="s">
        <v>1510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1512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1194</v>
      </c>
      <c r="H3078" t="s">
        <v>1511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1392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1310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1515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1516</v>
      </c>
      <c r="K3095" t="s">
        <v>3697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1517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1520</v>
      </c>
      <c r="L3102" t="s">
        <v>1518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1521</v>
      </c>
      <c r="L3103" t="s">
        <v>1522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929</v>
      </c>
      <c r="G3106" t="s">
        <v>862</v>
      </c>
      <c r="H3106" t="s">
        <v>1121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1523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1138</v>
      </c>
      <c r="H3110" t="s">
        <v>1308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1138</v>
      </c>
      <c r="H3111" t="s">
        <v>1308</v>
      </c>
      <c r="J3111" t="s">
        <v>919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1310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1526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1525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1165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1527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1528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1166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1379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1475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1475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1529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1445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900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1165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1530</v>
      </c>
      <c r="E3139">
        <v>1</v>
      </c>
      <c r="F3139" t="s">
        <v>378</v>
      </c>
      <c r="G3139" t="s">
        <v>254</v>
      </c>
      <c r="H3139" t="s">
        <v>294</v>
      </c>
      <c r="L3139" t="s">
        <v>1519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1530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1531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1516</v>
      </c>
      <c r="K3147" t="s">
        <v>3697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1401</v>
      </c>
      <c r="L3148" t="s">
        <v>1532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1487</v>
      </c>
      <c r="G3152" t="s">
        <v>258</v>
      </c>
      <c r="H3152" t="s">
        <v>1488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1462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1533</v>
      </c>
      <c r="E3154">
        <v>1</v>
      </c>
      <c r="F3154" t="s">
        <v>15</v>
      </c>
      <c r="G3154" t="s">
        <v>990</v>
      </c>
      <c r="H3154" t="s">
        <v>1284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1295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1529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940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1448</v>
      </c>
      <c r="E3159">
        <v>1</v>
      </c>
      <c r="F3159" t="s">
        <v>1205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1448</v>
      </c>
      <c r="E3160">
        <v>1</v>
      </c>
      <c r="F3160" t="s">
        <v>1205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917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1317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1040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1029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1240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1039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1030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1030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1392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1141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1535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1536</v>
      </c>
      <c r="G3194" t="s">
        <v>254</v>
      </c>
      <c r="H3194" t="s">
        <v>1538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1184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1537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1539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1540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1541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1166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1475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1030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1542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1462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1462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1210</v>
      </c>
      <c r="L3219" t="s">
        <v>1545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1211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1496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1546</v>
      </c>
      <c r="H3229" t="s">
        <v>1205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1078</v>
      </c>
      <c r="H3233" t="s">
        <v>1079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3228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1194</v>
      </c>
      <c r="H3248" t="s">
        <v>1547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1194</v>
      </c>
      <c r="H3249" t="s">
        <v>1548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1496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935</v>
      </c>
      <c r="H3258" t="s">
        <v>1350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1549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1310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1119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1392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1392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1550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1288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1552</v>
      </c>
      <c r="L3282" t="s">
        <v>1553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1385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1551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1392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1385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1555</v>
      </c>
      <c r="H3295" t="s">
        <v>1426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1462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1556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1557</v>
      </c>
      <c r="H3301" t="s">
        <v>1558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1162</v>
      </c>
      <c r="G3303" t="s">
        <v>258</v>
      </c>
      <c r="H3303" t="s">
        <v>1559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1560</v>
      </c>
      <c r="E3304">
        <v>4</v>
      </c>
      <c r="F3304" t="s">
        <v>216</v>
      </c>
      <c r="G3304" t="s">
        <v>276</v>
      </c>
      <c r="H3304" t="s">
        <v>1531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1560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1560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1560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1560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1560</v>
      </c>
      <c r="E3309">
        <v>2</v>
      </c>
      <c r="F3309" t="s">
        <v>48</v>
      </c>
      <c r="G3309" t="s">
        <v>1562</v>
      </c>
      <c r="H3309" t="s">
        <v>1563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991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1144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1144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1144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1144</v>
      </c>
      <c r="G3316" t="s">
        <v>276</v>
      </c>
      <c r="H3316" t="s">
        <v>1564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1144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1565</v>
      </c>
      <c r="L3319" t="s">
        <v>1566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1538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1205</v>
      </c>
      <c r="G3321" t="s">
        <v>258</v>
      </c>
      <c r="H3321" t="s">
        <v>1165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1253</v>
      </c>
      <c r="G3323" t="s">
        <v>265</v>
      </c>
      <c r="H3323" t="s">
        <v>1567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1568</v>
      </c>
      <c r="G3326" t="s">
        <v>374</v>
      </c>
      <c r="H3326" t="s">
        <v>1570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1571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1085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1297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1572</v>
      </c>
      <c r="L3332" t="s">
        <v>1573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1574</v>
      </c>
      <c r="K3334" t="s">
        <v>3697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1401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1022</v>
      </c>
      <c r="E3337">
        <v>2</v>
      </c>
      <c r="F3337" t="s">
        <v>823</v>
      </c>
      <c r="G3337" t="s">
        <v>1024</v>
      </c>
      <c r="H3337" t="s">
        <v>1030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1289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1021</v>
      </c>
      <c r="E3340">
        <v>10</v>
      </c>
      <c r="F3340" t="s">
        <v>357</v>
      </c>
      <c r="G3340" t="s">
        <v>935</v>
      </c>
      <c r="H3340" t="s">
        <v>1165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1021</v>
      </c>
      <c r="E3341">
        <v>11</v>
      </c>
      <c r="F3341" t="s">
        <v>1020</v>
      </c>
      <c r="G3341" t="s">
        <v>1020</v>
      </c>
      <c r="H3341" t="s">
        <v>1165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1575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1576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1184</v>
      </c>
      <c r="G3344" t="s">
        <v>264</v>
      </c>
      <c r="H3344" t="s">
        <v>1514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900</v>
      </c>
      <c r="L3349" t="s">
        <v>1297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1577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1578</v>
      </c>
      <c r="E3352">
        <v>1</v>
      </c>
      <c r="F3352" t="s">
        <v>334</v>
      </c>
      <c r="G3352" t="s">
        <v>264</v>
      </c>
      <c r="H3352" t="s">
        <v>1579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1578</v>
      </c>
      <c r="E3353">
        <v>1</v>
      </c>
      <c r="F3353" t="s">
        <v>883</v>
      </c>
      <c r="G3353" t="s">
        <v>264</v>
      </c>
      <c r="H3353" t="s">
        <v>1579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991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977</v>
      </c>
      <c r="H3356" t="s">
        <v>1436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1580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1581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3228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1010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1010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1185</v>
      </c>
      <c r="G3370" t="s">
        <v>255</v>
      </c>
      <c r="H3370" t="s">
        <v>1010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1415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1339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1582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1317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1583</v>
      </c>
      <c r="H3386" t="s">
        <v>1584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1585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1587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1040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1586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1165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1010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1165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1185</v>
      </c>
      <c r="G3394" t="s">
        <v>276</v>
      </c>
      <c r="H3394" t="s">
        <v>1010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1185</v>
      </c>
      <c r="G3395" t="s">
        <v>276</v>
      </c>
      <c r="H3395" t="s">
        <v>1588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1184</v>
      </c>
      <c r="G3397" t="s">
        <v>264</v>
      </c>
      <c r="H3397" t="s">
        <v>1514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900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1589</v>
      </c>
      <c r="G3399" t="s">
        <v>264</v>
      </c>
      <c r="H3399" t="s">
        <v>1579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1199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1316</v>
      </c>
      <c r="E3402">
        <v>1</v>
      </c>
      <c r="F3402" t="s">
        <v>1590</v>
      </c>
      <c r="G3402" t="s">
        <v>258</v>
      </c>
      <c r="H3402" t="s">
        <v>1591</v>
      </c>
      <c r="L3402" t="s">
        <v>1594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1316</v>
      </c>
      <c r="E3403">
        <v>1</v>
      </c>
      <c r="F3403" t="s">
        <v>1592</v>
      </c>
      <c r="G3403" t="s">
        <v>258</v>
      </c>
      <c r="H3403" t="s">
        <v>1593</v>
      </c>
      <c r="L3403" t="s">
        <v>1594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1595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977</v>
      </c>
      <c r="H3405" t="s">
        <v>1436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1596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1165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1575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1575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1165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1199</v>
      </c>
      <c r="L3417" t="s">
        <v>1297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1448</v>
      </c>
      <c r="E3418">
        <v>1</v>
      </c>
      <c r="F3418" t="s">
        <v>1205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1036</v>
      </c>
      <c r="H3419" t="s">
        <v>1325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1597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1392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1392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1401</v>
      </c>
      <c r="L3423" t="s">
        <v>1532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1147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1588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1194</v>
      </c>
      <c r="H3430" t="s">
        <v>1600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1253</v>
      </c>
      <c r="G3434" t="s">
        <v>258</v>
      </c>
      <c r="H3434" t="s">
        <v>1601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1602</v>
      </c>
      <c r="E3437">
        <v>1</v>
      </c>
      <c r="F3437" t="s">
        <v>1487</v>
      </c>
      <c r="G3437" t="s">
        <v>258</v>
      </c>
      <c r="H3437" t="s">
        <v>1603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1602</v>
      </c>
      <c r="E3438">
        <v>1</v>
      </c>
      <c r="F3438" t="s">
        <v>15</v>
      </c>
      <c r="G3438" t="s">
        <v>258</v>
      </c>
      <c r="H3438" t="s">
        <v>1604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1602</v>
      </c>
      <c r="E3439">
        <v>1</v>
      </c>
      <c r="F3439" t="s">
        <v>1606</v>
      </c>
      <c r="G3439" t="s">
        <v>258</v>
      </c>
      <c r="H3439" t="s">
        <v>1607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1605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1166</v>
      </c>
      <c r="G3445" t="s">
        <v>276</v>
      </c>
      <c r="H3445" t="s">
        <v>1385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1496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1385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1649</v>
      </c>
      <c r="L3454" t="s">
        <v>1297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1392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940</v>
      </c>
      <c r="E3456">
        <v>1</v>
      </c>
      <c r="F3456" t="s">
        <v>357</v>
      </c>
      <c r="G3456" t="s">
        <v>935</v>
      </c>
      <c r="H3456" t="s">
        <v>1608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940</v>
      </c>
      <c r="E3457">
        <v>1</v>
      </c>
      <c r="F3457" t="s">
        <v>127</v>
      </c>
      <c r="G3457" t="s">
        <v>258</v>
      </c>
      <c r="H3457" t="s">
        <v>1609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1144</v>
      </c>
      <c r="G3460" t="s">
        <v>276</v>
      </c>
      <c r="H3460" t="s">
        <v>1145</v>
      </c>
      <c r="I3460" t="s">
        <v>20</v>
      </c>
      <c r="L3460" t="s">
        <v>1628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1610</v>
      </c>
      <c r="L3461" t="s">
        <v>1532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1339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1611</v>
      </c>
      <c r="L3468" t="s">
        <v>1612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1010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990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1613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1508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1508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1542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940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1542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1616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1616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1615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1617</v>
      </c>
      <c r="K3502" t="s">
        <v>3697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1585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1618</v>
      </c>
      <c r="K3511" t="s">
        <v>3697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1317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1619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1620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901</v>
      </c>
      <c r="H3520" t="s">
        <v>902</v>
      </c>
      <c r="J3520" t="s">
        <v>643</v>
      </c>
      <c r="L3520" t="s">
        <v>1229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1280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1622</v>
      </c>
      <c r="K3526" t="s">
        <v>1625</v>
      </c>
      <c r="L3526" t="s">
        <v>1297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1621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935</v>
      </c>
      <c r="H3531" t="s">
        <v>1623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935</v>
      </c>
      <c r="H3532" t="s">
        <v>1624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1626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997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984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1331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3793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1144</v>
      </c>
      <c r="G3548" t="s">
        <v>264</v>
      </c>
      <c r="H3548" t="s">
        <v>301</v>
      </c>
      <c r="I3548" t="s">
        <v>20</v>
      </c>
      <c r="L3548" t="s">
        <v>1628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1649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1144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1630</v>
      </c>
      <c r="J3553" t="s">
        <v>1631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1630</v>
      </c>
      <c r="J3554" t="s">
        <v>1632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1866</v>
      </c>
      <c r="J3555" t="s">
        <v>643</v>
      </c>
      <c r="L3555" t="s">
        <v>1867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1635</v>
      </c>
      <c r="E3556">
        <v>2</v>
      </c>
      <c r="F3556" t="s">
        <v>841</v>
      </c>
      <c r="G3556" t="s">
        <v>1036</v>
      </c>
      <c r="H3556" t="s">
        <v>1325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1560</v>
      </c>
      <c r="E3557">
        <v>1</v>
      </c>
      <c r="F3557" t="s">
        <v>206</v>
      </c>
      <c r="G3557" t="s">
        <v>786</v>
      </c>
      <c r="H3557" t="s">
        <v>1252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1560</v>
      </c>
      <c r="E3558">
        <v>2</v>
      </c>
      <c r="F3558" t="s">
        <v>15</v>
      </c>
      <c r="G3558" t="s">
        <v>258</v>
      </c>
      <c r="H3558" t="s">
        <v>1636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1560</v>
      </c>
      <c r="E3559">
        <v>10</v>
      </c>
      <c r="F3559" t="s">
        <v>883</v>
      </c>
      <c r="G3559" t="s">
        <v>581</v>
      </c>
      <c r="H3559" t="s">
        <v>1165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1560</v>
      </c>
      <c r="E3560">
        <v>3</v>
      </c>
      <c r="F3560" t="s">
        <v>578</v>
      </c>
      <c r="G3560" t="s">
        <v>581</v>
      </c>
      <c r="H3560" t="s">
        <v>1165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1560</v>
      </c>
      <c r="E3561">
        <v>2</v>
      </c>
      <c r="F3561" t="s">
        <v>578</v>
      </c>
      <c r="G3561" t="s">
        <v>265</v>
      </c>
      <c r="H3561" t="s">
        <v>1416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1560</v>
      </c>
      <c r="E3562">
        <v>10</v>
      </c>
      <c r="F3562" t="s">
        <v>334</v>
      </c>
      <c r="G3562" t="s">
        <v>581</v>
      </c>
      <c r="H3562" t="s">
        <v>1165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1560</v>
      </c>
      <c r="E3563">
        <v>1</v>
      </c>
      <c r="F3563" t="s">
        <v>1637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1642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1638</v>
      </c>
      <c r="G3566" t="s">
        <v>264</v>
      </c>
      <c r="H3566" t="s">
        <v>1639</v>
      </c>
      <c r="L3566" t="s">
        <v>1628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1184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1585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1627</v>
      </c>
      <c r="E3569">
        <v>3</v>
      </c>
      <c r="F3569" t="s">
        <v>216</v>
      </c>
      <c r="G3569" t="s">
        <v>264</v>
      </c>
      <c r="H3569" t="s">
        <v>1640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1627</v>
      </c>
      <c r="E3570">
        <v>2</v>
      </c>
      <c r="F3570" t="s">
        <v>216</v>
      </c>
      <c r="G3570" t="s">
        <v>264</v>
      </c>
      <c r="H3570" t="s">
        <v>997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1560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1560</v>
      </c>
      <c r="E3574">
        <v>1</v>
      </c>
      <c r="F3574" t="s">
        <v>524</v>
      </c>
      <c r="G3574" t="s">
        <v>264</v>
      </c>
      <c r="H3574" t="s">
        <v>1641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1560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1642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1672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1476</v>
      </c>
      <c r="E3580">
        <v>1</v>
      </c>
      <c r="F3580" t="s">
        <v>1144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1476</v>
      </c>
      <c r="E3581">
        <v>1</v>
      </c>
      <c r="F3581" t="s">
        <v>1144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1476</v>
      </c>
      <c r="E3582">
        <v>1</v>
      </c>
      <c r="F3582" t="s">
        <v>1144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1476</v>
      </c>
      <c r="E3583">
        <v>1</v>
      </c>
      <c r="F3583" t="s">
        <v>1144</v>
      </c>
      <c r="G3583" t="s">
        <v>255</v>
      </c>
      <c r="H3583" t="s">
        <v>1217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1476</v>
      </c>
      <c r="E3584">
        <v>1</v>
      </c>
      <c r="F3584" t="s">
        <v>1144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1476</v>
      </c>
      <c r="E3585">
        <v>5</v>
      </c>
      <c r="F3585" t="s">
        <v>1205</v>
      </c>
      <c r="G3585" t="s">
        <v>258</v>
      </c>
      <c r="H3585" t="s">
        <v>1644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1476</v>
      </c>
      <c r="E3586">
        <v>1</v>
      </c>
      <c r="F3586" t="s">
        <v>1144</v>
      </c>
      <c r="G3586" t="s">
        <v>255</v>
      </c>
      <c r="H3586" t="s">
        <v>539</v>
      </c>
      <c r="I3586" t="s">
        <v>20</v>
      </c>
      <c r="L3586" t="s">
        <v>1643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901</v>
      </c>
      <c r="H3587" t="s">
        <v>902</v>
      </c>
      <c r="J3587" t="s">
        <v>643</v>
      </c>
      <c r="L3587" t="s">
        <v>1228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1286</v>
      </c>
      <c r="G3593" t="s">
        <v>264</v>
      </c>
      <c r="H3593" t="s">
        <v>995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1647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935</v>
      </c>
      <c r="H3596" t="s">
        <v>1648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1650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1286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1638</v>
      </c>
      <c r="G3614" t="s">
        <v>264</v>
      </c>
      <c r="H3614" t="s">
        <v>1639</v>
      </c>
      <c r="L3614" t="s">
        <v>1651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1652</v>
      </c>
      <c r="H3616" t="s">
        <v>1653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1456</v>
      </c>
      <c r="E3626">
        <v>1</v>
      </c>
      <c r="F3626" t="s">
        <v>883</v>
      </c>
      <c r="G3626" t="s">
        <v>265</v>
      </c>
      <c r="H3626" t="s">
        <v>1119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3793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1658</v>
      </c>
      <c r="E3630">
        <v>1</v>
      </c>
      <c r="F3630" t="s">
        <v>1144</v>
      </c>
      <c r="G3630" t="s">
        <v>264</v>
      </c>
      <c r="H3630" t="s">
        <v>1659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1144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1144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1144</v>
      </c>
      <c r="G3633" t="s">
        <v>264</v>
      </c>
      <c r="H3633" t="s">
        <v>1660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1144</v>
      </c>
      <c r="G3634" t="s">
        <v>254</v>
      </c>
      <c r="H3634" t="s">
        <v>1661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1662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1662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1675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1550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935</v>
      </c>
      <c r="H3646" t="s">
        <v>1663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935</v>
      </c>
      <c r="H3647" t="s">
        <v>1221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1144</v>
      </c>
      <c r="G3654" t="s">
        <v>264</v>
      </c>
      <c r="H3654" t="s">
        <v>1659</v>
      </c>
      <c r="I3654" t="s">
        <v>20</v>
      </c>
      <c r="L3654" t="s">
        <v>1628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1236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1236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1236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1666</v>
      </c>
      <c r="K3661" t="s">
        <v>3697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1672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1667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978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1668</v>
      </c>
      <c r="K3677" t="s">
        <v>3697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1476</v>
      </c>
      <c r="E3679">
        <v>1</v>
      </c>
      <c r="F3679" t="s">
        <v>1144</v>
      </c>
      <c r="G3679" t="s">
        <v>264</v>
      </c>
      <c r="H3679" t="s">
        <v>1669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1658</v>
      </c>
      <c r="E3680">
        <v>1</v>
      </c>
      <c r="F3680" t="s">
        <v>1144</v>
      </c>
      <c r="G3680" t="s">
        <v>264</v>
      </c>
      <c r="H3680" t="s">
        <v>1670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1658</v>
      </c>
      <c r="E3681">
        <v>1</v>
      </c>
      <c r="F3681" t="s">
        <v>1144</v>
      </c>
      <c r="G3681" t="s">
        <v>264</v>
      </c>
      <c r="H3681" t="s">
        <v>1671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1536</v>
      </c>
      <c r="G3682" t="s">
        <v>276</v>
      </c>
      <c r="H3682" t="s">
        <v>1145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1672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1537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2642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3793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3793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1560</v>
      </c>
      <c r="E3695">
        <v>4</v>
      </c>
      <c r="F3695" t="s">
        <v>1675</v>
      </c>
      <c r="G3695" t="s">
        <v>581</v>
      </c>
      <c r="H3695" t="s">
        <v>1165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1560</v>
      </c>
      <c r="E3696">
        <v>10</v>
      </c>
      <c r="F3696" t="s">
        <v>1494</v>
      </c>
      <c r="G3696" t="s">
        <v>581</v>
      </c>
      <c r="H3696" t="s">
        <v>1165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1560</v>
      </c>
      <c r="E3697">
        <v>37</v>
      </c>
      <c r="F3697" t="s">
        <v>883</v>
      </c>
      <c r="G3697" t="s">
        <v>581</v>
      </c>
      <c r="H3697" t="s">
        <v>1165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1560</v>
      </c>
      <c r="E3698">
        <v>6</v>
      </c>
      <c r="F3698" t="s">
        <v>1676</v>
      </c>
      <c r="G3698" t="s">
        <v>276</v>
      </c>
      <c r="H3698" t="s">
        <v>1677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1560</v>
      </c>
      <c r="E3699">
        <v>3</v>
      </c>
      <c r="F3699" t="s">
        <v>1680</v>
      </c>
      <c r="G3699" t="s">
        <v>1194</v>
      </c>
      <c r="H3699" t="s">
        <v>1678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1560</v>
      </c>
      <c r="E3700">
        <v>3</v>
      </c>
      <c r="F3700" t="s">
        <v>1680</v>
      </c>
      <c r="G3700" t="s">
        <v>1194</v>
      </c>
      <c r="H3700" t="s">
        <v>1679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1560</v>
      </c>
      <c r="E3701">
        <v>8</v>
      </c>
      <c r="F3701" t="s">
        <v>1680</v>
      </c>
      <c r="G3701" t="s">
        <v>264</v>
      </c>
      <c r="H3701" t="s">
        <v>1662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1560</v>
      </c>
      <c r="E3702">
        <v>6</v>
      </c>
      <c r="F3702" t="s">
        <v>1680</v>
      </c>
      <c r="G3702" t="s">
        <v>254</v>
      </c>
      <c r="H3702" t="s">
        <v>1236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1560</v>
      </c>
      <c r="E3703">
        <v>3</v>
      </c>
      <c r="F3703" t="s">
        <v>1680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1560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1560</v>
      </c>
      <c r="E3705">
        <v>8</v>
      </c>
      <c r="F3705" t="s">
        <v>883</v>
      </c>
      <c r="G3705" t="s">
        <v>276</v>
      </c>
      <c r="H3705" t="s">
        <v>1681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1560</v>
      </c>
      <c r="E3706">
        <v>2</v>
      </c>
      <c r="F3706" t="s">
        <v>216</v>
      </c>
      <c r="G3706" t="s">
        <v>264</v>
      </c>
      <c r="H3706" t="s">
        <v>1682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1560</v>
      </c>
      <c r="E3707">
        <v>2</v>
      </c>
      <c r="F3707" t="s">
        <v>216</v>
      </c>
      <c r="G3707" t="s">
        <v>264</v>
      </c>
      <c r="H3707" t="s">
        <v>1683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1560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1560</v>
      </c>
      <c r="E3709">
        <v>3</v>
      </c>
      <c r="F3709" t="s">
        <v>216</v>
      </c>
      <c r="G3709" t="s">
        <v>491</v>
      </c>
      <c r="H3709" t="s">
        <v>1684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1560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1560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1560</v>
      </c>
      <c r="E3712">
        <v>3</v>
      </c>
      <c r="F3712" t="s">
        <v>620</v>
      </c>
      <c r="G3712" t="s">
        <v>258</v>
      </c>
      <c r="H3712" t="s">
        <v>1685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1560</v>
      </c>
      <c r="E3713">
        <v>2</v>
      </c>
      <c r="F3713" t="s">
        <v>620</v>
      </c>
      <c r="G3713" t="s">
        <v>258</v>
      </c>
      <c r="H3713" t="s">
        <v>1686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1560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1560</v>
      </c>
      <c r="E3715">
        <v>2</v>
      </c>
      <c r="F3715" t="s">
        <v>578</v>
      </c>
      <c r="G3715" t="s">
        <v>491</v>
      </c>
      <c r="H3715" t="s">
        <v>1684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1560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1560</v>
      </c>
      <c r="E3717">
        <v>1</v>
      </c>
      <c r="F3717" t="s">
        <v>578</v>
      </c>
      <c r="G3717" t="s">
        <v>255</v>
      </c>
      <c r="H3717" t="s">
        <v>1687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1560</v>
      </c>
      <c r="E3718">
        <v>1</v>
      </c>
      <c r="F3718" t="s">
        <v>578</v>
      </c>
      <c r="G3718" t="s">
        <v>264</v>
      </c>
      <c r="H3718" t="s">
        <v>1688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1560</v>
      </c>
      <c r="E3719">
        <v>1</v>
      </c>
      <c r="F3719" t="s">
        <v>578</v>
      </c>
      <c r="G3719" t="s">
        <v>264</v>
      </c>
      <c r="H3719" t="s">
        <v>1662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1560</v>
      </c>
      <c r="E3720">
        <v>2</v>
      </c>
      <c r="F3720" t="s">
        <v>620</v>
      </c>
      <c r="G3720" t="s">
        <v>258</v>
      </c>
      <c r="H3720" t="s">
        <v>1689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1560</v>
      </c>
      <c r="E3721">
        <v>10</v>
      </c>
      <c r="F3721" t="s">
        <v>357</v>
      </c>
      <c r="G3721" t="s">
        <v>935</v>
      </c>
      <c r="H3721" t="s">
        <v>1165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1560</v>
      </c>
      <c r="E3722">
        <v>4</v>
      </c>
      <c r="F3722" t="s">
        <v>1020</v>
      </c>
      <c r="G3722" t="s">
        <v>258</v>
      </c>
      <c r="H3722" t="s">
        <v>1165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1316</v>
      </c>
      <c r="E3723">
        <v>1</v>
      </c>
      <c r="F3723" t="s">
        <v>1690</v>
      </c>
      <c r="G3723" t="s">
        <v>1691</v>
      </c>
      <c r="H3723" t="s">
        <v>1692</v>
      </c>
      <c r="L3723" t="s">
        <v>1594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1316</v>
      </c>
      <c r="E3724">
        <v>1</v>
      </c>
      <c r="F3724" t="s">
        <v>1693</v>
      </c>
      <c r="G3724" t="s">
        <v>258</v>
      </c>
      <c r="H3724" t="s">
        <v>1694</v>
      </c>
      <c r="L3724" t="s">
        <v>1594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1316</v>
      </c>
      <c r="E3725">
        <v>1</v>
      </c>
      <c r="F3725" t="s">
        <v>1695</v>
      </c>
      <c r="G3725" t="s">
        <v>258</v>
      </c>
      <c r="H3725" t="s">
        <v>1696</v>
      </c>
      <c r="L3725" t="s">
        <v>1594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1699</v>
      </c>
      <c r="E3729">
        <v>1</v>
      </c>
      <c r="F3729" t="s">
        <v>26</v>
      </c>
      <c r="G3729" t="s">
        <v>713</v>
      </c>
      <c r="H3729" t="s">
        <v>1025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1699</v>
      </c>
      <c r="E3730">
        <v>1</v>
      </c>
      <c r="F3730" t="s">
        <v>468</v>
      </c>
      <c r="G3730" t="s">
        <v>258</v>
      </c>
      <c r="H3730" t="s">
        <v>1700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935</v>
      </c>
      <c r="H3742" t="s">
        <v>1354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1536</v>
      </c>
      <c r="G3745" t="s">
        <v>276</v>
      </c>
      <c r="H3745" t="s">
        <v>1145</v>
      </c>
      <c r="L3745" t="s">
        <v>1628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1293</v>
      </c>
      <c r="H3752" t="s">
        <v>1294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1701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1178</v>
      </c>
      <c r="K3758" t="s">
        <v>3697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3697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935</v>
      </c>
      <c r="H3762" t="s">
        <v>1702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1703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1278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1392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3788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1217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991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1710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935</v>
      </c>
      <c r="H3814" t="s">
        <v>1608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1479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1339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1711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1085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899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899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1715</v>
      </c>
      <c r="G3848" t="s">
        <v>258</v>
      </c>
      <c r="H3848" t="s">
        <v>1716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991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1667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1149</v>
      </c>
      <c r="G3856" t="s">
        <v>258</v>
      </c>
      <c r="H3856" t="s">
        <v>1150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3602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1478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1560</v>
      </c>
      <c r="E3866">
        <v>2</v>
      </c>
      <c r="F3866" t="s">
        <v>466</v>
      </c>
      <c r="G3866" t="s">
        <v>255</v>
      </c>
      <c r="H3866" t="s">
        <v>1719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1560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1560</v>
      </c>
      <c r="E3868">
        <v>35</v>
      </c>
      <c r="F3868" t="s">
        <v>580</v>
      </c>
      <c r="G3868" t="s">
        <v>581</v>
      </c>
      <c r="H3868" t="s">
        <v>1165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1560</v>
      </c>
      <c r="E3869">
        <v>1</v>
      </c>
      <c r="F3869" t="s">
        <v>48</v>
      </c>
      <c r="G3869" t="s">
        <v>662</v>
      </c>
      <c r="H3869" t="s">
        <v>1722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1560</v>
      </c>
      <c r="E3870">
        <v>2</v>
      </c>
      <c r="F3870" t="s">
        <v>44</v>
      </c>
      <c r="G3870" t="s">
        <v>733</v>
      </c>
      <c r="H3870" t="s">
        <v>1723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1560</v>
      </c>
      <c r="E3871">
        <v>1</v>
      </c>
      <c r="F3871" t="s">
        <v>44</v>
      </c>
      <c r="G3871" t="s">
        <v>258</v>
      </c>
      <c r="H3871" t="s">
        <v>1720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1724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1715</v>
      </c>
      <c r="G3886" t="s">
        <v>258</v>
      </c>
      <c r="H3886" t="s">
        <v>1716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1165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1089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1726</v>
      </c>
      <c r="K3893" t="s">
        <v>3697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1725</v>
      </c>
      <c r="E3894">
        <v>1</v>
      </c>
      <c r="F3894" t="s">
        <v>1205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1729</v>
      </c>
      <c r="E3897">
        <v>1</v>
      </c>
      <c r="F3897" t="s">
        <v>378</v>
      </c>
      <c r="G3897" t="s">
        <v>596</v>
      </c>
      <c r="H3897" t="s">
        <v>1730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1729</v>
      </c>
      <c r="E3898">
        <v>1</v>
      </c>
      <c r="F3898" t="s">
        <v>883</v>
      </c>
      <c r="G3898" t="s">
        <v>596</v>
      </c>
      <c r="H3898" t="s">
        <v>1730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1729</v>
      </c>
      <c r="E3899">
        <v>1</v>
      </c>
      <c r="F3899" t="s">
        <v>217</v>
      </c>
      <c r="G3899" t="s">
        <v>596</v>
      </c>
      <c r="H3899" t="s">
        <v>1730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1729</v>
      </c>
      <c r="E3900">
        <v>1</v>
      </c>
      <c r="F3900" t="s">
        <v>450</v>
      </c>
      <c r="G3900" t="s">
        <v>596</v>
      </c>
      <c r="H3900" t="s">
        <v>1731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1729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1730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991</v>
      </c>
      <c r="H3911" t="s">
        <v>1732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991</v>
      </c>
      <c r="H3912" t="s">
        <v>1733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991</v>
      </c>
      <c r="H3913" t="s">
        <v>1734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991</v>
      </c>
      <c r="H3914" t="s">
        <v>1735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1725</v>
      </c>
      <c r="E3920">
        <v>1</v>
      </c>
      <c r="F3920" t="s">
        <v>1205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1475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935</v>
      </c>
      <c r="H3925" t="s">
        <v>986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1392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1144</v>
      </c>
      <c r="G3932" t="s">
        <v>276</v>
      </c>
      <c r="H3932" t="s">
        <v>1564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1738</v>
      </c>
      <c r="G3933" t="s">
        <v>258</v>
      </c>
      <c r="H3933" t="s">
        <v>1739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1036</v>
      </c>
      <c r="H3935" t="s">
        <v>1325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1740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1741</v>
      </c>
      <c r="E3943">
        <v>1</v>
      </c>
      <c r="F3943" t="s">
        <v>47</v>
      </c>
      <c r="G3943" t="s">
        <v>1742</v>
      </c>
      <c r="H3943" t="s">
        <v>1743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940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1239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995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1177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1177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1539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1730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1746</v>
      </c>
      <c r="K3966" t="s">
        <v>3697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1585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1749</v>
      </c>
      <c r="E3973">
        <v>1</v>
      </c>
      <c r="F3973" t="s">
        <v>15</v>
      </c>
      <c r="G3973" t="s">
        <v>991</v>
      </c>
      <c r="H3973" t="s">
        <v>1732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899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899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2749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1409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1184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1184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1184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1478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1478</v>
      </c>
      <c r="G3994" t="s">
        <v>276</v>
      </c>
      <c r="H3994" t="s">
        <v>1007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1752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1757</v>
      </c>
      <c r="E3996">
        <v>1</v>
      </c>
      <c r="F3996" t="s">
        <v>42</v>
      </c>
      <c r="G3996" t="s">
        <v>1755</v>
      </c>
      <c r="H3996" t="s">
        <v>1758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1757</v>
      </c>
      <c r="E3997">
        <v>1</v>
      </c>
      <c r="F3997" t="s">
        <v>1287</v>
      </c>
      <c r="G3997" t="s">
        <v>258</v>
      </c>
      <c r="H3997" t="s">
        <v>1760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1757</v>
      </c>
      <c r="E3998">
        <v>1</v>
      </c>
      <c r="F3998" t="s">
        <v>1753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1757</v>
      </c>
      <c r="E3999">
        <v>1</v>
      </c>
      <c r="F3999" t="s">
        <v>1162</v>
      </c>
      <c r="G3999" t="s">
        <v>258</v>
      </c>
      <c r="H3999" t="s">
        <v>1754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1757</v>
      </c>
      <c r="E4000">
        <v>1</v>
      </c>
      <c r="F4000" t="s">
        <v>841</v>
      </c>
      <c r="G4000" t="s">
        <v>1755</v>
      </c>
      <c r="H4000" t="s">
        <v>1756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1560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1560</v>
      </c>
      <c r="E4007">
        <v>3</v>
      </c>
      <c r="F4007" t="s">
        <v>216</v>
      </c>
      <c r="G4007" t="s">
        <v>255</v>
      </c>
      <c r="H4007" t="s">
        <v>1217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1560</v>
      </c>
      <c r="E4008">
        <v>8</v>
      </c>
      <c r="F4008" t="s">
        <v>883</v>
      </c>
      <c r="G4008" t="s">
        <v>264</v>
      </c>
      <c r="H4008" t="s">
        <v>1759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1409</v>
      </c>
      <c r="G4010" t="s">
        <v>254</v>
      </c>
      <c r="H4010" t="s">
        <v>954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1478</v>
      </c>
      <c r="G4012" t="s">
        <v>276</v>
      </c>
      <c r="H4012" t="s">
        <v>1007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1536</v>
      </c>
      <c r="G4013" t="s">
        <v>254</v>
      </c>
      <c r="H4013" t="s">
        <v>1762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1478</v>
      </c>
      <c r="G4014" t="s">
        <v>254</v>
      </c>
      <c r="H4014" t="s">
        <v>1762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2642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1024</v>
      </c>
      <c r="H4018" t="s">
        <v>1030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1763</v>
      </c>
      <c r="K4019" t="s">
        <v>3697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1571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1392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1772</v>
      </c>
      <c r="H4040" t="s">
        <v>1649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1184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2746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991</v>
      </c>
      <c r="H4060" t="s">
        <v>1732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1194</v>
      </c>
      <c r="H4067" t="s">
        <v>1768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1680</v>
      </c>
      <c r="G4068" t="s">
        <v>1194</v>
      </c>
      <c r="H4068" t="s">
        <v>1679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1767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935</v>
      </c>
      <c r="H4076" t="s">
        <v>1354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1680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1560</v>
      </c>
      <c r="E4078">
        <v>1</v>
      </c>
      <c r="F4078" t="s">
        <v>44</v>
      </c>
      <c r="G4078" t="s">
        <v>258</v>
      </c>
      <c r="H4078" t="s">
        <v>1720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1770</v>
      </c>
      <c r="K4080" t="s">
        <v>3697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1771</v>
      </c>
      <c r="K4084" t="s">
        <v>3697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1609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1672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1292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991</v>
      </c>
      <c r="H4106" t="s">
        <v>1735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935</v>
      </c>
      <c r="H4107" t="s">
        <v>1775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935</v>
      </c>
      <c r="H4108" t="s">
        <v>1776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1777</v>
      </c>
      <c r="G4109" t="s">
        <v>258</v>
      </c>
      <c r="H4109" t="s">
        <v>1778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1777</v>
      </c>
      <c r="G4110" t="s">
        <v>258</v>
      </c>
      <c r="H4110" t="s">
        <v>1778</v>
      </c>
      <c r="J4110" t="s">
        <v>1779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1536</v>
      </c>
      <c r="G4111" t="s">
        <v>254</v>
      </c>
      <c r="H4111" t="s">
        <v>2832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1730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1184</v>
      </c>
      <c r="G4116" t="s">
        <v>1772</v>
      </c>
      <c r="H4116" t="s">
        <v>1649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1144</v>
      </c>
      <c r="G4123" t="s">
        <v>264</v>
      </c>
      <c r="H4123" t="s">
        <v>1177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991</v>
      </c>
      <c r="H4124" t="s">
        <v>1733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1165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1177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935</v>
      </c>
      <c r="H4130" t="s">
        <v>937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935</v>
      </c>
      <c r="H4131" t="s">
        <v>1780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1401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3697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1162</v>
      </c>
      <c r="G4136" t="s">
        <v>258</v>
      </c>
      <c r="H4136" t="s">
        <v>1782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1392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991</v>
      </c>
      <c r="H4141" t="s">
        <v>1733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1476</v>
      </c>
      <c r="E4143">
        <v>1</v>
      </c>
      <c r="F4143" t="s">
        <v>1144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1476</v>
      </c>
      <c r="E4144">
        <v>8</v>
      </c>
      <c r="F4144" t="s">
        <v>1205</v>
      </c>
      <c r="G4144" t="s">
        <v>581</v>
      </c>
      <c r="H4144" t="s">
        <v>1165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1476</v>
      </c>
      <c r="E4145">
        <v>1</v>
      </c>
      <c r="F4145" t="s">
        <v>1144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1476</v>
      </c>
      <c r="E4146">
        <v>1</v>
      </c>
      <c r="F4146" t="s">
        <v>1144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1476</v>
      </c>
      <c r="E4147">
        <v>1</v>
      </c>
      <c r="F4147" t="s">
        <v>1144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1409</v>
      </c>
      <c r="G4148" t="s">
        <v>255</v>
      </c>
      <c r="H4148" t="s">
        <v>1783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2642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3602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1536</v>
      </c>
      <c r="G4151" t="s">
        <v>254</v>
      </c>
      <c r="H4151" t="s">
        <v>2832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1784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1478</v>
      </c>
      <c r="G4153" t="s">
        <v>254</v>
      </c>
      <c r="H4153" t="s">
        <v>1762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1184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1025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1108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1786</v>
      </c>
      <c r="H4158" t="s">
        <v>1787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1789</v>
      </c>
      <c r="H4159" t="s">
        <v>1788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1560</v>
      </c>
      <c r="E4160">
        <v>1</v>
      </c>
      <c r="F4160" t="s">
        <v>524</v>
      </c>
      <c r="G4160" t="s">
        <v>786</v>
      </c>
      <c r="H4160" t="s">
        <v>2291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1560</v>
      </c>
      <c r="E4161">
        <v>2</v>
      </c>
      <c r="F4161" t="s">
        <v>216</v>
      </c>
      <c r="G4161" t="s">
        <v>276</v>
      </c>
      <c r="H4161" t="s">
        <v>899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1560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1560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1560</v>
      </c>
      <c r="E4164">
        <v>1</v>
      </c>
      <c r="F4164" t="s">
        <v>763</v>
      </c>
      <c r="G4164" t="s">
        <v>786</v>
      </c>
      <c r="H4164" t="s">
        <v>1790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2746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1184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1316</v>
      </c>
      <c r="E4169">
        <v>1</v>
      </c>
      <c r="F4169" t="s">
        <v>1594</v>
      </c>
      <c r="G4169" t="s">
        <v>258</v>
      </c>
      <c r="H4169" t="s">
        <v>1793</v>
      </c>
      <c r="L4169" t="s">
        <v>1799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1316</v>
      </c>
      <c r="E4170">
        <v>1</v>
      </c>
      <c r="F4170" t="s">
        <v>1594</v>
      </c>
      <c r="G4170" t="s">
        <v>1795</v>
      </c>
      <c r="H4170" t="s">
        <v>1794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1316</v>
      </c>
      <c r="E4171">
        <v>1</v>
      </c>
      <c r="F4171" t="s">
        <v>1594</v>
      </c>
      <c r="G4171" t="s">
        <v>267</v>
      </c>
      <c r="H4171" t="s">
        <v>1796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1316</v>
      </c>
      <c r="E4172">
        <v>1</v>
      </c>
      <c r="F4172" t="s">
        <v>1594</v>
      </c>
      <c r="G4172" t="s">
        <v>1797</v>
      </c>
      <c r="H4172" t="s">
        <v>1798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991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1560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1560</v>
      </c>
      <c r="E4177">
        <v>1</v>
      </c>
      <c r="F4177" t="s">
        <v>216</v>
      </c>
      <c r="G4177" t="s">
        <v>276</v>
      </c>
      <c r="H4177" t="s">
        <v>1531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1560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1560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1560</v>
      </c>
      <c r="E4180">
        <v>1</v>
      </c>
      <c r="F4180" t="s">
        <v>26</v>
      </c>
      <c r="G4180" t="s">
        <v>264</v>
      </c>
      <c r="H4180" t="s">
        <v>1800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1476</v>
      </c>
      <c r="E4181">
        <v>3</v>
      </c>
      <c r="F4181" t="s">
        <v>1205</v>
      </c>
      <c r="G4181" t="s">
        <v>258</v>
      </c>
      <c r="H4181" t="s">
        <v>1801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1476</v>
      </c>
      <c r="E4182">
        <v>3</v>
      </c>
      <c r="F4182" t="s">
        <v>1205</v>
      </c>
      <c r="G4182" t="s">
        <v>1804</v>
      </c>
      <c r="H4182" t="s">
        <v>1802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1476</v>
      </c>
      <c r="E4183">
        <v>3</v>
      </c>
      <c r="F4183" t="s">
        <v>1205</v>
      </c>
      <c r="G4183" t="s">
        <v>254</v>
      </c>
      <c r="H4183" t="s">
        <v>1803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1476</v>
      </c>
      <c r="E4184">
        <v>3</v>
      </c>
      <c r="F4184" t="s">
        <v>1205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1476</v>
      </c>
      <c r="E4185">
        <v>3</v>
      </c>
      <c r="F4185" t="s">
        <v>1205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1476</v>
      </c>
      <c r="E4186">
        <v>5</v>
      </c>
      <c r="F4186" t="s">
        <v>1205</v>
      </c>
      <c r="G4186" t="s">
        <v>255</v>
      </c>
      <c r="H4186" t="s">
        <v>1783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1476</v>
      </c>
      <c r="E4187">
        <v>2</v>
      </c>
      <c r="F4187" t="s">
        <v>1144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1476</v>
      </c>
      <c r="E4188">
        <v>1</v>
      </c>
      <c r="F4188" t="s">
        <v>1205</v>
      </c>
      <c r="G4188" t="s">
        <v>276</v>
      </c>
      <c r="H4188" t="s">
        <v>1564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1476</v>
      </c>
      <c r="E4189">
        <v>1</v>
      </c>
      <c r="F4189" t="s">
        <v>1205</v>
      </c>
      <c r="G4189" t="s">
        <v>276</v>
      </c>
      <c r="H4189" t="s">
        <v>1564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1672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1536</v>
      </c>
      <c r="G4191" t="s">
        <v>254</v>
      </c>
      <c r="H4191" t="s">
        <v>1762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1184</v>
      </c>
      <c r="G4192" t="s">
        <v>1772</v>
      </c>
      <c r="H4192" t="s">
        <v>1649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945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1805</v>
      </c>
      <c r="G4194" t="s">
        <v>265</v>
      </c>
      <c r="H4194" t="s">
        <v>1791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1184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1806</v>
      </c>
      <c r="E4196">
        <v>6</v>
      </c>
      <c r="F4196" t="s">
        <v>1777</v>
      </c>
      <c r="G4196" t="s">
        <v>258</v>
      </c>
      <c r="H4196" t="s">
        <v>1923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1806</v>
      </c>
      <c r="E4197">
        <v>2</v>
      </c>
      <c r="F4197" t="s">
        <v>1777</v>
      </c>
      <c r="G4197" t="s">
        <v>258</v>
      </c>
      <c r="H4197" t="s">
        <v>1920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1806</v>
      </c>
      <c r="E4198">
        <v>1</v>
      </c>
      <c r="F4198" t="s">
        <v>1777</v>
      </c>
      <c r="G4198" t="s">
        <v>258</v>
      </c>
      <c r="H4198" t="s">
        <v>1921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1806</v>
      </c>
      <c r="E4199">
        <v>1</v>
      </c>
      <c r="F4199" t="s">
        <v>1777</v>
      </c>
      <c r="G4199" t="s">
        <v>258</v>
      </c>
      <c r="H4199" t="s">
        <v>1922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1560</v>
      </c>
      <c r="E4200">
        <v>16</v>
      </c>
      <c r="F4200" t="s">
        <v>883</v>
      </c>
      <c r="G4200" t="s">
        <v>581</v>
      </c>
      <c r="H4200" t="s">
        <v>1165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1560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1560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1560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1560</v>
      </c>
      <c r="E4204">
        <v>5</v>
      </c>
      <c r="F4204" t="s">
        <v>217</v>
      </c>
      <c r="G4204" t="s">
        <v>264</v>
      </c>
      <c r="H4204" t="s">
        <v>980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1757</v>
      </c>
      <c r="E4205">
        <v>1</v>
      </c>
      <c r="F4205" t="s">
        <v>103</v>
      </c>
      <c r="G4205" t="s">
        <v>1755</v>
      </c>
      <c r="H4205" t="s">
        <v>1810</v>
      </c>
      <c r="K4205" t="s">
        <v>1852</v>
      </c>
      <c r="L4205" s="27" t="s">
        <v>1851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1757</v>
      </c>
      <c r="E4206">
        <v>1</v>
      </c>
      <c r="F4206" t="s">
        <v>103</v>
      </c>
      <c r="G4206" t="s">
        <v>1755</v>
      </c>
      <c r="H4206" t="s">
        <v>1811</v>
      </c>
      <c r="K4206" t="s">
        <v>1852</v>
      </c>
      <c r="L4206" s="27" t="s">
        <v>1850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1812</v>
      </c>
      <c r="H4207" t="s">
        <v>1813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1401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991</v>
      </c>
      <c r="H4212" t="s">
        <v>1814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991</v>
      </c>
      <c r="H4224" t="s">
        <v>1814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1816</v>
      </c>
      <c r="L4228" t="s">
        <v>1819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1536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1185</v>
      </c>
      <c r="G4237" t="s">
        <v>338</v>
      </c>
      <c r="H4237" t="s">
        <v>1817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1476</v>
      </c>
      <c r="E4238">
        <v>5</v>
      </c>
      <c r="F4238" t="s">
        <v>1205</v>
      </c>
      <c r="G4238" t="s">
        <v>264</v>
      </c>
      <c r="H4238" t="s">
        <v>1818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991</v>
      </c>
      <c r="H4244" t="s">
        <v>1814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1820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1392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1725</v>
      </c>
      <c r="E4249">
        <v>1</v>
      </c>
      <c r="F4249" t="s">
        <v>1205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991</v>
      </c>
      <c r="H4252" t="s">
        <v>1814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1821</v>
      </c>
      <c r="K4254" t="s">
        <v>3697</v>
      </c>
      <c r="L4254" t="s">
        <v>1822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1185</v>
      </c>
      <c r="G4255" t="s">
        <v>338</v>
      </c>
      <c r="H4255" t="s">
        <v>1817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1385</v>
      </c>
      <c r="L4258" t="s">
        <v>1823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940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1826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1365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1536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1808</v>
      </c>
      <c r="G4278" t="s">
        <v>258</v>
      </c>
      <c r="H4278" t="s">
        <v>1809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935</v>
      </c>
      <c r="H4282" t="s">
        <v>1624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1020</v>
      </c>
      <c r="G4284" t="s">
        <v>258</v>
      </c>
      <c r="H4284" t="s">
        <v>1829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1020</v>
      </c>
      <c r="G4285" t="s">
        <v>258</v>
      </c>
      <c r="H4285" t="s">
        <v>1830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1832</v>
      </c>
      <c r="K4288" t="s">
        <v>3697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1574</v>
      </c>
      <c r="K4297" t="s">
        <v>3697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1024</v>
      </c>
      <c r="H4307" t="s">
        <v>1030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1199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1755</v>
      </c>
      <c r="H4314" t="s">
        <v>1810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2110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1392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1392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935</v>
      </c>
      <c r="H4321" t="s">
        <v>1853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1855</v>
      </c>
      <c r="G4326" t="s">
        <v>264</v>
      </c>
      <c r="H4326" t="s">
        <v>1365</v>
      </c>
      <c r="L4326" t="s">
        <v>1856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1184</v>
      </c>
      <c r="G4327" t="s">
        <v>264</v>
      </c>
      <c r="H4327" t="s">
        <v>1365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1184</v>
      </c>
      <c r="G4328" t="s">
        <v>276</v>
      </c>
      <c r="H4328" t="s">
        <v>1385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1185</v>
      </c>
      <c r="G4329" t="s">
        <v>276</v>
      </c>
      <c r="H4329" t="s">
        <v>1385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1385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2179</v>
      </c>
      <c r="G4332" t="s">
        <v>276</v>
      </c>
      <c r="H4332" t="s">
        <v>1385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1022</v>
      </c>
      <c r="E4333">
        <v>2</v>
      </c>
      <c r="F4333" t="s">
        <v>823</v>
      </c>
      <c r="G4333" t="s">
        <v>1024</v>
      </c>
      <c r="H4333" t="s">
        <v>1030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1022</v>
      </c>
      <c r="E4334">
        <v>1</v>
      </c>
      <c r="F4334" t="s">
        <v>26</v>
      </c>
      <c r="G4334" t="s">
        <v>258</v>
      </c>
      <c r="H4334" t="s">
        <v>1858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991</v>
      </c>
      <c r="H4336" t="s">
        <v>1859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1165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1165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1860</v>
      </c>
      <c r="H4339" t="s">
        <v>1861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1560</v>
      </c>
      <c r="E4340">
        <v>3</v>
      </c>
      <c r="F4340" t="s">
        <v>216</v>
      </c>
      <c r="G4340" t="s">
        <v>254</v>
      </c>
      <c r="H4340" t="s">
        <v>1862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1560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1560</v>
      </c>
      <c r="E4342">
        <v>2</v>
      </c>
      <c r="F4342" t="s">
        <v>216</v>
      </c>
      <c r="G4342" t="s">
        <v>254</v>
      </c>
      <c r="H4342" t="s">
        <v>1863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1560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1560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1560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1560</v>
      </c>
      <c r="E4346">
        <v>1</v>
      </c>
      <c r="F4346" t="s">
        <v>216</v>
      </c>
      <c r="G4346" t="s">
        <v>255</v>
      </c>
      <c r="H4346" t="s">
        <v>1864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1560</v>
      </c>
      <c r="E4347">
        <v>3</v>
      </c>
      <c r="F4347" t="s">
        <v>216</v>
      </c>
      <c r="G4347" t="s">
        <v>276</v>
      </c>
      <c r="H4347" t="s">
        <v>1531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1560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1560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1560</v>
      </c>
      <c r="E4350">
        <v>9</v>
      </c>
      <c r="F4350" t="s">
        <v>578</v>
      </c>
      <c r="G4350" t="s">
        <v>581</v>
      </c>
      <c r="H4350" t="s">
        <v>1165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1560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1560</v>
      </c>
      <c r="E4352">
        <v>3</v>
      </c>
      <c r="F4352" t="s">
        <v>216</v>
      </c>
      <c r="G4352" t="s">
        <v>1194</v>
      </c>
      <c r="H4352" t="s">
        <v>1865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1385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991</v>
      </c>
      <c r="H4363" t="s">
        <v>1814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1860</v>
      </c>
      <c r="H4364" t="s">
        <v>1861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1786</v>
      </c>
      <c r="H4366" t="s">
        <v>1787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1870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935</v>
      </c>
      <c r="H4386" t="s">
        <v>1853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1636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1494</v>
      </c>
      <c r="G4390" t="s">
        <v>264</v>
      </c>
      <c r="H4390" t="s">
        <v>1874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1539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940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991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1860</v>
      </c>
      <c r="H4398" t="s">
        <v>1861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1178</v>
      </c>
      <c r="K4404" t="s">
        <v>3697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1339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1127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1252</v>
      </c>
      <c r="J4413" t="s">
        <v>1879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1385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995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995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1019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1539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984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1320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935</v>
      </c>
      <c r="H4440" t="s">
        <v>1648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1339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2111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1392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1880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1401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1052</v>
      </c>
      <c r="K4459" t="s">
        <v>3697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1881</v>
      </c>
      <c r="L4464" t="s">
        <v>1553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1317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1882</v>
      </c>
      <c r="H4481" t="s">
        <v>1883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991</v>
      </c>
      <c r="H4486" t="s">
        <v>1735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1187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1860</v>
      </c>
      <c r="H4497" t="s">
        <v>1861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1888</v>
      </c>
      <c r="E4498">
        <v>1</v>
      </c>
      <c r="F4498" t="s">
        <v>1594</v>
      </c>
      <c r="G4498" t="s">
        <v>258</v>
      </c>
      <c r="H4498" t="s">
        <v>1884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1888</v>
      </c>
      <c r="E4499">
        <v>1</v>
      </c>
      <c r="F4499" t="s">
        <v>1594</v>
      </c>
      <c r="G4499" t="s">
        <v>258</v>
      </c>
      <c r="H4499" t="s">
        <v>1885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1888</v>
      </c>
      <c r="E4500">
        <v>1</v>
      </c>
      <c r="F4500" t="s">
        <v>1594</v>
      </c>
      <c r="G4500" t="s">
        <v>258</v>
      </c>
      <c r="H4500" t="s">
        <v>1886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1888</v>
      </c>
      <c r="E4501">
        <v>1</v>
      </c>
      <c r="F4501" t="s">
        <v>1594</v>
      </c>
      <c r="G4501" t="s">
        <v>258</v>
      </c>
      <c r="H4501" t="s">
        <v>1887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1888</v>
      </c>
      <c r="E4502">
        <v>1</v>
      </c>
      <c r="F4502" t="s">
        <v>1594</v>
      </c>
      <c r="G4502" t="s">
        <v>258</v>
      </c>
      <c r="H4502" t="s">
        <v>1889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1888</v>
      </c>
      <c r="E4503">
        <v>1</v>
      </c>
      <c r="F4503" t="s">
        <v>1594</v>
      </c>
      <c r="G4503" t="s">
        <v>258</v>
      </c>
      <c r="H4503" t="s">
        <v>1890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991</v>
      </c>
      <c r="H4504" t="s">
        <v>1859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935</v>
      </c>
      <c r="H4505" t="s">
        <v>1243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935</v>
      </c>
      <c r="H4506" t="s">
        <v>1243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935</v>
      </c>
      <c r="H4507" t="s">
        <v>1891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1446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991</v>
      </c>
      <c r="H4516" t="s">
        <v>1735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1365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1365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1217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1217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1806</v>
      </c>
      <c r="E4526">
        <v>1</v>
      </c>
      <c r="F4526" t="s">
        <v>1777</v>
      </c>
      <c r="G4526" t="s">
        <v>258</v>
      </c>
      <c r="H4526" t="s">
        <v>1896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1806</v>
      </c>
      <c r="E4527">
        <v>1</v>
      </c>
      <c r="F4527" t="s">
        <v>1777</v>
      </c>
      <c r="G4527" t="s">
        <v>258</v>
      </c>
      <c r="H4527" t="s">
        <v>1895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1494</v>
      </c>
      <c r="G4529" t="s">
        <v>258</v>
      </c>
      <c r="H4529" t="s">
        <v>1897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1772</v>
      </c>
      <c r="H4530" t="s">
        <v>1898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1478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1184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991</v>
      </c>
      <c r="H4535" t="s">
        <v>1859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1900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1901</v>
      </c>
      <c r="L4547" t="s">
        <v>1765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1680</v>
      </c>
      <c r="G4551" t="s">
        <v>254</v>
      </c>
      <c r="H4551" t="s">
        <v>1236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1236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1777</v>
      </c>
      <c r="G4554" t="s">
        <v>258</v>
      </c>
      <c r="H4554" t="s">
        <v>1807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1777</v>
      </c>
      <c r="G4555" t="s">
        <v>258</v>
      </c>
      <c r="H4555" t="s">
        <v>1778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977</v>
      </c>
      <c r="H4556" t="s">
        <v>1436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1326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2642</v>
      </c>
      <c r="L4560" t="s">
        <v>1903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1741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1741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1906</v>
      </c>
      <c r="K4573" t="s">
        <v>3697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1184</v>
      </c>
      <c r="G4590" t="s">
        <v>276</v>
      </c>
      <c r="H4590" t="s">
        <v>1304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1339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3788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1855</v>
      </c>
      <c r="G4597" t="s">
        <v>264</v>
      </c>
      <c r="H4597" t="s">
        <v>1910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2179</v>
      </c>
      <c r="G4598" t="s">
        <v>264</v>
      </c>
      <c r="H4598" t="s">
        <v>1910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1911</v>
      </c>
      <c r="K4599" t="s">
        <v>3697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1401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1915</v>
      </c>
      <c r="E4606">
        <v>1</v>
      </c>
      <c r="F4606" t="s">
        <v>378</v>
      </c>
      <c r="G4606" t="s">
        <v>255</v>
      </c>
      <c r="H4606" t="s">
        <v>3602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1915</v>
      </c>
      <c r="E4607">
        <v>1</v>
      </c>
      <c r="F4607" t="s">
        <v>450</v>
      </c>
      <c r="G4607" t="s">
        <v>255</v>
      </c>
      <c r="H4607" t="s">
        <v>1736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1912</v>
      </c>
      <c r="G4608" t="s">
        <v>258</v>
      </c>
      <c r="H4608" t="s">
        <v>1912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1913</v>
      </c>
      <c r="G4609" t="s">
        <v>258</v>
      </c>
      <c r="H4609" t="s">
        <v>1914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1772</v>
      </c>
      <c r="H4613" t="s">
        <v>1916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1560</v>
      </c>
      <c r="E4614">
        <v>5</v>
      </c>
      <c r="F4614" t="s">
        <v>216</v>
      </c>
      <c r="G4614" t="s">
        <v>265</v>
      </c>
      <c r="H4614" t="s">
        <v>1899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1560</v>
      </c>
      <c r="E4615">
        <v>1</v>
      </c>
      <c r="F4615" t="s">
        <v>578</v>
      </c>
      <c r="G4615" t="s">
        <v>265</v>
      </c>
      <c r="H4615" t="s">
        <v>1899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1560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1021</v>
      </c>
      <c r="E4621">
        <v>10</v>
      </c>
      <c r="F4621" t="s">
        <v>357</v>
      </c>
      <c r="G4621" t="s">
        <v>935</v>
      </c>
      <c r="H4621" t="s">
        <v>1165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1476</v>
      </c>
      <c r="E4622">
        <v>1</v>
      </c>
      <c r="F4622" t="s">
        <v>1144</v>
      </c>
      <c r="G4622" t="s">
        <v>264</v>
      </c>
      <c r="H4622" t="s">
        <v>1535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935</v>
      </c>
      <c r="H4625" t="s">
        <v>1918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935</v>
      </c>
      <c r="H4626" t="s">
        <v>1919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1536</v>
      </c>
      <c r="G4627" t="s">
        <v>264</v>
      </c>
      <c r="H4627" t="s">
        <v>997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1184</v>
      </c>
      <c r="G4628" t="s">
        <v>264</v>
      </c>
      <c r="H4628" t="s">
        <v>997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1777</v>
      </c>
      <c r="G4632" t="s">
        <v>258</v>
      </c>
      <c r="H4632" t="s">
        <v>1923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1777</v>
      </c>
      <c r="G4633" t="s">
        <v>258</v>
      </c>
      <c r="H4633" t="s">
        <v>1923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1777</v>
      </c>
      <c r="G4634" t="s">
        <v>258</v>
      </c>
      <c r="H4634" t="s">
        <v>1923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3602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1860</v>
      </c>
      <c r="H4642" t="s">
        <v>1861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1476</v>
      </c>
      <c r="E4647">
        <v>1</v>
      </c>
      <c r="F4647" t="s">
        <v>1144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1476</v>
      </c>
      <c r="E4648">
        <v>1</v>
      </c>
      <c r="F4648" t="s">
        <v>1924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1476</v>
      </c>
      <c r="E4649">
        <v>1</v>
      </c>
      <c r="F4649" t="s">
        <v>1924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1476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1860</v>
      </c>
      <c r="H4653" t="s">
        <v>1861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1165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991</v>
      </c>
      <c r="H4655" t="s">
        <v>1926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1925</v>
      </c>
      <c r="H4656" t="s">
        <v>1927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1184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1536</v>
      </c>
      <c r="G4661" t="s">
        <v>254</v>
      </c>
      <c r="H4661" t="s">
        <v>2832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1536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1536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1476</v>
      </c>
      <c r="E4665">
        <v>1</v>
      </c>
      <c r="F4665" t="s">
        <v>378</v>
      </c>
      <c r="G4665" t="s">
        <v>526</v>
      </c>
      <c r="H4665" t="s">
        <v>1901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1476</v>
      </c>
      <c r="E4666">
        <v>4</v>
      </c>
      <c r="F4666" t="s">
        <v>1205</v>
      </c>
      <c r="G4666" t="s">
        <v>258</v>
      </c>
      <c r="H4666" t="s">
        <v>1165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1476</v>
      </c>
      <c r="E4667">
        <v>4</v>
      </c>
      <c r="F4667" t="s">
        <v>1205</v>
      </c>
      <c r="G4667" t="s">
        <v>258</v>
      </c>
      <c r="H4667" t="s">
        <v>1165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1476</v>
      </c>
      <c r="E4668">
        <v>4</v>
      </c>
      <c r="F4668" t="s">
        <v>1205</v>
      </c>
      <c r="G4668" t="s">
        <v>258</v>
      </c>
      <c r="H4668" t="s">
        <v>1165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1476</v>
      </c>
      <c r="E4669">
        <v>5</v>
      </c>
      <c r="F4669" t="s">
        <v>1205</v>
      </c>
      <c r="G4669" t="s">
        <v>258</v>
      </c>
      <c r="H4669" t="s">
        <v>1165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1476</v>
      </c>
      <c r="E4670">
        <v>5</v>
      </c>
      <c r="F4670" t="s">
        <v>1205</v>
      </c>
      <c r="G4670" t="s">
        <v>258</v>
      </c>
      <c r="H4670" t="s">
        <v>1165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1560</v>
      </c>
      <c r="E4671">
        <v>6</v>
      </c>
      <c r="F4671" t="s">
        <v>216</v>
      </c>
      <c r="G4671" t="s">
        <v>581</v>
      </c>
      <c r="H4671" t="s">
        <v>1165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1560</v>
      </c>
      <c r="E4672">
        <v>2</v>
      </c>
      <c r="F4672" t="s">
        <v>578</v>
      </c>
      <c r="G4672" t="s">
        <v>581</v>
      </c>
      <c r="H4672" t="s">
        <v>1929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1560</v>
      </c>
      <c r="E4673">
        <v>1</v>
      </c>
      <c r="F4673" t="s">
        <v>578</v>
      </c>
      <c r="G4673" t="s">
        <v>581</v>
      </c>
      <c r="H4673" t="s">
        <v>1165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1560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1560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1560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1930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1913</v>
      </c>
      <c r="G4678" t="s">
        <v>258</v>
      </c>
      <c r="H4678" t="s">
        <v>1914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3602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1855</v>
      </c>
      <c r="G4680" t="s">
        <v>264</v>
      </c>
      <c r="H4680" t="s">
        <v>1910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1184</v>
      </c>
      <c r="G4681" t="s">
        <v>276</v>
      </c>
      <c r="H4681" t="s">
        <v>1931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2179</v>
      </c>
      <c r="G4682" t="s">
        <v>264</v>
      </c>
      <c r="H4682" t="s">
        <v>1910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2642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1536</v>
      </c>
      <c r="G4684" t="s">
        <v>264</v>
      </c>
      <c r="H4684" t="s">
        <v>997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1340</v>
      </c>
      <c r="E4685">
        <v>1</v>
      </c>
      <c r="F4685" t="s">
        <v>1912</v>
      </c>
      <c r="G4685" t="s">
        <v>258</v>
      </c>
      <c r="H4685" t="s">
        <v>1912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1932</v>
      </c>
      <c r="G4686" t="s">
        <v>258</v>
      </c>
      <c r="H4686" t="s">
        <v>1933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1932</v>
      </c>
      <c r="G4687" t="s">
        <v>258</v>
      </c>
      <c r="H4687" t="s">
        <v>1934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1935</v>
      </c>
      <c r="G4688" t="s">
        <v>258</v>
      </c>
      <c r="H4688" t="s">
        <v>1936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1940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1939</v>
      </c>
      <c r="H4700" t="s">
        <v>1938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1317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1942</v>
      </c>
      <c r="J4707" t="s">
        <v>3016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1536</v>
      </c>
      <c r="G4708" t="s">
        <v>276</v>
      </c>
      <c r="H4708" t="s">
        <v>1304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1184</v>
      </c>
      <c r="G4709" t="s">
        <v>264</v>
      </c>
      <c r="H4709" t="s">
        <v>997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1536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984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1089</v>
      </c>
      <c r="E4728">
        <v>1</v>
      </c>
      <c r="F4728" t="s">
        <v>26</v>
      </c>
      <c r="G4728" t="s">
        <v>255</v>
      </c>
      <c r="H4728" t="s">
        <v>1504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1946</v>
      </c>
      <c r="K4729" t="s">
        <v>3697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1184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1855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1855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1340</v>
      </c>
      <c r="E4741">
        <v>1</v>
      </c>
      <c r="F4741" t="s">
        <v>1912</v>
      </c>
      <c r="G4741" t="s">
        <v>258</v>
      </c>
      <c r="H4741" t="s">
        <v>1912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1912</v>
      </c>
      <c r="G4742" t="s">
        <v>258</v>
      </c>
      <c r="H4742" t="s">
        <v>1912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1935</v>
      </c>
      <c r="G4743" t="s">
        <v>258</v>
      </c>
      <c r="H4743" t="s">
        <v>1936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1935</v>
      </c>
      <c r="G4744" t="s">
        <v>258</v>
      </c>
      <c r="H4744" t="s">
        <v>1936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1948</v>
      </c>
      <c r="G4746" t="s">
        <v>265</v>
      </c>
      <c r="H4746" t="s">
        <v>1950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1675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991</v>
      </c>
      <c r="H4758" t="s">
        <v>1926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1560</v>
      </c>
      <c r="E4759">
        <v>1</v>
      </c>
      <c r="F4759" t="s">
        <v>1948</v>
      </c>
      <c r="G4759" t="s">
        <v>265</v>
      </c>
      <c r="H4759" t="s">
        <v>1950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1560</v>
      </c>
      <c r="E4760">
        <v>2</v>
      </c>
      <c r="F4760" t="s">
        <v>1948</v>
      </c>
      <c r="G4760" t="s">
        <v>265</v>
      </c>
      <c r="H4760" t="s">
        <v>1951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935</v>
      </c>
      <c r="H4764" t="s">
        <v>986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1401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1392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1952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1953</v>
      </c>
      <c r="G4770" t="s">
        <v>615</v>
      </c>
      <c r="H4770" t="s">
        <v>1525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1948</v>
      </c>
      <c r="G4771" t="s">
        <v>265</v>
      </c>
      <c r="H4771" t="s">
        <v>1950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1388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1388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1281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1925</v>
      </c>
      <c r="H4801" t="s">
        <v>1927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1536</v>
      </c>
      <c r="G4804" t="s">
        <v>254</v>
      </c>
      <c r="H4804" t="s">
        <v>1956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935</v>
      </c>
      <c r="H4807" t="s">
        <v>1350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1536</v>
      </c>
      <c r="G4810" t="s">
        <v>254</v>
      </c>
      <c r="H4810" t="s">
        <v>1956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1184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1715</v>
      </c>
      <c r="G4813" t="s">
        <v>258</v>
      </c>
      <c r="H4813" t="s">
        <v>1716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1078</v>
      </c>
      <c r="H4815" t="s">
        <v>1079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1777</v>
      </c>
      <c r="G4823" t="s">
        <v>258</v>
      </c>
      <c r="H4823" t="s">
        <v>1962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1777</v>
      </c>
      <c r="G4824" t="s">
        <v>258</v>
      </c>
      <c r="H4824" t="s">
        <v>1962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991</v>
      </c>
      <c r="H4827" t="s">
        <v>1734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1772</v>
      </c>
      <c r="H4829" t="s">
        <v>1963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1730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1730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1535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1535</v>
      </c>
      <c r="L4846" t="s">
        <v>1765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1494</v>
      </c>
      <c r="G4860" t="s">
        <v>258</v>
      </c>
      <c r="H4860" t="s">
        <v>1967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1804</v>
      </c>
      <c r="H4861" t="s">
        <v>1968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1401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1287</v>
      </c>
      <c r="G4864" t="s">
        <v>258</v>
      </c>
      <c r="H4864" t="s">
        <v>1969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1970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1536</v>
      </c>
      <c r="G4868" t="s">
        <v>264</v>
      </c>
      <c r="H4868" t="s">
        <v>926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1560</v>
      </c>
      <c r="E4871">
        <v>1</v>
      </c>
      <c r="F4871" t="s">
        <v>48</v>
      </c>
      <c r="G4871" t="s">
        <v>784</v>
      </c>
      <c r="H4871" t="s">
        <v>1975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1560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1560</v>
      </c>
      <c r="E4873">
        <v>2</v>
      </c>
      <c r="F4873" t="s">
        <v>763</v>
      </c>
      <c r="G4873" t="s">
        <v>786</v>
      </c>
      <c r="H4873" t="s">
        <v>1974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1642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1340</v>
      </c>
      <c r="E4875">
        <v>1</v>
      </c>
      <c r="F4875" t="s">
        <v>1130</v>
      </c>
      <c r="G4875" t="s">
        <v>258</v>
      </c>
      <c r="H4875" t="s">
        <v>1976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1340</v>
      </c>
      <c r="E4876">
        <v>1</v>
      </c>
      <c r="F4876" t="s">
        <v>1912</v>
      </c>
      <c r="G4876" t="s">
        <v>258</v>
      </c>
      <c r="H4876" t="s">
        <v>1912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1340</v>
      </c>
      <c r="E4877">
        <v>1</v>
      </c>
      <c r="F4877" t="s">
        <v>48</v>
      </c>
      <c r="G4877" t="s">
        <v>258</v>
      </c>
      <c r="H4877" t="s">
        <v>1977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1672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945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935</v>
      </c>
      <c r="H4889" t="s">
        <v>1354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1979</v>
      </c>
      <c r="E4890">
        <v>1</v>
      </c>
      <c r="F4890" t="s">
        <v>103</v>
      </c>
      <c r="G4890" t="s">
        <v>264</v>
      </c>
      <c r="H4890" t="s">
        <v>1365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1672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1980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1672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1672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935</v>
      </c>
      <c r="H4910" t="s">
        <v>1663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935</v>
      </c>
      <c r="H4911" t="s">
        <v>986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1401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1693</v>
      </c>
      <c r="G4916" t="s">
        <v>258</v>
      </c>
      <c r="H4916" t="s">
        <v>1983</v>
      </c>
      <c r="L4916" t="s">
        <v>1594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1984</v>
      </c>
      <c r="G4919" t="s">
        <v>258</v>
      </c>
      <c r="H4919" t="s">
        <v>1985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1772</v>
      </c>
      <c r="H4922" t="s">
        <v>1384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1560</v>
      </c>
      <c r="E4926">
        <v>1</v>
      </c>
      <c r="F4926" t="s">
        <v>44</v>
      </c>
      <c r="G4926" t="s">
        <v>1986</v>
      </c>
      <c r="H4926" t="s">
        <v>1987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1560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1560</v>
      </c>
      <c r="E4928">
        <v>2</v>
      </c>
      <c r="F4928" t="s">
        <v>578</v>
      </c>
      <c r="G4928" t="s">
        <v>581</v>
      </c>
      <c r="H4928" t="s">
        <v>1165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1560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1560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1560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1185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1988</v>
      </c>
      <c r="H4940" t="s">
        <v>1989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1185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1184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1184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3602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1560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1560</v>
      </c>
      <c r="E4946">
        <v>2</v>
      </c>
      <c r="F4946" t="s">
        <v>216</v>
      </c>
      <c r="G4946" t="s">
        <v>276</v>
      </c>
      <c r="H4946" t="s">
        <v>1990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1560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1560</v>
      </c>
      <c r="E4948">
        <v>4</v>
      </c>
      <c r="F4948" t="s">
        <v>578</v>
      </c>
      <c r="G4948" t="s">
        <v>581</v>
      </c>
      <c r="H4948" t="s">
        <v>1165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1560</v>
      </c>
      <c r="E4949">
        <v>1</v>
      </c>
      <c r="F4949" t="s">
        <v>44</v>
      </c>
      <c r="G4949" t="s">
        <v>258</v>
      </c>
      <c r="H4949" t="s">
        <v>1991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1560</v>
      </c>
      <c r="E4950">
        <v>1</v>
      </c>
      <c r="F4950" t="s">
        <v>44</v>
      </c>
      <c r="G4950" t="s">
        <v>1988</v>
      </c>
      <c r="H4950" t="s">
        <v>1989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1560</v>
      </c>
      <c r="E4951">
        <v>2</v>
      </c>
      <c r="F4951" t="s">
        <v>216</v>
      </c>
      <c r="G4951" t="s">
        <v>255</v>
      </c>
      <c r="H4951" t="s">
        <v>1719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1560</v>
      </c>
      <c r="E4952">
        <v>5</v>
      </c>
      <c r="F4952" t="s">
        <v>26</v>
      </c>
      <c r="G4952" t="s">
        <v>265</v>
      </c>
      <c r="H4952" t="s">
        <v>1992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1560</v>
      </c>
      <c r="E4953">
        <v>6</v>
      </c>
      <c r="F4953" t="s">
        <v>1948</v>
      </c>
      <c r="G4953" t="s">
        <v>265</v>
      </c>
      <c r="H4953" t="s">
        <v>1165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1560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1560</v>
      </c>
      <c r="E4955">
        <v>1</v>
      </c>
      <c r="F4955" t="s">
        <v>15</v>
      </c>
      <c r="G4955" t="s">
        <v>258</v>
      </c>
      <c r="H4955" t="s">
        <v>1993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1560</v>
      </c>
      <c r="E4956">
        <v>10</v>
      </c>
      <c r="F4956" t="s">
        <v>883</v>
      </c>
      <c r="G4956" t="s">
        <v>581</v>
      </c>
      <c r="H4956" t="s">
        <v>1165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1560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1560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1806</v>
      </c>
      <c r="E4963">
        <v>2</v>
      </c>
      <c r="F4963" t="s">
        <v>1777</v>
      </c>
      <c r="G4963" t="s">
        <v>258</v>
      </c>
      <c r="H4963" t="s">
        <v>1994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1331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1772</v>
      </c>
      <c r="H4970" t="s">
        <v>1995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1997</v>
      </c>
      <c r="G4971" t="s">
        <v>258</v>
      </c>
      <c r="H4971" t="s">
        <v>1996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1935</v>
      </c>
      <c r="G4974" t="s">
        <v>258</v>
      </c>
      <c r="H4974" t="s">
        <v>1936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2000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1177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2004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1165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1287</v>
      </c>
      <c r="G4985" t="s">
        <v>258</v>
      </c>
      <c r="H4985" t="s">
        <v>2005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3228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1772</v>
      </c>
      <c r="H4991" t="s">
        <v>1388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1251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1536</v>
      </c>
      <c r="G4999" t="s">
        <v>276</v>
      </c>
      <c r="H4999" t="s">
        <v>2007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1535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2010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900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1158</v>
      </c>
      <c r="G5015" t="s">
        <v>258</v>
      </c>
      <c r="H5015" t="s">
        <v>1507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1462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2011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1870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935</v>
      </c>
      <c r="H5030" t="s">
        <v>1350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1504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2013</v>
      </c>
      <c r="G5037" t="s">
        <v>258</v>
      </c>
      <c r="H5037" t="s">
        <v>2014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2016</v>
      </c>
      <c r="H5042" t="s">
        <v>2017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1595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2018</v>
      </c>
      <c r="G5044" t="s">
        <v>258</v>
      </c>
      <c r="H5044" t="s">
        <v>2020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900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900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1536</v>
      </c>
      <c r="G5049" t="s">
        <v>276</v>
      </c>
      <c r="H5049" t="s">
        <v>1304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2682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1401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2746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991</v>
      </c>
      <c r="H5076" t="s">
        <v>1926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1730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2025</v>
      </c>
      <c r="K5085" t="s">
        <v>3697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2027</v>
      </c>
      <c r="K5090" t="s">
        <v>3697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935</v>
      </c>
      <c r="H5093" t="s">
        <v>1918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1476</v>
      </c>
      <c r="E5100">
        <v>1</v>
      </c>
      <c r="F5100" t="s">
        <v>378</v>
      </c>
      <c r="G5100" t="s">
        <v>255</v>
      </c>
      <c r="H5100" t="s">
        <v>2021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1476</v>
      </c>
      <c r="E5101">
        <v>15</v>
      </c>
      <c r="F5101" t="s">
        <v>1205</v>
      </c>
      <c r="G5101" t="s">
        <v>581</v>
      </c>
      <c r="H5101" t="s">
        <v>1165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1560</v>
      </c>
      <c r="E5102">
        <v>5</v>
      </c>
      <c r="F5102" t="s">
        <v>2011</v>
      </c>
      <c r="G5102" t="s">
        <v>581</v>
      </c>
      <c r="H5102" t="s">
        <v>1165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1560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2029</v>
      </c>
      <c r="G5104" t="s">
        <v>258</v>
      </c>
      <c r="H5104" t="s">
        <v>2030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2031</v>
      </c>
      <c r="G5105" t="s">
        <v>258</v>
      </c>
      <c r="H5105" t="s">
        <v>2032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1757</v>
      </c>
      <c r="E5106">
        <v>2</v>
      </c>
      <c r="F5106" t="s">
        <v>2033</v>
      </c>
      <c r="G5106" t="s">
        <v>1755</v>
      </c>
      <c r="H5106" t="s">
        <v>2034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1757</v>
      </c>
      <c r="E5107">
        <v>1</v>
      </c>
      <c r="F5107" t="s">
        <v>1753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1757</v>
      </c>
      <c r="E5108">
        <v>1</v>
      </c>
      <c r="F5108" t="s">
        <v>44</v>
      </c>
      <c r="G5108" t="s">
        <v>258</v>
      </c>
      <c r="H5108" t="s">
        <v>2035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1757</v>
      </c>
      <c r="E5109">
        <v>1</v>
      </c>
      <c r="F5109" t="s">
        <v>2036</v>
      </c>
      <c r="G5109" t="s">
        <v>258</v>
      </c>
      <c r="H5109" t="s">
        <v>2037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1535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1642</v>
      </c>
      <c r="I5112" t="s">
        <v>2038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1536</v>
      </c>
      <c r="G5113" t="s">
        <v>264</v>
      </c>
      <c r="H5113" t="s">
        <v>926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2682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1184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1948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2040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2041</v>
      </c>
      <c r="E5123">
        <v>1</v>
      </c>
      <c r="F5123" t="s">
        <v>2042</v>
      </c>
      <c r="G5123" t="s">
        <v>258</v>
      </c>
      <c r="H5123" t="s">
        <v>2043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2041</v>
      </c>
      <c r="E5124">
        <v>2</v>
      </c>
      <c r="F5124" t="s">
        <v>2042</v>
      </c>
      <c r="G5124" t="s">
        <v>258</v>
      </c>
      <c r="H5124" t="s">
        <v>2044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2018</v>
      </c>
      <c r="G5127" t="s">
        <v>258</v>
      </c>
      <c r="H5127" t="s">
        <v>2020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1560</v>
      </c>
      <c r="E5132">
        <v>1</v>
      </c>
      <c r="F5132" t="s">
        <v>609</v>
      </c>
      <c r="G5132" t="s">
        <v>258</v>
      </c>
      <c r="H5132" t="s">
        <v>2045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1560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1560</v>
      </c>
      <c r="E5134">
        <v>1</v>
      </c>
      <c r="F5134" t="s">
        <v>2011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2046</v>
      </c>
      <c r="H5135" t="s">
        <v>2047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2050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2048</v>
      </c>
      <c r="H5138" t="s">
        <v>2049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1184</v>
      </c>
      <c r="G5142" t="s">
        <v>276</v>
      </c>
      <c r="H5142" t="s">
        <v>2051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1752</v>
      </c>
      <c r="G5143" t="s">
        <v>276</v>
      </c>
      <c r="H5143" t="s">
        <v>1385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1185</v>
      </c>
      <c r="G5144" t="s">
        <v>255</v>
      </c>
      <c r="H5144" t="s">
        <v>1947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2052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1317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2055</v>
      </c>
      <c r="G5165" t="s">
        <v>258</v>
      </c>
      <c r="H5165" t="s">
        <v>2056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935</v>
      </c>
      <c r="H5167" t="s">
        <v>1354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935</v>
      </c>
      <c r="H5168" t="s">
        <v>1354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935</v>
      </c>
      <c r="H5169" t="s">
        <v>937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1478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1757</v>
      </c>
      <c r="E5174">
        <v>1</v>
      </c>
      <c r="F5174" t="s">
        <v>2057</v>
      </c>
      <c r="G5174" t="s">
        <v>258</v>
      </c>
      <c r="H5174" t="s">
        <v>2058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1757</v>
      </c>
      <c r="E5175">
        <v>3</v>
      </c>
      <c r="F5175" t="s">
        <v>2055</v>
      </c>
      <c r="G5175" t="s">
        <v>258</v>
      </c>
      <c r="H5175" t="s">
        <v>2059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1757</v>
      </c>
      <c r="E5176">
        <v>1</v>
      </c>
      <c r="F5176" t="s">
        <v>2036</v>
      </c>
      <c r="G5176" t="s">
        <v>258</v>
      </c>
      <c r="H5176" t="s">
        <v>2060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2029</v>
      </c>
      <c r="G5179" t="s">
        <v>258</v>
      </c>
      <c r="H5179" t="s">
        <v>2030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2029</v>
      </c>
      <c r="G5180" t="s">
        <v>258</v>
      </c>
      <c r="H5180" t="s">
        <v>2061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2036</v>
      </c>
      <c r="G5181" t="s">
        <v>258</v>
      </c>
      <c r="H5181" t="s">
        <v>2060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2055</v>
      </c>
      <c r="G5182" t="s">
        <v>258</v>
      </c>
      <c r="H5182" t="s">
        <v>2059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2055</v>
      </c>
      <c r="G5184" t="s">
        <v>258</v>
      </c>
      <c r="H5184" t="s">
        <v>2059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1560</v>
      </c>
      <c r="E5187">
        <v>21</v>
      </c>
      <c r="F5187" t="s">
        <v>883</v>
      </c>
      <c r="G5187" t="s">
        <v>581</v>
      </c>
      <c r="H5187" t="s">
        <v>1165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1560</v>
      </c>
      <c r="E5188">
        <v>6</v>
      </c>
      <c r="F5188" t="s">
        <v>216</v>
      </c>
      <c r="G5188" t="s">
        <v>581</v>
      </c>
      <c r="H5188" t="s">
        <v>1165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1560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1560</v>
      </c>
      <c r="E5190">
        <v>10</v>
      </c>
      <c r="F5190" t="s">
        <v>21</v>
      </c>
      <c r="G5190" t="s">
        <v>264</v>
      </c>
      <c r="H5190" t="s">
        <v>1513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1560</v>
      </c>
      <c r="E5191">
        <v>10</v>
      </c>
      <c r="F5191" t="s">
        <v>21</v>
      </c>
      <c r="G5191" t="s">
        <v>264</v>
      </c>
      <c r="H5191" t="s">
        <v>1513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1560</v>
      </c>
      <c r="E5192">
        <v>5</v>
      </c>
      <c r="F5192" t="s">
        <v>21</v>
      </c>
      <c r="G5192" t="s">
        <v>264</v>
      </c>
      <c r="H5192" t="s">
        <v>2062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1560</v>
      </c>
      <c r="E5193">
        <v>5</v>
      </c>
      <c r="F5193" t="s">
        <v>21</v>
      </c>
      <c r="G5193" t="s">
        <v>2250</v>
      </c>
      <c r="H5193" t="s">
        <v>2841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1560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2064</v>
      </c>
      <c r="E5195">
        <v>3</v>
      </c>
      <c r="F5195" t="s">
        <v>15</v>
      </c>
      <c r="G5195" t="s">
        <v>991</v>
      </c>
      <c r="H5195" t="s">
        <v>3788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2064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2064</v>
      </c>
      <c r="E5197">
        <v>2</v>
      </c>
      <c r="F5197" t="s">
        <v>524</v>
      </c>
      <c r="G5197" t="s">
        <v>264</v>
      </c>
      <c r="H5197" t="s">
        <v>2065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2064</v>
      </c>
      <c r="E5198">
        <v>1</v>
      </c>
      <c r="F5198" t="s">
        <v>2057</v>
      </c>
      <c r="G5198" t="s">
        <v>258</v>
      </c>
      <c r="H5198" t="s">
        <v>2066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2064</v>
      </c>
      <c r="E5199">
        <v>1</v>
      </c>
      <c r="F5199" t="s">
        <v>44</v>
      </c>
      <c r="G5199" t="s">
        <v>258</v>
      </c>
      <c r="H5199" t="s">
        <v>2067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2064</v>
      </c>
      <c r="E5200">
        <v>2</v>
      </c>
      <c r="F5200" t="s">
        <v>2068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2064</v>
      </c>
      <c r="E5201">
        <v>2</v>
      </c>
      <c r="F5201" t="s">
        <v>21</v>
      </c>
      <c r="G5201" t="s">
        <v>990</v>
      </c>
      <c r="H5201" t="s">
        <v>2202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2064</v>
      </c>
      <c r="E5202">
        <v>3</v>
      </c>
      <c r="F5202" t="s">
        <v>21</v>
      </c>
      <c r="G5202" t="s">
        <v>990</v>
      </c>
      <c r="H5202" t="s">
        <v>2203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1217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2069</v>
      </c>
      <c r="K5205" t="s">
        <v>3697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2070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1860</v>
      </c>
      <c r="H5210" t="s">
        <v>1861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1772</v>
      </c>
      <c r="H5216" t="s">
        <v>1053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1772</v>
      </c>
      <c r="H5217" t="s">
        <v>1053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2072</v>
      </c>
      <c r="G5218" t="s">
        <v>276</v>
      </c>
      <c r="H5218" t="s">
        <v>2073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2072</v>
      </c>
      <c r="G5219" t="s">
        <v>276</v>
      </c>
      <c r="H5219" t="s">
        <v>2073</v>
      </c>
      <c r="L5219" t="s">
        <v>2074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1513</v>
      </c>
      <c r="L5220" t="s">
        <v>2013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2112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1946</v>
      </c>
      <c r="K5226" t="s">
        <v>3697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1562</v>
      </c>
      <c r="H5230" t="s">
        <v>1563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1146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2076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2079</v>
      </c>
      <c r="G5236" t="s">
        <v>276</v>
      </c>
      <c r="H5236" t="s">
        <v>2077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1184</v>
      </c>
      <c r="G5237" t="s">
        <v>264</v>
      </c>
      <c r="H5237" t="s">
        <v>1579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1146</v>
      </c>
      <c r="G5238" t="s">
        <v>264</v>
      </c>
      <c r="H5238" t="s">
        <v>1579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2076</v>
      </c>
      <c r="G5239" t="s">
        <v>264</v>
      </c>
      <c r="H5239" t="s">
        <v>2078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1536</v>
      </c>
      <c r="G5240" t="s">
        <v>276</v>
      </c>
      <c r="H5240" t="s">
        <v>2073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2029</v>
      </c>
      <c r="G5242" t="s">
        <v>258</v>
      </c>
      <c r="H5242" t="s">
        <v>2030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1021</v>
      </c>
      <c r="E5244">
        <v>10</v>
      </c>
      <c r="F5244" t="s">
        <v>357</v>
      </c>
      <c r="G5244" t="s">
        <v>581</v>
      </c>
      <c r="H5244" t="s">
        <v>1165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1757</v>
      </c>
      <c r="E5245">
        <v>1</v>
      </c>
      <c r="F5245" t="s">
        <v>2082</v>
      </c>
      <c r="G5245" t="s">
        <v>258</v>
      </c>
      <c r="H5245" t="s">
        <v>2083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1757</v>
      </c>
      <c r="E5246">
        <v>2</v>
      </c>
      <c r="F5246" t="s">
        <v>2057</v>
      </c>
      <c r="G5246" t="s">
        <v>258</v>
      </c>
      <c r="H5246" t="s">
        <v>2084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1757</v>
      </c>
      <c r="E5247">
        <v>1</v>
      </c>
      <c r="F5247" t="s">
        <v>2029</v>
      </c>
      <c r="G5247" t="s">
        <v>258</v>
      </c>
      <c r="H5247" t="s">
        <v>2085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1757</v>
      </c>
      <c r="E5248">
        <v>1</v>
      </c>
      <c r="F5248" t="s">
        <v>2055</v>
      </c>
      <c r="G5248" t="s">
        <v>258</v>
      </c>
      <c r="H5248" t="s">
        <v>2059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2112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1560</v>
      </c>
      <c r="E5264">
        <v>2</v>
      </c>
      <c r="F5264" t="s">
        <v>127</v>
      </c>
      <c r="G5264" t="s">
        <v>258</v>
      </c>
      <c r="H5264" t="s">
        <v>3052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1560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1560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1560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1560</v>
      </c>
      <c r="E5268">
        <v>3</v>
      </c>
      <c r="F5268" t="s">
        <v>216</v>
      </c>
      <c r="G5268" t="s">
        <v>1772</v>
      </c>
      <c r="H5268" t="s">
        <v>1053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1560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1560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1560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1560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1560</v>
      </c>
      <c r="E5273">
        <v>1</v>
      </c>
      <c r="F5273" t="s">
        <v>216</v>
      </c>
      <c r="G5273" t="s">
        <v>264</v>
      </c>
      <c r="H5273" t="s">
        <v>1540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1146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2076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2079</v>
      </c>
      <c r="G5281" t="s">
        <v>276</v>
      </c>
      <c r="H5281" t="s">
        <v>2077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1184</v>
      </c>
      <c r="G5282" t="s">
        <v>264</v>
      </c>
      <c r="H5282" t="s">
        <v>1579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1146</v>
      </c>
      <c r="G5283" t="s">
        <v>264</v>
      </c>
      <c r="H5283" t="s">
        <v>1579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2076</v>
      </c>
      <c r="G5284" t="s">
        <v>264</v>
      </c>
      <c r="H5284" t="s">
        <v>2078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1666</v>
      </c>
      <c r="K5287" t="s">
        <v>3697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1772</v>
      </c>
      <c r="H5290" t="s">
        <v>1053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1772</v>
      </c>
      <c r="H5291" t="s">
        <v>1053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1184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1401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3697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2090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995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2082</v>
      </c>
      <c r="G5311" t="s">
        <v>258</v>
      </c>
      <c r="H5311" t="s">
        <v>2083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2036</v>
      </c>
      <c r="G5312" t="s">
        <v>258</v>
      </c>
      <c r="H5312" t="s">
        <v>2037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2029</v>
      </c>
      <c r="G5313" t="s">
        <v>258</v>
      </c>
      <c r="H5313" t="s">
        <v>2030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2029</v>
      </c>
      <c r="G5314" t="s">
        <v>258</v>
      </c>
      <c r="H5314" t="s">
        <v>2085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2055</v>
      </c>
      <c r="G5315" t="s">
        <v>258</v>
      </c>
      <c r="H5315" t="s">
        <v>2059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2055</v>
      </c>
      <c r="G5316" t="s">
        <v>258</v>
      </c>
      <c r="H5316" t="s">
        <v>2059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1028</v>
      </c>
      <c r="H5319" t="s">
        <v>1027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1536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2091</v>
      </c>
      <c r="G5324" t="s">
        <v>258</v>
      </c>
      <c r="H5324" t="s">
        <v>986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1184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1019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1531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1647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2029</v>
      </c>
      <c r="G5338" t="s">
        <v>258</v>
      </c>
      <c r="H5338" t="s">
        <v>2030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1753</v>
      </c>
      <c r="G5339" t="s">
        <v>2093</v>
      </c>
      <c r="H5339" t="s">
        <v>2094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2095</v>
      </c>
      <c r="L5341" t="s">
        <v>2137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1381</v>
      </c>
      <c r="I5351" t="s">
        <v>1380</v>
      </c>
      <c r="L5351" t="s">
        <v>2130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935</v>
      </c>
      <c r="H5352" t="s">
        <v>2098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1401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1385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3602</v>
      </c>
      <c r="L5359" t="s">
        <v>2099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3795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2068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1446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1268</v>
      </c>
      <c r="K5377" t="s">
        <v>3697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2115</v>
      </c>
      <c r="G5378" t="s">
        <v>255</v>
      </c>
      <c r="H5378" t="s">
        <v>1217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1020</v>
      </c>
      <c r="G5381" t="s">
        <v>258</v>
      </c>
      <c r="H5381" t="s">
        <v>2116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2117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2118</v>
      </c>
      <c r="E5391">
        <v>1</v>
      </c>
      <c r="F5391" t="s">
        <v>26</v>
      </c>
      <c r="G5391" t="s">
        <v>991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991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2127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1165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2119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1757</v>
      </c>
      <c r="E5405">
        <v>1</v>
      </c>
      <c r="F5405" t="s">
        <v>2033</v>
      </c>
      <c r="G5405" t="s">
        <v>1755</v>
      </c>
      <c r="H5405" t="s">
        <v>2120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2121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1560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1560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1560</v>
      </c>
      <c r="E5409">
        <v>2</v>
      </c>
      <c r="F5409" t="s">
        <v>1158</v>
      </c>
      <c r="G5409" t="s">
        <v>258</v>
      </c>
      <c r="H5409" t="s">
        <v>2122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1560</v>
      </c>
      <c r="E5410">
        <v>4</v>
      </c>
      <c r="F5410" t="s">
        <v>2123</v>
      </c>
      <c r="G5410" t="s">
        <v>258</v>
      </c>
      <c r="H5410" t="s">
        <v>2124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2064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2064</v>
      </c>
      <c r="E5412">
        <v>10</v>
      </c>
      <c r="F5412" t="s">
        <v>21</v>
      </c>
      <c r="G5412" t="s">
        <v>264</v>
      </c>
      <c r="H5412" t="s">
        <v>1513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2064</v>
      </c>
      <c r="E5413">
        <v>2</v>
      </c>
      <c r="F5413" t="s">
        <v>44</v>
      </c>
      <c r="G5413" t="s">
        <v>258</v>
      </c>
      <c r="H5413" t="s">
        <v>2125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2064</v>
      </c>
      <c r="E5414">
        <v>1</v>
      </c>
      <c r="F5414" t="s">
        <v>44</v>
      </c>
      <c r="G5414" t="s">
        <v>258</v>
      </c>
      <c r="H5414" t="s">
        <v>2126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1800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2029</v>
      </c>
      <c r="G5423" t="s">
        <v>258</v>
      </c>
      <c r="H5423" t="s">
        <v>2030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2123</v>
      </c>
      <c r="G5424" t="s">
        <v>258</v>
      </c>
      <c r="H5424" t="s">
        <v>2124</v>
      </c>
      <c r="L5424" t="s">
        <v>2128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935</v>
      </c>
      <c r="H5428" t="s">
        <v>1061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935</v>
      </c>
      <c r="H5429" t="s">
        <v>2129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935</v>
      </c>
      <c r="H5430" t="s">
        <v>1061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1381</v>
      </c>
      <c r="I5431" t="s">
        <v>1380</v>
      </c>
      <c r="L5431" t="s">
        <v>2131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1217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1217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2132</v>
      </c>
      <c r="K5441" t="s">
        <v>3697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995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995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1166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2133</v>
      </c>
      <c r="K5452" t="s">
        <v>3697</v>
      </c>
      <c r="L5452" t="s">
        <v>2134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2135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2136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3602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1476</v>
      </c>
      <c r="E5457">
        <v>5</v>
      </c>
      <c r="F5457" t="s">
        <v>1205</v>
      </c>
      <c r="G5457" t="s">
        <v>254</v>
      </c>
      <c r="H5457" t="s">
        <v>2141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1476</v>
      </c>
      <c r="E5458">
        <v>4</v>
      </c>
      <c r="F5458" t="s">
        <v>1205</v>
      </c>
      <c r="G5458" t="s">
        <v>276</v>
      </c>
      <c r="H5458" t="s">
        <v>2142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1476</v>
      </c>
      <c r="E5459">
        <v>3</v>
      </c>
      <c r="F5459" t="s">
        <v>1205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1476</v>
      </c>
      <c r="E5460">
        <v>1</v>
      </c>
      <c r="F5460" t="s">
        <v>1205</v>
      </c>
      <c r="G5460" t="s">
        <v>254</v>
      </c>
      <c r="H5460" t="s">
        <v>1803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1476</v>
      </c>
      <c r="E5461">
        <v>3</v>
      </c>
      <c r="F5461" t="s">
        <v>1205</v>
      </c>
      <c r="G5461" t="s">
        <v>258</v>
      </c>
      <c r="H5461" t="s">
        <v>2138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1476</v>
      </c>
      <c r="E5462">
        <v>5</v>
      </c>
      <c r="F5462" t="s">
        <v>1205</v>
      </c>
      <c r="G5462" t="s">
        <v>258</v>
      </c>
      <c r="H5462" t="s">
        <v>2139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1476</v>
      </c>
      <c r="E5463">
        <v>5</v>
      </c>
      <c r="F5463" t="s">
        <v>1205</v>
      </c>
      <c r="G5463" t="s">
        <v>258</v>
      </c>
      <c r="H5463" t="s">
        <v>2140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1476</v>
      </c>
      <c r="E5464">
        <v>1</v>
      </c>
      <c r="F5464" t="s">
        <v>1185</v>
      </c>
      <c r="G5464" t="s">
        <v>254</v>
      </c>
      <c r="H5464" t="s">
        <v>2135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1277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2143</v>
      </c>
      <c r="G5466" t="s">
        <v>258</v>
      </c>
      <c r="H5466" t="s">
        <v>2144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2121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1560</v>
      </c>
      <c r="E5468">
        <v>2</v>
      </c>
      <c r="F5468" t="s">
        <v>1948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1560</v>
      </c>
      <c r="E5469">
        <v>1</v>
      </c>
      <c r="F5469" t="s">
        <v>1948</v>
      </c>
      <c r="G5469" t="s">
        <v>265</v>
      </c>
      <c r="H5469" t="s">
        <v>544</v>
      </c>
      <c r="I5469" t="s">
        <v>1218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1560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1560</v>
      </c>
      <c r="E5471">
        <v>20</v>
      </c>
      <c r="F5471" t="s">
        <v>217</v>
      </c>
      <c r="G5471" t="s">
        <v>581</v>
      </c>
      <c r="H5471" t="s">
        <v>1165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1560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1560</v>
      </c>
      <c r="E5473">
        <v>2</v>
      </c>
      <c r="F5473" t="s">
        <v>216</v>
      </c>
      <c r="G5473" t="s">
        <v>255</v>
      </c>
      <c r="H5473" t="s">
        <v>1217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1560</v>
      </c>
      <c r="E5474">
        <v>1</v>
      </c>
      <c r="F5474" t="s">
        <v>216</v>
      </c>
      <c r="G5474" t="s">
        <v>264</v>
      </c>
      <c r="H5474" t="s">
        <v>995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1560</v>
      </c>
      <c r="E5475">
        <v>4</v>
      </c>
      <c r="F5475" t="s">
        <v>216</v>
      </c>
      <c r="G5475" t="s">
        <v>254</v>
      </c>
      <c r="H5475" t="s">
        <v>1862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1044</v>
      </c>
      <c r="E5476">
        <v>1</v>
      </c>
      <c r="F5476" t="s">
        <v>1044</v>
      </c>
      <c r="G5476" t="s">
        <v>258</v>
      </c>
      <c r="H5476" t="s">
        <v>2145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1044</v>
      </c>
      <c r="E5477">
        <v>1</v>
      </c>
      <c r="F5477" t="s">
        <v>2146</v>
      </c>
      <c r="G5477" t="s">
        <v>258</v>
      </c>
      <c r="H5477" t="s">
        <v>2147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1044</v>
      </c>
      <c r="E5478">
        <v>2</v>
      </c>
      <c r="F5478" t="s">
        <v>2146</v>
      </c>
      <c r="G5478" t="s">
        <v>258</v>
      </c>
      <c r="H5478" t="s">
        <v>2148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2149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2150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2152</v>
      </c>
      <c r="E5484">
        <v>1</v>
      </c>
      <c r="F5484" t="s">
        <v>450</v>
      </c>
      <c r="G5484" t="s">
        <v>264</v>
      </c>
      <c r="H5484" t="s">
        <v>2151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2155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935</v>
      </c>
      <c r="H5489" t="s">
        <v>1608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2156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1487</v>
      </c>
      <c r="G5491" t="s">
        <v>258</v>
      </c>
      <c r="H5491" t="s">
        <v>1488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1131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1131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1131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3787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1467</v>
      </c>
      <c r="K5500" t="s">
        <v>3697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2157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2158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1535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1562</v>
      </c>
      <c r="H5518" t="s">
        <v>1563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1930</v>
      </c>
      <c r="L5519" t="s">
        <v>2159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2057</v>
      </c>
      <c r="G5520" t="s">
        <v>258</v>
      </c>
      <c r="H5520" t="s">
        <v>2066</v>
      </c>
      <c r="L5520" t="s">
        <v>2159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1165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991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1770</v>
      </c>
      <c r="K5526" t="s">
        <v>3697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907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1585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1021</v>
      </c>
      <c r="E5534">
        <v>7</v>
      </c>
      <c r="F5534" t="s">
        <v>357</v>
      </c>
      <c r="G5534" t="s">
        <v>935</v>
      </c>
      <c r="H5534" t="s">
        <v>1165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972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1536</v>
      </c>
      <c r="G5540" t="s">
        <v>276</v>
      </c>
      <c r="H5540" t="s">
        <v>2160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1870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991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935</v>
      </c>
      <c r="H5548" t="s">
        <v>1350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2161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2161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2161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1913</v>
      </c>
      <c r="G5557" t="s">
        <v>258</v>
      </c>
      <c r="H5557" t="s">
        <v>1914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1160</v>
      </c>
      <c r="E5560">
        <v>17</v>
      </c>
      <c r="F5560" t="s">
        <v>467</v>
      </c>
      <c r="G5560" t="s">
        <v>581</v>
      </c>
      <c r="H5560" t="s">
        <v>1165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1560</v>
      </c>
      <c r="E5565">
        <v>3</v>
      </c>
      <c r="F5565" t="s">
        <v>467</v>
      </c>
      <c r="G5565" t="s">
        <v>265</v>
      </c>
      <c r="H5565" t="s">
        <v>1165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1560</v>
      </c>
      <c r="E5566">
        <v>1</v>
      </c>
      <c r="F5566" t="s">
        <v>206</v>
      </c>
      <c r="G5566" t="s">
        <v>786</v>
      </c>
      <c r="H5566" t="s">
        <v>2163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1560</v>
      </c>
      <c r="E5567">
        <v>5</v>
      </c>
      <c r="F5567" t="s">
        <v>216</v>
      </c>
      <c r="G5567" t="s">
        <v>265</v>
      </c>
      <c r="H5567" t="s">
        <v>2162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1560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1560</v>
      </c>
      <c r="E5569">
        <v>1</v>
      </c>
      <c r="F5569" t="s">
        <v>216</v>
      </c>
      <c r="G5569" t="s">
        <v>255</v>
      </c>
      <c r="H5569" t="s">
        <v>2165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1560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1560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1560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1560</v>
      </c>
      <c r="E5573">
        <v>1</v>
      </c>
      <c r="F5573" t="s">
        <v>216</v>
      </c>
      <c r="G5573" t="s">
        <v>264</v>
      </c>
      <c r="H5573" t="s">
        <v>1766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1560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1560</v>
      </c>
      <c r="E5575">
        <v>1</v>
      </c>
      <c r="F5575" t="s">
        <v>216</v>
      </c>
      <c r="G5575" t="s">
        <v>264</v>
      </c>
      <c r="H5575" t="s">
        <v>1662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1560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1560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1560</v>
      </c>
      <c r="E5578">
        <v>5</v>
      </c>
      <c r="F5578" t="s">
        <v>216</v>
      </c>
      <c r="G5578" t="s">
        <v>526</v>
      </c>
      <c r="H5578" t="s">
        <v>2166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1560</v>
      </c>
      <c r="E5579">
        <v>3</v>
      </c>
      <c r="F5579" t="s">
        <v>216</v>
      </c>
      <c r="G5579" t="s">
        <v>255</v>
      </c>
      <c r="H5579" t="s">
        <v>1719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1560</v>
      </c>
      <c r="E5580">
        <v>3</v>
      </c>
      <c r="F5580" t="s">
        <v>216</v>
      </c>
      <c r="G5580" t="s">
        <v>852</v>
      </c>
      <c r="H5580" t="s">
        <v>2167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1560</v>
      </c>
      <c r="E5581">
        <v>4</v>
      </c>
      <c r="F5581" t="s">
        <v>216</v>
      </c>
      <c r="G5581" t="s">
        <v>264</v>
      </c>
      <c r="H5581" t="s">
        <v>2168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1560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1560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1560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1560</v>
      </c>
      <c r="E5585">
        <v>15</v>
      </c>
      <c r="F5585" t="s">
        <v>217</v>
      </c>
      <c r="G5585" t="s">
        <v>581</v>
      </c>
      <c r="H5585" t="s">
        <v>1165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1560</v>
      </c>
      <c r="E5586">
        <v>1</v>
      </c>
      <c r="F5586" t="s">
        <v>48</v>
      </c>
      <c r="G5586" t="s">
        <v>1562</v>
      </c>
      <c r="H5586" t="s">
        <v>1563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1560</v>
      </c>
      <c r="E5587">
        <v>1</v>
      </c>
      <c r="F5587" t="s">
        <v>578</v>
      </c>
      <c r="G5587" t="s">
        <v>264</v>
      </c>
      <c r="H5587" t="s">
        <v>1662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1560</v>
      </c>
      <c r="E5588">
        <v>1</v>
      </c>
      <c r="F5588" t="s">
        <v>45</v>
      </c>
      <c r="G5588" t="s">
        <v>258</v>
      </c>
      <c r="H5588" t="s">
        <v>2164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1560</v>
      </c>
      <c r="E5589">
        <v>1</v>
      </c>
      <c r="F5589" t="s">
        <v>45</v>
      </c>
      <c r="G5589" t="s">
        <v>258</v>
      </c>
      <c r="H5589" t="s">
        <v>2169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1560</v>
      </c>
      <c r="E5590">
        <v>6</v>
      </c>
      <c r="F5590" t="s">
        <v>883</v>
      </c>
      <c r="G5590" t="s">
        <v>254</v>
      </c>
      <c r="H5590" t="s">
        <v>1032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1085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2121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2170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2036</v>
      </c>
      <c r="G5596" t="s">
        <v>2171</v>
      </c>
      <c r="H5596" t="s">
        <v>2172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2057</v>
      </c>
      <c r="G5598" t="s">
        <v>258</v>
      </c>
      <c r="H5598" t="s">
        <v>2058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1952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935</v>
      </c>
      <c r="H5604" t="s">
        <v>2174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1372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935</v>
      </c>
      <c r="H5607" t="s">
        <v>1608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2033</v>
      </c>
      <c r="G5615" t="s">
        <v>1755</v>
      </c>
      <c r="H5615" t="s">
        <v>2181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921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1217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2156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982</v>
      </c>
      <c r="K5636" t="s">
        <v>3697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2057</v>
      </c>
      <c r="G5639" t="s">
        <v>258</v>
      </c>
      <c r="H5639" t="s">
        <v>2084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1211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1211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1755</v>
      </c>
      <c r="H5645" t="s">
        <v>1811</v>
      </c>
      <c r="K5645" t="s">
        <v>1852</v>
      </c>
      <c r="L5645" s="27" t="s">
        <v>1850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2175</v>
      </c>
      <c r="G5651" t="s">
        <v>258</v>
      </c>
      <c r="H5651" t="s">
        <v>2175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1401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2176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2177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1385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940</v>
      </c>
      <c r="E5662">
        <v>1</v>
      </c>
      <c r="F5662" t="s">
        <v>968</v>
      </c>
      <c r="G5662" t="s">
        <v>258</v>
      </c>
      <c r="H5662" t="s">
        <v>969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2178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1476</v>
      </c>
      <c r="E5666">
        <v>1</v>
      </c>
      <c r="F5666" t="s">
        <v>2179</v>
      </c>
      <c r="G5666" t="s">
        <v>276</v>
      </c>
      <c r="H5666" t="s">
        <v>2160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1757</v>
      </c>
      <c r="E5667">
        <v>1</v>
      </c>
      <c r="F5667" t="s">
        <v>2033</v>
      </c>
      <c r="G5667" t="s">
        <v>1755</v>
      </c>
      <c r="H5667" t="s">
        <v>2181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1757</v>
      </c>
      <c r="E5668">
        <v>1</v>
      </c>
      <c r="F5668" t="s">
        <v>103</v>
      </c>
      <c r="G5668" t="s">
        <v>1755</v>
      </c>
      <c r="H5668" t="s">
        <v>1811</v>
      </c>
      <c r="L5668" s="27" t="s">
        <v>2180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1753</v>
      </c>
      <c r="G5670" t="s">
        <v>727</v>
      </c>
      <c r="H5670" t="s">
        <v>2182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1753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1560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1560</v>
      </c>
      <c r="E5673">
        <v>1</v>
      </c>
      <c r="F5673" t="s">
        <v>216</v>
      </c>
      <c r="G5673" t="s">
        <v>276</v>
      </c>
      <c r="H5673" t="s">
        <v>899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1560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1560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1560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1560</v>
      </c>
      <c r="E5677">
        <v>1</v>
      </c>
      <c r="F5677" t="s">
        <v>216</v>
      </c>
      <c r="G5677" t="s">
        <v>1772</v>
      </c>
      <c r="H5677" t="s">
        <v>1384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1560</v>
      </c>
      <c r="E5678">
        <v>6</v>
      </c>
      <c r="F5678" t="s">
        <v>216</v>
      </c>
      <c r="G5678" t="s">
        <v>581</v>
      </c>
      <c r="H5678" t="s">
        <v>1165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1560</v>
      </c>
      <c r="E5679">
        <v>60</v>
      </c>
      <c r="F5679" t="s">
        <v>334</v>
      </c>
      <c r="G5679" t="s">
        <v>581</v>
      </c>
      <c r="H5679" t="s">
        <v>1165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1560</v>
      </c>
      <c r="E5680">
        <v>30</v>
      </c>
      <c r="F5680" t="s">
        <v>217</v>
      </c>
      <c r="G5680" t="s">
        <v>581</v>
      </c>
      <c r="H5680" t="s">
        <v>1165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2149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2185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2186</v>
      </c>
      <c r="K5695" t="s">
        <v>3697</v>
      </c>
      <c r="L5695" t="s">
        <v>3697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2189</v>
      </c>
      <c r="L5697" t="s">
        <v>1765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2187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1316</v>
      </c>
      <c r="E5699">
        <v>1</v>
      </c>
      <c r="F5699" t="s">
        <v>2190</v>
      </c>
      <c r="G5699" t="s">
        <v>2191</v>
      </c>
      <c r="H5699" t="s">
        <v>2192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1316</v>
      </c>
      <c r="E5700">
        <v>1</v>
      </c>
      <c r="F5700" t="s">
        <v>2146</v>
      </c>
      <c r="G5700" t="s">
        <v>258</v>
      </c>
      <c r="H5700" t="s">
        <v>2193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1316</v>
      </c>
      <c r="E5701">
        <v>1</v>
      </c>
      <c r="F5701" t="s">
        <v>481</v>
      </c>
      <c r="G5701" t="s">
        <v>258</v>
      </c>
      <c r="H5701" t="s">
        <v>2194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1316</v>
      </c>
      <c r="E5702">
        <v>1</v>
      </c>
      <c r="F5702" t="s">
        <v>2196</v>
      </c>
      <c r="G5702" t="s">
        <v>258</v>
      </c>
      <c r="H5702" t="s">
        <v>2195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1256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1256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2136</v>
      </c>
      <c r="L5710" t="s">
        <v>2188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2197</v>
      </c>
      <c r="E5714">
        <v>1</v>
      </c>
      <c r="F5714" t="s">
        <v>450</v>
      </c>
      <c r="G5714" t="s">
        <v>1772</v>
      </c>
      <c r="H5714" t="s">
        <v>2198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2197</v>
      </c>
      <c r="E5715">
        <v>1</v>
      </c>
      <c r="F5715" t="s">
        <v>450</v>
      </c>
      <c r="G5715" t="s">
        <v>258</v>
      </c>
      <c r="H5715" t="s">
        <v>2199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2200</v>
      </c>
      <c r="K5716" t="s">
        <v>3697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2642</v>
      </c>
      <c r="L5720" t="s">
        <v>2201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1010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990</v>
      </c>
      <c r="H5724" t="s">
        <v>2203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2204</v>
      </c>
      <c r="L5726" t="s">
        <v>1553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2160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1952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935</v>
      </c>
      <c r="H5736" t="s">
        <v>1918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899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1385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2210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1020</v>
      </c>
      <c r="G5744" t="s">
        <v>258</v>
      </c>
      <c r="H5744" t="s">
        <v>1222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2206</v>
      </c>
      <c r="G5745" t="s">
        <v>258</v>
      </c>
      <c r="H5745" t="s">
        <v>1874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2207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2207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2208</v>
      </c>
      <c r="H5749" t="s">
        <v>2209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1331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1385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935</v>
      </c>
      <c r="H5756" t="s">
        <v>2211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935</v>
      </c>
      <c r="H5757" t="s">
        <v>1776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1144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2212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1476</v>
      </c>
      <c r="E5762">
        <v>1</v>
      </c>
      <c r="F5762" t="s">
        <v>1144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1184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2642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1337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1487</v>
      </c>
      <c r="G5771" t="s">
        <v>258</v>
      </c>
      <c r="H5771" t="s">
        <v>1488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1280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1557</v>
      </c>
      <c r="H5775" t="s">
        <v>2213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991</v>
      </c>
      <c r="H5778" t="s">
        <v>1926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2215</v>
      </c>
      <c r="E5780">
        <v>1</v>
      </c>
      <c r="F5780" t="s">
        <v>357</v>
      </c>
      <c r="G5780" t="s">
        <v>935</v>
      </c>
      <c r="H5780" t="s">
        <v>1608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1293</v>
      </c>
      <c r="H5783" t="s">
        <v>1503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1168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2216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1609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2217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2218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2220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2221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2222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2219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1560</v>
      </c>
      <c r="E5809">
        <v>4</v>
      </c>
      <c r="F5809" t="s">
        <v>216</v>
      </c>
      <c r="G5809" t="s">
        <v>265</v>
      </c>
      <c r="H5809" t="s">
        <v>2224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1560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1560</v>
      </c>
      <c r="E5811">
        <v>1</v>
      </c>
      <c r="F5811" t="s">
        <v>216</v>
      </c>
      <c r="G5811" t="s">
        <v>1772</v>
      </c>
      <c r="H5811" t="s">
        <v>1126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1560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1560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1560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1560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1560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1560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1560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1560</v>
      </c>
      <c r="E5819">
        <v>2</v>
      </c>
      <c r="F5819" t="s">
        <v>216</v>
      </c>
      <c r="G5819" t="s">
        <v>276</v>
      </c>
      <c r="H5819" t="s">
        <v>900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2225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2225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1452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991</v>
      </c>
      <c r="H5830" t="s">
        <v>3788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2226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1138</v>
      </c>
      <c r="H5834" t="s">
        <v>1308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940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940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940</v>
      </c>
      <c r="E5838">
        <v>1</v>
      </c>
      <c r="F5838" t="s">
        <v>450</v>
      </c>
      <c r="G5838" t="s">
        <v>1804</v>
      </c>
      <c r="H5838" t="s">
        <v>2227</v>
      </c>
      <c r="K5838" t="s">
        <v>3697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1217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2228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1019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2229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1217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1217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2222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2230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2230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2212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2217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2217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1020</v>
      </c>
      <c r="G5869" t="s">
        <v>1020</v>
      </c>
      <c r="H5869" t="s">
        <v>2231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1020</v>
      </c>
      <c r="G5870" t="s">
        <v>1020</v>
      </c>
      <c r="H5870" t="s">
        <v>2232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1948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1686</v>
      </c>
      <c r="L5882" t="s">
        <v>2013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1168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2235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2236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2237</v>
      </c>
      <c r="K5891" t="s">
        <v>3697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1946</v>
      </c>
      <c r="K5892" t="s">
        <v>3697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2238</v>
      </c>
      <c r="K5893" t="s">
        <v>3697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2048</v>
      </c>
      <c r="H5894" t="s">
        <v>2049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935</v>
      </c>
      <c r="H5895" t="s">
        <v>2239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2212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1478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1767</v>
      </c>
      <c r="E5904">
        <v>1</v>
      </c>
      <c r="F5904" t="s">
        <v>450</v>
      </c>
      <c r="G5904" t="s">
        <v>258</v>
      </c>
      <c r="H5904" t="s">
        <v>1401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2240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2241</v>
      </c>
      <c r="K5907" t="s">
        <v>3697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2222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1010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1535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3795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2125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1948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2242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1007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1007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1478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1007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1205</v>
      </c>
      <c r="G5933" t="s">
        <v>276</v>
      </c>
      <c r="H5933" t="s">
        <v>1007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1007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2068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1166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2250</v>
      </c>
      <c r="H5947" t="s">
        <v>2841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1148</v>
      </c>
      <c r="H5948" t="s">
        <v>2245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2246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1637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1637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1273</v>
      </c>
      <c r="H5953" t="s">
        <v>1272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991</v>
      </c>
      <c r="H5954" t="s">
        <v>1926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2247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1256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2248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1948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1007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1144</v>
      </c>
      <c r="G5971" t="s">
        <v>276</v>
      </c>
      <c r="H5971" t="s">
        <v>1007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1478</v>
      </c>
      <c r="G5972" t="s">
        <v>276</v>
      </c>
      <c r="H5972" t="s">
        <v>1007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1007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2249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1478</v>
      </c>
      <c r="G5976" t="s">
        <v>276</v>
      </c>
      <c r="H5976" t="s">
        <v>1007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1144</v>
      </c>
      <c r="G5977" t="s">
        <v>276</v>
      </c>
      <c r="H5977" t="s">
        <v>1007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2251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2252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2253</v>
      </c>
      <c r="G5981" t="s">
        <v>276</v>
      </c>
      <c r="H5981" t="s">
        <v>2251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2254</v>
      </c>
      <c r="E5982">
        <v>1</v>
      </c>
      <c r="F5982" t="s">
        <v>21</v>
      </c>
      <c r="G5982" t="s">
        <v>264</v>
      </c>
      <c r="H5982" t="s">
        <v>1513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2255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2255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2256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2261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2257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1536</v>
      </c>
      <c r="G5994" t="s">
        <v>264</v>
      </c>
      <c r="H5994" t="s">
        <v>1355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2258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2261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2259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2260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2257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2262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1536</v>
      </c>
      <c r="G6007" t="s">
        <v>276</v>
      </c>
      <c r="H6007" t="s">
        <v>505</v>
      </c>
      <c r="L6007" t="s">
        <v>2142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2033</v>
      </c>
      <c r="G6012" t="s">
        <v>1755</v>
      </c>
      <c r="H6012" t="s">
        <v>2034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2033</v>
      </c>
      <c r="G6013" t="s">
        <v>1755</v>
      </c>
      <c r="H6013" t="s">
        <v>2181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1401</v>
      </c>
      <c r="L6014" t="s">
        <v>2263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1021</v>
      </c>
      <c r="E6022">
        <v>5</v>
      </c>
      <c r="F6022" t="s">
        <v>2264</v>
      </c>
      <c r="G6022" t="s">
        <v>935</v>
      </c>
      <c r="H6022" t="s">
        <v>1608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1021</v>
      </c>
      <c r="E6023">
        <v>10</v>
      </c>
      <c r="F6023" t="s">
        <v>1020</v>
      </c>
      <c r="G6023" t="s">
        <v>935</v>
      </c>
      <c r="H6023" t="s">
        <v>1165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1021</v>
      </c>
      <c r="E6024">
        <v>11</v>
      </c>
      <c r="F6024" t="s">
        <v>357</v>
      </c>
      <c r="G6024" t="s">
        <v>935</v>
      </c>
      <c r="H6024" t="s">
        <v>1165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2265</v>
      </c>
      <c r="G6025" t="s">
        <v>2265</v>
      </c>
      <c r="H6025" t="s">
        <v>2265</v>
      </c>
      <c r="L6025" t="s">
        <v>2266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2265</v>
      </c>
      <c r="G6026" t="s">
        <v>2265</v>
      </c>
      <c r="H6026" t="s">
        <v>2265</v>
      </c>
      <c r="L6026" t="s">
        <v>2266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1385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1932</v>
      </c>
      <c r="G6033" t="s">
        <v>258</v>
      </c>
      <c r="H6033" t="s">
        <v>1933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1166</v>
      </c>
      <c r="G6034" t="s">
        <v>276</v>
      </c>
      <c r="H6034" t="s">
        <v>1385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2267</v>
      </c>
      <c r="H6036" t="s">
        <v>2268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2212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1948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1490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1925</v>
      </c>
      <c r="H6043" t="s">
        <v>1927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2269</v>
      </c>
      <c r="K6044" t="s">
        <v>3697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1620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2250</v>
      </c>
      <c r="H6046" t="s">
        <v>2841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2217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2270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2271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1385</v>
      </c>
      <c r="L6052" t="s">
        <v>2272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2273</v>
      </c>
      <c r="K6060" t="s">
        <v>3697</v>
      </c>
      <c r="L6060" t="s">
        <v>2274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1804</v>
      </c>
      <c r="H6063" t="s">
        <v>2279</v>
      </c>
      <c r="K6063" t="s">
        <v>3697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940</v>
      </c>
      <c r="E6065">
        <v>1</v>
      </c>
      <c r="F6065" t="s">
        <v>2264</v>
      </c>
      <c r="G6065" t="s">
        <v>935</v>
      </c>
      <c r="H6065" t="s">
        <v>1608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940</v>
      </c>
      <c r="E6066">
        <v>1</v>
      </c>
      <c r="F6066" t="s">
        <v>2264</v>
      </c>
      <c r="G6066" t="s">
        <v>935</v>
      </c>
      <c r="H6066" t="s">
        <v>1608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2250</v>
      </c>
      <c r="H6069" t="s">
        <v>2841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2280</v>
      </c>
      <c r="K6070" t="s">
        <v>3697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2027</v>
      </c>
      <c r="K6076" t="s">
        <v>3697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2642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1331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2281</v>
      </c>
      <c r="E6081">
        <v>1</v>
      </c>
      <c r="F6081" t="s">
        <v>217</v>
      </c>
      <c r="G6081" t="s">
        <v>265</v>
      </c>
      <c r="H6081" t="s">
        <v>2282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1024</v>
      </c>
      <c r="H6083" t="s">
        <v>1030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3602</v>
      </c>
      <c r="L6084" t="s">
        <v>2283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3787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2217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935</v>
      </c>
      <c r="H6092" t="s">
        <v>2285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2286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2287</v>
      </c>
      <c r="K6096" t="s">
        <v>3697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1184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1401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1536</v>
      </c>
      <c r="G6099" t="s">
        <v>264</v>
      </c>
      <c r="H6099" t="s">
        <v>799</v>
      </c>
      <c r="L6099" t="s">
        <v>2288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1038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2127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2289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1490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1772</v>
      </c>
      <c r="H6119" t="s">
        <v>1388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2057</v>
      </c>
      <c r="G6126" t="s">
        <v>258</v>
      </c>
      <c r="H6126" t="s">
        <v>2084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2250</v>
      </c>
      <c r="H6129" t="s">
        <v>2841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2290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2291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1536</v>
      </c>
      <c r="G6139" t="s">
        <v>264</v>
      </c>
      <c r="H6139" t="s">
        <v>926</v>
      </c>
      <c r="L6139" t="s">
        <v>2305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1379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2259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2255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1401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1925</v>
      </c>
      <c r="H6152" t="s">
        <v>1927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2292</v>
      </c>
      <c r="H6157" t="s">
        <v>2293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2294</v>
      </c>
      <c r="K6158" t="s">
        <v>3697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2295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1021</v>
      </c>
      <c r="E6161">
        <v>5</v>
      </c>
      <c r="F6161" t="s">
        <v>357</v>
      </c>
      <c r="G6161" t="s">
        <v>935</v>
      </c>
      <c r="H6161" t="s">
        <v>1165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1021</v>
      </c>
      <c r="E6162">
        <v>5</v>
      </c>
      <c r="F6162" t="s">
        <v>1020</v>
      </c>
      <c r="G6162" t="s">
        <v>1020</v>
      </c>
      <c r="H6162" t="s">
        <v>2296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935</v>
      </c>
      <c r="H6164" t="s">
        <v>2297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1184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2298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1215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2217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1401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2306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2262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1144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2212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1019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2212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1860</v>
      </c>
      <c r="H6199" t="s">
        <v>2307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2308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1337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1753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2309</v>
      </c>
      <c r="H6205" t="s">
        <v>1280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1560</v>
      </c>
      <c r="E6206">
        <v>1</v>
      </c>
      <c r="F6206" t="s">
        <v>578</v>
      </c>
      <c r="G6206" t="s">
        <v>581</v>
      </c>
      <c r="H6206" t="s">
        <v>1165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   <c r="E6207">
        <v>20</v>
      </c>
      <c r="F6207" t="s">
        <v>217</v>
      </c>
      <c r="G6207" t="s">
        <v>581</v>
      </c>
      <c r="H6207" t="s">
        <v>1165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1560</v>
      </c>
      <c r="E6208">
        <v>5</v>
      </c>
      <c r="F6208" t="s">
        <v>216</v>
      </c>
      <c r="G6208" t="s">
        <v>581</v>
      </c>
      <c r="H6208" t="s">
        <v>1165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1385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2642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2571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1536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2310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1184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1536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1647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3602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1007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1536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1536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1536</v>
      </c>
      <c r="G6223" t="s">
        <v>254</v>
      </c>
      <c r="H6223" t="s">
        <v>2831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1536</v>
      </c>
      <c r="G6224" t="s">
        <v>276</v>
      </c>
      <c r="H6224" t="s">
        <v>2311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1409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2571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1184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2312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2303</v>
      </c>
      <c r="E6235">
        <v>1</v>
      </c>
      <c r="F6235" t="s">
        <v>26</v>
      </c>
      <c r="G6235" t="s">
        <v>1148</v>
      </c>
      <c r="H6235" t="s">
        <v>2315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2303</v>
      </c>
      <c r="E6236">
        <v>1</v>
      </c>
      <c r="F6236" t="s">
        <v>620</v>
      </c>
      <c r="G6236" t="s">
        <v>258</v>
      </c>
      <c r="H6236" t="s">
        <v>2314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2303</v>
      </c>
      <c r="E6237">
        <v>3</v>
      </c>
      <c r="F6237" t="s">
        <v>45</v>
      </c>
      <c r="G6237" t="s">
        <v>258</v>
      </c>
      <c r="H6237" t="s">
        <v>2316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2303</v>
      </c>
      <c r="E6238">
        <v>2</v>
      </c>
      <c r="F6238" t="s">
        <v>15</v>
      </c>
      <c r="G6238" t="s">
        <v>258</v>
      </c>
      <c r="H6238" t="s">
        <v>2317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2303</v>
      </c>
      <c r="E6239">
        <v>1</v>
      </c>
      <c r="F6239" t="s">
        <v>15</v>
      </c>
      <c r="G6239" t="s">
        <v>258</v>
      </c>
      <c r="H6239" t="s">
        <v>2318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2303</v>
      </c>
      <c r="E6240">
        <v>2</v>
      </c>
      <c r="F6240" t="s">
        <v>1487</v>
      </c>
      <c r="G6240" t="s">
        <v>258</v>
      </c>
      <c r="H6240" t="s">
        <v>2319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2303</v>
      </c>
      <c r="E6241">
        <v>2</v>
      </c>
      <c r="F6241" t="s">
        <v>127</v>
      </c>
      <c r="G6241" t="s">
        <v>258</v>
      </c>
      <c r="H6241" t="s">
        <v>2320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2303</v>
      </c>
      <c r="E6242">
        <v>3</v>
      </c>
      <c r="F6242" t="s">
        <v>127</v>
      </c>
      <c r="G6242" t="s">
        <v>258</v>
      </c>
      <c r="H6242" t="s">
        <v>1609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1560</v>
      </c>
      <c r="E6243">
        <v>8</v>
      </c>
      <c r="F6243" t="s">
        <v>216</v>
      </c>
      <c r="G6243" t="s">
        <v>581</v>
      </c>
      <c r="H6243" t="s">
        <v>1165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1560</v>
      </c>
      <c r="E6244">
        <v>5</v>
      </c>
      <c r="F6244" t="s">
        <v>21</v>
      </c>
      <c r="G6244" t="s">
        <v>264</v>
      </c>
      <c r="H6244" t="s">
        <v>1513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1560</v>
      </c>
      <c r="E6245">
        <v>1</v>
      </c>
      <c r="F6245" t="s">
        <v>524</v>
      </c>
      <c r="G6245" t="s">
        <v>255</v>
      </c>
      <c r="H6245" t="s">
        <v>2322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1560</v>
      </c>
      <c r="E6246">
        <v>1</v>
      </c>
      <c r="F6246" t="s">
        <v>26</v>
      </c>
      <c r="G6246" t="s">
        <v>255</v>
      </c>
      <c r="H6246" t="s">
        <v>2323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1560</v>
      </c>
      <c r="E6247">
        <v>1</v>
      </c>
      <c r="F6247" t="s">
        <v>524</v>
      </c>
      <c r="G6247" t="s">
        <v>786</v>
      </c>
      <c r="H6247" t="s">
        <v>2291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1560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1560</v>
      </c>
      <c r="E6249">
        <v>1</v>
      </c>
      <c r="F6249" t="s">
        <v>216</v>
      </c>
      <c r="G6249" t="s">
        <v>276</v>
      </c>
      <c r="H6249" t="s">
        <v>1531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1560</v>
      </c>
      <c r="E6250">
        <v>1</v>
      </c>
      <c r="F6250" t="s">
        <v>216</v>
      </c>
      <c r="G6250" t="s">
        <v>265</v>
      </c>
      <c r="H6250" t="s">
        <v>2321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1560</v>
      </c>
      <c r="E6251">
        <v>25</v>
      </c>
      <c r="F6251" t="s">
        <v>883</v>
      </c>
      <c r="G6251" t="s">
        <v>581</v>
      </c>
      <c r="H6251" t="s">
        <v>1165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1560</v>
      </c>
      <c r="E6252">
        <v>10</v>
      </c>
      <c r="F6252" t="s">
        <v>217</v>
      </c>
      <c r="G6252" t="s">
        <v>581</v>
      </c>
      <c r="H6252" t="s">
        <v>1165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1560</v>
      </c>
      <c r="E6253">
        <v>5</v>
      </c>
      <c r="F6253" t="s">
        <v>334</v>
      </c>
      <c r="G6253" t="s">
        <v>265</v>
      </c>
      <c r="H6253" t="s">
        <v>1256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1560</v>
      </c>
      <c r="E6254">
        <v>1</v>
      </c>
      <c r="F6254" t="s">
        <v>578</v>
      </c>
      <c r="G6254" t="s">
        <v>265</v>
      </c>
      <c r="H6254" t="s">
        <v>1416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1560</v>
      </c>
      <c r="E6255">
        <v>1</v>
      </c>
      <c r="F6255" t="s">
        <v>216</v>
      </c>
      <c r="G6255" t="s">
        <v>276</v>
      </c>
      <c r="H6255" t="s">
        <v>1261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1560</v>
      </c>
      <c r="E6256">
        <v>1</v>
      </c>
      <c r="F6256" t="s">
        <v>216</v>
      </c>
      <c r="G6256" t="s">
        <v>265</v>
      </c>
      <c r="H6256" t="s">
        <v>2325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1560</v>
      </c>
      <c r="E6257">
        <v>3</v>
      </c>
      <c r="F6257" t="s">
        <v>2324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1560</v>
      </c>
      <c r="E6258">
        <v>3</v>
      </c>
      <c r="F6258" t="s">
        <v>1948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1560</v>
      </c>
      <c r="E6259">
        <v>5</v>
      </c>
      <c r="F6259" t="s">
        <v>216</v>
      </c>
      <c r="G6259" t="s">
        <v>581</v>
      </c>
      <c r="H6259" t="s">
        <v>1165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1560</v>
      </c>
      <c r="E6260">
        <v>1</v>
      </c>
      <c r="F6260" t="s">
        <v>524</v>
      </c>
      <c r="G6260" t="s">
        <v>786</v>
      </c>
      <c r="H6260" t="s">
        <v>2291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1560</v>
      </c>
      <c r="E6261">
        <v>1</v>
      </c>
      <c r="F6261" t="s">
        <v>578</v>
      </c>
      <c r="G6261" t="s">
        <v>265</v>
      </c>
      <c r="H6261" t="s">
        <v>1416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1560</v>
      </c>
      <c r="E6262">
        <v>8</v>
      </c>
      <c r="F6262" t="s">
        <v>883</v>
      </c>
      <c r="G6262" t="s">
        <v>581</v>
      </c>
      <c r="H6262" t="s">
        <v>1165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1560</v>
      </c>
      <c r="E6263">
        <v>1</v>
      </c>
      <c r="F6263" t="s">
        <v>578</v>
      </c>
      <c r="G6263" t="s">
        <v>264</v>
      </c>
      <c r="H6263" t="s">
        <v>1379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2327</v>
      </c>
      <c r="E6264">
        <v>1</v>
      </c>
      <c r="F6264" t="s">
        <v>2179</v>
      </c>
      <c r="G6264" t="s">
        <v>276</v>
      </c>
      <c r="H6264" t="s">
        <v>2251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2327</v>
      </c>
      <c r="E6265">
        <v>1</v>
      </c>
      <c r="F6265" t="s">
        <v>1185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2327</v>
      </c>
      <c r="E6266">
        <v>5</v>
      </c>
      <c r="F6266" t="s">
        <v>1205</v>
      </c>
      <c r="G6266" t="s">
        <v>254</v>
      </c>
      <c r="H6266" t="s">
        <v>2312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2327</v>
      </c>
      <c r="E6267">
        <v>5</v>
      </c>
      <c r="F6267" t="s">
        <v>1205</v>
      </c>
      <c r="G6267" t="s">
        <v>276</v>
      </c>
      <c r="H6267" t="s">
        <v>2326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1019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2328</v>
      </c>
      <c r="G6272" t="s">
        <v>258</v>
      </c>
      <c r="H6272" t="s">
        <v>2329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2331</v>
      </c>
      <c r="G6273" t="s">
        <v>1797</v>
      </c>
      <c r="H6273" t="s">
        <v>2330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2327</v>
      </c>
      <c r="E6274">
        <v>25</v>
      </c>
      <c r="F6274" t="s">
        <v>1205</v>
      </c>
      <c r="G6274" t="s">
        <v>581</v>
      </c>
      <c r="H6274" t="s">
        <v>1165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2327</v>
      </c>
      <c r="E6275">
        <v>1</v>
      </c>
      <c r="F6275" t="s">
        <v>2332</v>
      </c>
      <c r="G6275" t="s">
        <v>276</v>
      </c>
      <c r="H6275" t="s">
        <v>2333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1757</v>
      </c>
      <c r="E6276">
        <v>2</v>
      </c>
      <c r="F6276" t="s">
        <v>620</v>
      </c>
      <c r="G6276" t="s">
        <v>258</v>
      </c>
      <c r="H6276" t="s">
        <v>2334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1757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1757</v>
      </c>
      <c r="E6278">
        <v>1</v>
      </c>
      <c r="F6278" t="s">
        <v>2033</v>
      </c>
      <c r="G6278" t="s">
        <v>1755</v>
      </c>
      <c r="H6278" t="s">
        <v>2336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1757</v>
      </c>
      <c r="E6279">
        <v>1</v>
      </c>
      <c r="F6279" t="s">
        <v>45</v>
      </c>
      <c r="G6279" t="s">
        <v>1755</v>
      </c>
      <c r="H6279" t="s">
        <v>2335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1757</v>
      </c>
      <c r="E6280">
        <v>1</v>
      </c>
      <c r="F6280" t="s">
        <v>45</v>
      </c>
      <c r="G6280" t="s">
        <v>1755</v>
      </c>
      <c r="H6280" t="s">
        <v>2337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1757</v>
      </c>
      <c r="E6281">
        <v>2</v>
      </c>
      <c r="F6281" t="s">
        <v>2338</v>
      </c>
      <c r="G6281" t="s">
        <v>258</v>
      </c>
      <c r="H6281" t="s">
        <v>3496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2339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2340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2127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2341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2342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1531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3797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1040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1144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935</v>
      </c>
      <c r="H6299" t="s">
        <v>936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984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1184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1185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2036</v>
      </c>
      <c r="G6318" t="s">
        <v>258</v>
      </c>
      <c r="H6318" t="s">
        <v>2345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2350</v>
      </c>
      <c r="G6319" t="s">
        <v>258</v>
      </c>
      <c r="H6319" t="s">
        <v>2346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2350</v>
      </c>
      <c r="G6320" t="s">
        <v>258</v>
      </c>
      <c r="H6320" t="s">
        <v>2347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2349</v>
      </c>
      <c r="G6321" t="s">
        <v>258</v>
      </c>
      <c r="H6321" t="s">
        <v>2348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1946</v>
      </c>
      <c r="K6326" t="s">
        <v>3697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1755</v>
      </c>
      <c r="H6329" t="s">
        <v>1756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2351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2352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1144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1211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2356</v>
      </c>
      <c r="K6339" t="s">
        <v>3697</v>
      </c>
      <c r="L6339" t="s">
        <v>2355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940</v>
      </c>
      <c r="E6344">
        <v>1</v>
      </c>
      <c r="F6344" t="s">
        <v>2382</v>
      </c>
      <c r="G6344" t="s">
        <v>258</v>
      </c>
      <c r="H6344" t="s">
        <v>2357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2361</v>
      </c>
      <c r="E6348">
        <v>1</v>
      </c>
      <c r="F6348" t="s">
        <v>1523</v>
      </c>
      <c r="G6348" t="s">
        <v>265</v>
      </c>
      <c r="H6348" t="s">
        <v>1256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2361</v>
      </c>
      <c r="E6349">
        <v>1</v>
      </c>
      <c r="F6349" t="s">
        <v>378</v>
      </c>
      <c r="G6349" t="s">
        <v>265</v>
      </c>
      <c r="H6349" t="s">
        <v>1256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2361</v>
      </c>
      <c r="E6350">
        <v>1</v>
      </c>
      <c r="F6350" t="s">
        <v>1536</v>
      </c>
      <c r="G6350" t="s">
        <v>265</v>
      </c>
      <c r="H6350" t="s">
        <v>1256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2361</v>
      </c>
      <c r="E6351">
        <v>1</v>
      </c>
      <c r="F6351" t="s">
        <v>2358</v>
      </c>
      <c r="G6351" t="s">
        <v>265</v>
      </c>
      <c r="H6351" t="s">
        <v>1256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2361</v>
      </c>
      <c r="E6352">
        <v>1</v>
      </c>
      <c r="F6352" t="s">
        <v>1144</v>
      </c>
      <c r="G6352" t="s">
        <v>265</v>
      </c>
      <c r="H6352" t="s">
        <v>1256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2361</v>
      </c>
      <c r="E6353">
        <v>1</v>
      </c>
      <c r="F6353" t="s">
        <v>217</v>
      </c>
      <c r="G6353" t="s">
        <v>265</v>
      </c>
      <c r="H6353" t="s">
        <v>1256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2361</v>
      </c>
      <c r="E6354">
        <v>1</v>
      </c>
      <c r="F6354" t="s">
        <v>578</v>
      </c>
      <c r="G6354" t="s">
        <v>265</v>
      </c>
      <c r="H6354" t="s">
        <v>1256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2361</v>
      </c>
      <c r="E6355">
        <v>1</v>
      </c>
      <c r="F6355" t="s">
        <v>26</v>
      </c>
      <c r="G6355" t="s">
        <v>265</v>
      </c>
      <c r="H6355" t="s">
        <v>2341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2361</v>
      </c>
      <c r="E6356">
        <v>1</v>
      </c>
      <c r="F6356" t="s">
        <v>15</v>
      </c>
      <c r="G6356" t="s">
        <v>1555</v>
      </c>
      <c r="H6356" t="s">
        <v>1077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2359</v>
      </c>
      <c r="K6357" t="s">
        <v>3697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2360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1772</v>
      </c>
      <c r="H6361" t="s">
        <v>1384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2362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2127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981</v>
      </c>
      <c r="K6374" t="s">
        <v>3697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2365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2366</v>
      </c>
      <c r="G6377" t="s">
        <v>258</v>
      </c>
      <c r="H6377" t="s">
        <v>2366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2367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2368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2369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991</v>
      </c>
      <c r="H6393" t="s">
        <v>3788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1647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2370</v>
      </c>
      <c r="L6397" t="s">
        <v>2371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1647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1772</v>
      </c>
      <c r="H6400" t="s">
        <v>1307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2372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2372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2340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1385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1286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2220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2027</v>
      </c>
      <c r="K6419" t="s">
        <v>3697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959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1535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1535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1513</v>
      </c>
      <c r="L6423" t="s">
        <v>2373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2069</v>
      </c>
      <c r="K6424" t="s">
        <v>3697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1166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2954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1616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2377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2036</v>
      </c>
      <c r="G6448" t="s">
        <v>258</v>
      </c>
      <c r="H6448" t="s">
        <v>2345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2350</v>
      </c>
      <c r="G6449" t="s">
        <v>258</v>
      </c>
      <c r="H6449" t="s">
        <v>2346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2350</v>
      </c>
      <c r="G6450" t="s">
        <v>258</v>
      </c>
      <c r="H6450" t="s">
        <v>2347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2350</v>
      </c>
      <c r="G6451" t="s">
        <v>258</v>
      </c>
      <c r="H6451" t="s">
        <v>2375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2036</v>
      </c>
      <c r="G6452" t="s">
        <v>258</v>
      </c>
      <c r="H6452" t="s">
        <v>2390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2376</v>
      </c>
      <c r="G6453" t="s">
        <v>258</v>
      </c>
      <c r="H6453" t="s">
        <v>2376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2378</v>
      </c>
      <c r="K6454" t="s">
        <v>3697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935</v>
      </c>
      <c r="H6459" t="s">
        <v>2379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2258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1019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1560</v>
      </c>
      <c r="E6465">
        <v>10</v>
      </c>
      <c r="F6465" t="s">
        <v>217</v>
      </c>
      <c r="G6465" t="s">
        <v>581</v>
      </c>
      <c r="H6465" t="s">
        <v>1165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1560</v>
      </c>
      <c r="E6466">
        <v>4</v>
      </c>
      <c r="F6466" t="s">
        <v>578</v>
      </c>
      <c r="G6466" t="s">
        <v>581</v>
      </c>
      <c r="H6466" t="s">
        <v>1165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2380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2381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2303</v>
      </c>
      <c r="E6470">
        <v>1</v>
      </c>
      <c r="F6470" t="s">
        <v>26</v>
      </c>
      <c r="G6470" t="s">
        <v>258</v>
      </c>
      <c r="H6470" t="s">
        <v>2383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2303</v>
      </c>
      <c r="E6471">
        <v>1</v>
      </c>
      <c r="F6471" t="s">
        <v>26</v>
      </c>
      <c r="G6471" t="s">
        <v>258</v>
      </c>
      <c r="H6471" t="s">
        <v>2384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2303</v>
      </c>
      <c r="E6472">
        <v>1</v>
      </c>
      <c r="F6472" t="s">
        <v>127</v>
      </c>
      <c r="G6472" t="s">
        <v>258</v>
      </c>
      <c r="H6472" t="s">
        <v>2257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2303</v>
      </c>
      <c r="E6473">
        <v>2</v>
      </c>
      <c r="F6473" t="s">
        <v>127</v>
      </c>
      <c r="G6473" t="s">
        <v>258</v>
      </c>
      <c r="H6473" t="s">
        <v>2385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2303</v>
      </c>
      <c r="E6474">
        <v>2</v>
      </c>
      <c r="F6474" t="s">
        <v>127</v>
      </c>
      <c r="G6474" t="s">
        <v>258</v>
      </c>
      <c r="H6474" t="s">
        <v>2386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2303</v>
      </c>
      <c r="E6475">
        <v>2</v>
      </c>
      <c r="F6475" t="s">
        <v>127</v>
      </c>
      <c r="G6475" t="s">
        <v>258</v>
      </c>
      <c r="H6475" t="s">
        <v>2387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2303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2303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2303</v>
      </c>
      <c r="E6478">
        <v>1</v>
      </c>
      <c r="F6478" t="s">
        <v>2382</v>
      </c>
      <c r="G6478" t="s">
        <v>258</v>
      </c>
      <c r="H6478" t="s">
        <v>2357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1757</v>
      </c>
      <c r="E6479">
        <v>1</v>
      </c>
      <c r="F6479" t="s">
        <v>2036</v>
      </c>
      <c r="G6479" t="s">
        <v>258</v>
      </c>
      <c r="H6479" t="s">
        <v>2345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1757</v>
      </c>
      <c r="E6480">
        <v>1</v>
      </c>
      <c r="F6480" t="s">
        <v>2376</v>
      </c>
      <c r="G6480" t="s">
        <v>258</v>
      </c>
      <c r="H6480" t="s">
        <v>2376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1757</v>
      </c>
      <c r="E6481">
        <v>2</v>
      </c>
      <c r="F6481" t="s">
        <v>2057</v>
      </c>
      <c r="G6481" t="s">
        <v>258</v>
      </c>
      <c r="H6481" t="s">
        <v>2058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1757</v>
      </c>
      <c r="E6482">
        <v>1</v>
      </c>
      <c r="F6482" t="s">
        <v>2349</v>
      </c>
      <c r="G6482" t="s">
        <v>258</v>
      </c>
      <c r="H6482" t="s">
        <v>2388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1757</v>
      </c>
      <c r="E6483">
        <v>1</v>
      </c>
      <c r="F6483" t="s">
        <v>2036</v>
      </c>
      <c r="G6483" t="s">
        <v>258</v>
      </c>
      <c r="H6483" t="s">
        <v>2389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1757</v>
      </c>
      <c r="E6484">
        <v>1</v>
      </c>
      <c r="F6484" t="s">
        <v>2036</v>
      </c>
      <c r="G6484" t="s">
        <v>258</v>
      </c>
      <c r="H6484" t="s">
        <v>2390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1757</v>
      </c>
      <c r="E6485">
        <v>1</v>
      </c>
      <c r="F6485" t="s">
        <v>2036</v>
      </c>
      <c r="G6485" t="s">
        <v>258</v>
      </c>
      <c r="H6485" t="s">
        <v>2391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2350</v>
      </c>
      <c r="G6486" t="s">
        <v>581</v>
      </c>
      <c r="H6486" t="s">
        <v>1165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2368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2954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1536</v>
      </c>
      <c r="G6490" t="s">
        <v>254</v>
      </c>
      <c r="H6490" t="s">
        <v>1032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1523</v>
      </c>
      <c r="G6491" t="s">
        <v>265</v>
      </c>
      <c r="H6491" t="s">
        <v>1256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1256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1536</v>
      </c>
      <c r="G6493" t="s">
        <v>265</v>
      </c>
      <c r="H6493" t="s">
        <v>1256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2358</v>
      </c>
      <c r="G6494" t="s">
        <v>265</v>
      </c>
      <c r="H6494" t="s">
        <v>1256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1144</v>
      </c>
      <c r="G6495" t="s">
        <v>265</v>
      </c>
      <c r="H6495" t="s">
        <v>1256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1757</v>
      </c>
      <c r="E6496">
        <v>1</v>
      </c>
      <c r="F6496" t="s">
        <v>2036</v>
      </c>
      <c r="G6496" t="s">
        <v>258</v>
      </c>
      <c r="H6496" t="s">
        <v>2345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1757</v>
      </c>
      <c r="E6497">
        <v>1</v>
      </c>
      <c r="F6497" t="s">
        <v>190</v>
      </c>
      <c r="G6497" t="s">
        <v>1755</v>
      </c>
      <c r="H6497" t="s">
        <v>1756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2392</v>
      </c>
      <c r="E6498">
        <v>3</v>
      </c>
      <c r="F6498" t="s">
        <v>921</v>
      </c>
      <c r="G6498" t="s">
        <v>258</v>
      </c>
      <c r="H6498" t="s">
        <v>2393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2392</v>
      </c>
      <c r="E6499">
        <v>2</v>
      </c>
      <c r="F6499" t="s">
        <v>921</v>
      </c>
      <c r="G6499" t="s">
        <v>258</v>
      </c>
      <c r="H6499" t="s">
        <v>2394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2392</v>
      </c>
      <c r="E6500">
        <v>6</v>
      </c>
      <c r="F6500" t="s">
        <v>921</v>
      </c>
      <c r="G6500" t="s">
        <v>258</v>
      </c>
      <c r="H6500" t="s">
        <v>2395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2392</v>
      </c>
      <c r="E6501">
        <v>6</v>
      </c>
      <c r="F6501" t="s">
        <v>921</v>
      </c>
      <c r="G6501" t="s">
        <v>258</v>
      </c>
      <c r="H6501" t="s">
        <v>2396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1456</v>
      </c>
      <c r="E6502">
        <v>5</v>
      </c>
      <c r="F6502" t="s">
        <v>216</v>
      </c>
      <c r="G6502" t="s">
        <v>265</v>
      </c>
      <c r="H6502" t="s">
        <v>462</v>
      </c>
      <c r="J6502" t="s">
        <v>2397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1456</v>
      </c>
      <c r="E6503">
        <v>3</v>
      </c>
      <c r="F6503" t="s">
        <v>1948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1456</v>
      </c>
      <c r="E6504">
        <v>23</v>
      </c>
      <c r="F6504" t="s">
        <v>883</v>
      </c>
      <c r="G6504" t="s">
        <v>581</v>
      </c>
      <c r="H6504" t="s">
        <v>1165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2303</v>
      </c>
      <c r="E6505">
        <v>1</v>
      </c>
      <c r="F6505" t="s">
        <v>42</v>
      </c>
      <c r="G6505" t="s">
        <v>781</v>
      </c>
      <c r="H6505" t="s">
        <v>2398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2303</v>
      </c>
      <c r="E6506">
        <v>2</v>
      </c>
      <c r="F6506" t="s">
        <v>357</v>
      </c>
      <c r="G6506" t="s">
        <v>457</v>
      </c>
      <c r="H6506" t="s">
        <v>2399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2303</v>
      </c>
      <c r="E6507">
        <v>2</v>
      </c>
      <c r="F6507" t="s">
        <v>357</v>
      </c>
      <c r="G6507" t="s">
        <v>457</v>
      </c>
      <c r="H6507" t="s">
        <v>2400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2303</v>
      </c>
      <c r="E6508">
        <v>1</v>
      </c>
      <c r="F6508" t="s">
        <v>44</v>
      </c>
      <c r="G6508" t="s">
        <v>457</v>
      </c>
      <c r="H6508" t="s">
        <v>2403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2303</v>
      </c>
      <c r="E6509">
        <v>1</v>
      </c>
      <c r="F6509" t="s">
        <v>48</v>
      </c>
      <c r="G6509" t="s">
        <v>1251</v>
      </c>
      <c r="H6509" t="s">
        <v>2401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2303</v>
      </c>
      <c r="E6510">
        <v>1</v>
      </c>
      <c r="F6510" t="s">
        <v>48</v>
      </c>
      <c r="G6510" t="s">
        <v>1251</v>
      </c>
      <c r="H6510" t="s">
        <v>2402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2303</v>
      </c>
      <c r="E6511">
        <v>1</v>
      </c>
      <c r="F6511" t="s">
        <v>44</v>
      </c>
      <c r="G6511" t="s">
        <v>258</v>
      </c>
      <c r="H6511" t="s">
        <v>2377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2303</v>
      </c>
      <c r="E6512">
        <v>1</v>
      </c>
      <c r="F6512" t="s">
        <v>127</v>
      </c>
      <c r="G6512" t="s">
        <v>258</v>
      </c>
      <c r="H6512" t="s">
        <v>2404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2303</v>
      </c>
      <c r="E6513">
        <v>1</v>
      </c>
      <c r="F6513" t="s">
        <v>620</v>
      </c>
      <c r="G6513" t="s">
        <v>258</v>
      </c>
      <c r="H6513" t="s">
        <v>2405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935</v>
      </c>
      <c r="H6515" t="s">
        <v>986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991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1211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1535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1536</v>
      </c>
      <c r="G6524" t="s">
        <v>264</v>
      </c>
      <c r="H6524" t="s">
        <v>926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1226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2408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2399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2220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2409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1772</v>
      </c>
      <c r="H6549" t="s">
        <v>1995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1536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1166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3797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1010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2411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2411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2412</v>
      </c>
      <c r="E6567">
        <v>1</v>
      </c>
      <c r="F6567" t="s">
        <v>378</v>
      </c>
      <c r="G6567" t="s">
        <v>254</v>
      </c>
      <c r="H6567" t="s">
        <v>1672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1672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1271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1536</v>
      </c>
      <c r="G6575" t="s">
        <v>2267</v>
      </c>
      <c r="H6575" t="s">
        <v>2414</v>
      </c>
      <c r="L6575" t="s">
        <v>2415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1205</v>
      </c>
      <c r="G6579" t="s">
        <v>276</v>
      </c>
      <c r="H6579" t="s">
        <v>565</v>
      </c>
      <c r="L6579" t="s">
        <v>2416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1185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921</v>
      </c>
      <c r="G6583" t="s">
        <v>258</v>
      </c>
      <c r="H6583" t="s">
        <v>2395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2417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2322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2398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2316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2418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1476</v>
      </c>
      <c r="E6597">
        <v>1</v>
      </c>
      <c r="F6597" t="s">
        <v>1185</v>
      </c>
      <c r="G6597" t="s">
        <v>255</v>
      </c>
      <c r="H6597" t="s">
        <v>1010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1476</v>
      </c>
      <c r="E6598">
        <v>1</v>
      </c>
      <c r="F6598" t="s">
        <v>1185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1476</v>
      </c>
      <c r="E6599">
        <v>5</v>
      </c>
      <c r="F6599" t="s">
        <v>1205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1476</v>
      </c>
      <c r="E6600">
        <v>1</v>
      </c>
      <c r="F6600" t="s">
        <v>1205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1144</v>
      </c>
      <c r="G6601" t="s">
        <v>255</v>
      </c>
      <c r="H6601" t="s">
        <v>1217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2420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501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1277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1476</v>
      </c>
      <c r="E6608">
        <v>1</v>
      </c>
      <c r="F6608" t="s">
        <v>1144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1429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2327</v>
      </c>
      <c r="E6611">
        <v>1</v>
      </c>
      <c r="F6611" t="s">
        <v>1478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2327</v>
      </c>
      <c r="E6612">
        <v>3</v>
      </c>
      <c r="F6612" t="s">
        <v>1205</v>
      </c>
      <c r="G6612" t="s">
        <v>276</v>
      </c>
      <c r="H6612" t="s">
        <v>2421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2327</v>
      </c>
      <c r="E6613">
        <v>1</v>
      </c>
      <c r="F6613" t="s">
        <v>1185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2327</v>
      </c>
      <c r="E6614">
        <v>1</v>
      </c>
      <c r="F6614" t="s">
        <v>1185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2327</v>
      </c>
      <c r="E6615">
        <v>1</v>
      </c>
      <c r="F6615" t="s">
        <v>1144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2327</v>
      </c>
      <c r="E6616">
        <v>1</v>
      </c>
      <c r="F6616" t="s">
        <v>1478</v>
      </c>
      <c r="G6616" t="s">
        <v>276</v>
      </c>
      <c r="H6616" t="s">
        <v>1007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1024</v>
      </c>
      <c r="H6617" t="s">
        <v>1023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1024</v>
      </c>
      <c r="H6618" t="s">
        <v>1023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921</v>
      </c>
      <c r="G6620" t="s">
        <v>258</v>
      </c>
      <c r="H6620" t="s">
        <v>2396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2422</v>
      </c>
      <c r="G6621" t="s">
        <v>1804</v>
      </c>
      <c r="H6621" t="s">
        <v>2423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2422</v>
      </c>
      <c r="G6622" t="s">
        <v>264</v>
      </c>
      <c r="H6622" t="s">
        <v>2423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1166</v>
      </c>
      <c r="G6623" t="s">
        <v>276</v>
      </c>
      <c r="H6623" t="s">
        <v>1187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1536</v>
      </c>
      <c r="G6624" t="s">
        <v>264</v>
      </c>
      <c r="H6624" t="s">
        <v>926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2426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1475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3797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2430</v>
      </c>
      <c r="H6642" t="s">
        <v>2431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2432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1755</v>
      </c>
      <c r="H6645" t="s">
        <v>1758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1477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1477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2255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2255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1021</v>
      </c>
      <c r="E6655">
        <v>5</v>
      </c>
      <c r="F6655" t="s">
        <v>357</v>
      </c>
      <c r="G6655" t="s">
        <v>935</v>
      </c>
      <c r="H6655" t="s">
        <v>1165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2434</v>
      </c>
      <c r="E6656">
        <v>20</v>
      </c>
      <c r="F6656" t="s">
        <v>2433</v>
      </c>
      <c r="G6656" t="s">
        <v>713</v>
      </c>
      <c r="H6656" t="s">
        <v>1165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2434</v>
      </c>
      <c r="E6657">
        <v>2</v>
      </c>
      <c r="F6657" t="s">
        <v>112</v>
      </c>
      <c r="G6657" t="s">
        <v>581</v>
      </c>
      <c r="H6657" t="s">
        <v>1165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2436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2437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1251</v>
      </c>
      <c r="H6670" t="s">
        <v>2401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2217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2438</v>
      </c>
      <c r="K6675" t="s">
        <v>3697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1476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1476</v>
      </c>
      <c r="E6677">
        <v>3</v>
      </c>
      <c r="F6677" t="s">
        <v>1205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1536</v>
      </c>
      <c r="G6678" t="s">
        <v>264</v>
      </c>
      <c r="H6678" t="s">
        <v>926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2439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935</v>
      </c>
      <c r="H6683" t="s">
        <v>937</v>
      </c>
      <c r="L6683" t="s">
        <v>2440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2441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2442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1616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1385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1385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2445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2446</v>
      </c>
      <c r="H6698" t="s">
        <v>2447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1772</v>
      </c>
      <c r="H6699" t="s">
        <v>1307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1772</v>
      </c>
      <c r="H6700" t="s">
        <v>1307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1453</v>
      </c>
      <c r="H6704" t="s">
        <v>1502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2433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2433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991</v>
      </c>
      <c r="H6710" t="s">
        <v>1859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2217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935</v>
      </c>
      <c r="H6714" t="s">
        <v>2448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2449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1536</v>
      </c>
      <c r="G6724" t="s">
        <v>254</v>
      </c>
      <c r="H6724" t="s">
        <v>2831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2450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2451</v>
      </c>
      <c r="E6729">
        <v>1</v>
      </c>
      <c r="F6729" t="s">
        <v>190</v>
      </c>
      <c r="G6729" t="s">
        <v>1755</v>
      </c>
      <c r="H6729" t="s">
        <v>1756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2452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2449</v>
      </c>
      <c r="E6731">
        <v>1</v>
      </c>
      <c r="F6731" t="s">
        <v>450</v>
      </c>
      <c r="G6731" t="s">
        <v>1403</v>
      </c>
      <c r="H6731" t="s">
        <v>2453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2464</v>
      </c>
      <c r="K6733" t="s">
        <v>3697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991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935</v>
      </c>
      <c r="H6744" t="s">
        <v>2465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935</v>
      </c>
      <c r="H6745" t="s">
        <v>2466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2467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1205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2814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2449</v>
      </c>
      <c r="E6763">
        <v>1</v>
      </c>
      <c r="F6763" t="s">
        <v>378</v>
      </c>
      <c r="G6763" t="s">
        <v>276</v>
      </c>
      <c r="H6763" t="s">
        <v>2468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2033</v>
      </c>
      <c r="G6764" t="s">
        <v>1755</v>
      </c>
      <c r="H6764" t="s">
        <v>2034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921</v>
      </c>
      <c r="G6765" t="s">
        <v>258</v>
      </c>
      <c r="H6765" t="s">
        <v>2469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2470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1166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1772</v>
      </c>
      <c r="H6770" t="s">
        <v>1550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2471</v>
      </c>
      <c r="L6775" t="s">
        <v>2472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1475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2000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2475</v>
      </c>
      <c r="K6781" t="s">
        <v>3697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2255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2476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1430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1772</v>
      </c>
      <c r="H6788" t="s">
        <v>1384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1772</v>
      </c>
      <c r="H6789" t="s">
        <v>1384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2212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990</v>
      </c>
      <c r="H6793" t="s">
        <v>2203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2217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1024</v>
      </c>
      <c r="H6796" t="s">
        <v>1030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2477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2477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1236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1236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1932</v>
      </c>
      <c r="G6808" t="s">
        <v>258</v>
      </c>
      <c r="H6808" t="s">
        <v>1933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1021</v>
      </c>
      <c r="E6809">
        <v>5</v>
      </c>
      <c r="F6809" t="s">
        <v>357</v>
      </c>
      <c r="G6809" t="s">
        <v>935</v>
      </c>
      <c r="H6809" t="s">
        <v>1165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2381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2478</v>
      </c>
      <c r="G6816" t="s">
        <v>258</v>
      </c>
      <c r="H6816" t="s">
        <v>2479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2257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2480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2481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1476</v>
      </c>
      <c r="E6822">
        <v>1</v>
      </c>
      <c r="F6822" t="s">
        <v>1185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1476</v>
      </c>
      <c r="E6823">
        <v>1</v>
      </c>
      <c r="F6823" t="s">
        <v>1185</v>
      </c>
      <c r="G6823" t="s">
        <v>255</v>
      </c>
      <c r="H6823" t="s">
        <v>1010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1476</v>
      </c>
      <c r="E6824">
        <v>5</v>
      </c>
      <c r="F6824" t="s">
        <v>1205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1476</v>
      </c>
      <c r="E6825">
        <v>1</v>
      </c>
      <c r="F6825" t="s">
        <v>1205</v>
      </c>
      <c r="G6825" t="s">
        <v>276</v>
      </c>
      <c r="H6825" t="s">
        <v>2311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1672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2482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2485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991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2486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1925</v>
      </c>
      <c r="H6837" t="s">
        <v>2487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1165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1256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1165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1165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2432</v>
      </c>
      <c r="G6842" t="s">
        <v>581</v>
      </c>
      <c r="H6842" t="s">
        <v>1165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1165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991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2488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2303</v>
      </c>
      <c r="E6847">
        <v>1</v>
      </c>
      <c r="F6847" t="s">
        <v>15</v>
      </c>
      <c r="G6847" t="s">
        <v>258</v>
      </c>
      <c r="H6847" t="s">
        <v>2489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2303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2303</v>
      </c>
      <c r="E6849">
        <v>1</v>
      </c>
      <c r="F6849" t="s">
        <v>26</v>
      </c>
      <c r="G6849" t="s">
        <v>258</v>
      </c>
      <c r="H6849" t="s">
        <v>2490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2303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2303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2303</v>
      </c>
      <c r="E6852">
        <v>1</v>
      </c>
      <c r="F6852" t="s">
        <v>42</v>
      </c>
      <c r="G6852" t="s">
        <v>2491</v>
      </c>
      <c r="H6852" t="s">
        <v>2492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2303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2303</v>
      </c>
      <c r="E6854">
        <v>3</v>
      </c>
      <c r="F6854" t="s">
        <v>15</v>
      </c>
      <c r="G6854" t="s">
        <v>258</v>
      </c>
      <c r="H6854" t="s">
        <v>2493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2303</v>
      </c>
      <c r="E6855">
        <v>2</v>
      </c>
      <c r="F6855" t="s">
        <v>1701</v>
      </c>
      <c r="G6855" t="s">
        <v>258</v>
      </c>
      <c r="H6855" t="s">
        <v>2494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2327</v>
      </c>
      <c r="E6856">
        <v>1</v>
      </c>
      <c r="F6856" t="s">
        <v>1478</v>
      </c>
      <c r="G6856" t="s">
        <v>276</v>
      </c>
      <c r="H6856" t="s">
        <v>2326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2327</v>
      </c>
      <c r="E6857">
        <v>3</v>
      </c>
      <c r="F6857" t="s">
        <v>1205</v>
      </c>
      <c r="G6857" t="s">
        <v>276</v>
      </c>
      <c r="H6857" t="s">
        <v>2495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2327</v>
      </c>
      <c r="E6858">
        <v>1</v>
      </c>
      <c r="F6858" t="s">
        <v>1185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2327</v>
      </c>
      <c r="E6859">
        <v>1</v>
      </c>
      <c r="F6859" t="s">
        <v>1185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2327</v>
      </c>
      <c r="E6860">
        <v>1</v>
      </c>
      <c r="F6860" t="s">
        <v>1144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2392</v>
      </c>
      <c r="E6861">
        <v>5</v>
      </c>
      <c r="F6861" t="s">
        <v>2496</v>
      </c>
      <c r="G6861" t="s">
        <v>258</v>
      </c>
      <c r="H6861" t="s">
        <v>2497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2392</v>
      </c>
      <c r="E6862">
        <v>2</v>
      </c>
      <c r="F6862" t="s">
        <v>921</v>
      </c>
      <c r="G6862" t="s">
        <v>258</v>
      </c>
      <c r="H6862" t="s">
        <v>2498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2392</v>
      </c>
      <c r="E6863">
        <v>10</v>
      </c>
      <c r="F6863" t="s">
        <v>2422</v>
      </c>
      <c r="G6863" t="s">
        <v>258</v>
      </c>
      <c r="H6863" t="s">
        <v>2499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2392</v>
      </c>
      <c r="E6864">
        <v>6</v>
      </c>
      <c r="F6864" t="s">
        <v>2422</v>
      </c>
      <c r="G6864" t="s">
        <v>258</v>
      </c>
      <c r="H6864" t="s">
        <v>2500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2392</v>
      </c>
      <c r="E6865">
        <v>3</v>
      </c>
      <c r="F6865" t="s">
        <v>2501</v>
      </c>
      <c r="G6865" t="s">
        <v>258</v>
      </c>
      <c r="H6865" t="s">
        <v>2502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2392</v>
      </c>
      <c r="E6866">
        <v>7</v>
      </c>
      <c r="F6866" t="s">
        <v>2501</v>
      </c>
      <c r="G6866" t="s">
        <v>258</v>
      </c>
      <c r="H6866" t="s">
        <v>2503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2748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1536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1477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1555</v>
      </c>
      <c r="H6872" t="s">
        <v>2010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2505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2506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2507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2508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2509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2510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2511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2512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1757</v>
      </c>
      <c r="E6881">
        <v>1</v>
      </c>
      <c r="F6881" t="s">
        <v>42</v>
      </c>
      <c r="G6881" t="s">
        <v>1755</v>
      </c>
      <c r="H6881" t="s">
        <v>1758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1757</v>
      </c>
      <c r="E6882">
        <v>1</v>
      </c>
      <c r="F6882" t="s">
        <v>2033</v>
      </c>
      <c r="G6882" t="s">
        <v>1755</v>
      </c>
      <c r="H6882" t="s">
        <v>2513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2217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2392</v>
      </c>
      <c r="E6885">
        <v>20</v>
      </c>
      <c r="F6885" t="s">
        <v>2422</v>
      </c>
      <c r="G6885" t="s">
        <v>581</v>
      </c>
      <c r="H6885" t="s">
        <v>2500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2392</v>
      </c>
      <c r="E6886">
        <v>2</v>
      </c>
      <c r="F6886" t="s">
        <v>921</v>
      </c>
      <c r="G6886" t="s">
        <v>258</v>
      </c>
      <c r="H6886" t="s">
        <v>2515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1560</v>
      </c>
      <c r="E6887">
        <v>9</v>
      </c>
      <c r="F6887" t="s">
        <v>216</v>
      </c>
      <c r="G6887" t="s">
        <v>581</v>
      </c>
      <c r="H6887" t="s">
        <v>1165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1560</v>
      </c>
      <c r="E6888">
        <v>1</v>
      </c>
      <c r="F6888" t="s">
        <v>216</v>
      </c>
      <c r="G6888" t="s">
        <v>265</v>
      </c>
      <c r="H6888" t="s">
        <v>1256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1560</v>
      </c>
      <c r="E6889">
        <v>1</v>
      </c>
      <c r="F6889" t="s">
        <v>524</v>
      </c>
      <c r="G6889" t="s">
        <v>258</v>
      </c>
      <c r="H6889" t="s">
        <v>2474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1560</v>
      </c>
      <c r="E6890">
        <v>2</v>
      </c>
      <c r="F6890" t="s">
        <v>578</v>
      </c>
      <c r="G6890" t="s">
        <v>581</v>
      </c>
      <c r="H6890" t="s">
        <v>1165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1560</v>
      </c>
      <c r="E6891">
        <v>1</v>
      </c>
      <c r="F6891" t="s">
        <v>357</v>
      </c>
      <c r="G6891" t="s">
        <v>358</v>
      </c>
      <c r="H6891" t="s">
        <v>2540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1560</v>
      </c>
      <c r="E6892">
        <v>1</v>
      </c>
      <c r="F6892" t="s">
        <v>357</v>
      </c>
      <c r="G6892" t="s">
        <v>2516</v>
      </c>
      <c r="H6892" t="s">
        <v>2517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1560</v>
      </c>
      <c r="E6893">
        <v>1</v>
      </c>
      <c r="F6893" t="s">
        <v>357</v>
      </c>
      <c r="G6893" t="s">
        <v>358</v>
      </c>
      <c r="H6893" t="s">
        <v>2517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1560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1560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1560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1560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1560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1560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935</v>
      </c>
      <c r="H6901" t="s">
        <v>2518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2519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2267</v>
      </c>
      <c r="H6910" t="s">
        <v>2268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2520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2432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2521</v>
      </c>
      <c r="K6916" t="s">
        <v>3697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1536</v>
      </c>
      <c r="G6917" t="s">
        <v>264</v>
      </c>
      <c r="H6917" t="s">
        <v>926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1022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1022</v>
      </c>
      <c r="E6919">
        <v>2</v>
      </c>
      <c r="F6919" t="s">
        <v>763</v>
      </c>
      <c r="G6919" t="s">
        <v>1024</v>
      </c>
      <c r="H6919" t="s">
        <v>2522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2368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2119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1310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1252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2524</v>
      </c>
      <c r="H6929" t="s">
        <v>1019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2303</v>
      </c>
      <c r="E6930">
        <v>3</v>
      </c>
      <c r="F6930" t="s">
        <v>45</v>
      </c>
      <c r="G6930" t="s">
        <v>258</v>
      </c>
      <c r="H6930" t="s">
        <v>2316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2303</v>
      </c>
      <c r="E6931">
        <v>1</v>
      </c>
      <c r="F6931" t="s">
        <v>42</v>
      </c>
      <c r="G6931" t="s">
        <v>258</v>
      </c>
      <c r="H6931" t="s">
        <v>2525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2303</v>
      </c>
      <c r="E6932">
        <v>1</v>
      </c>
      <c r="F6932" t="s">
        <v>42</v>
      </c>
      <c r="G6932" t="s">
        <v>781</v>
      </c>
      <c r="H6932" t="s">
        <v>2520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2303</v>
      </c>
      <c r="E6933">
        <v>5</v>
      </c>
      <c r="F6933" t="s">
        <v>15</v>
      </c>
      <c r="G6933" t="s">
        <v>258</v>
      </c>
      <c r="H6933" t="s">
        <v>2526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2303</v>
      </c>
      <c r="E6934">
        <v>2</v>
      </c>
      <c r="F6934" t="s">
        <v>15</v>
      </c>
      <c r="G6934" t="s">
        <v>258</v>
      </c>
      <c r="H6934" t="s">
        <v>2527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2303</v>
      </c>
      <c r="E6935">
        <v>1</v>
      </c>
      <c r="F6935" t="s">
        <v>15</v>
      </c>
      <c r="G6935" t="s">
        <v>258</v>
      </c>
      <c r="H6935" t="s">
        <v>2528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2468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1536</v>
      </c>
      <c r="G6937" t="s">
        <v>254</v>
      </c>
      <c r="H6937" t="s">
        <v>2831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2303</v>
      </c>
      <c r="E6939">
        <v>2</v>
      </c>
      <c r="F6939" t="s">
        <v>620</v>
      </c>
      <c r="G6939" t="s">
        <v>258</v>
      </c>
      <c r="H6939" t="s">
        <v>2380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2303</v>
      </c>
      <c r="E6940">
        <v>2</v>
      </c>
      <c r="F6940" t="s">
        <v>42</v>
      </c>
      <c r="G6940" t="s">
        <v>781</v>
      </c>
      <c r="H6940" t="s">
        <v>2520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2303</v>
      </c>
      <c r="E6941">
        <v>1</v>
      </c>
      <c r="F6941" t="s">
        <v>48</v>
      </c>
      <c r="G6941" t="s">
        <v>782</v>
      </c>
      <c r="H6941" t="s">
        <v>2531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2303</v>
      </c>
      <c r="E6942">
        <v>1</v>
      </c>
      <c r="F6942" t="s">
        <v>48</v>
      </c>
      <c r="G6942" t="s">
        <v>2532</v>
      </c>
      <c r="H6942" t="s">
        <v>2533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2303</v>
      </c>
      <c r="E6943">
        <v>2</v>
      </c>
      <c r="F6943" t="s">
        <v>2530</v>
      </c>
      <c r="G6943" t="s">
        <v>258</v>
      </c>
      <c r="H6943" t="s">
        <v>2529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1560</v>
      </c>
      <c r="E6946">
        <v>1</v>
      </c>
      <c r="F6946" t="s">
        <v>524</v>
      </c>
      <c r="G6946" t="s">
        <v>255</v>
      </c>
      <c r="H6946" t="s">
        <v>2534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1560</v>
      </c>
      <c r="E6947">
        <v>2</v>
      </c>
      <c r="F6947" t="s">
        <v>524</v>
      </c>
      <c r="G6947" t="s">
        <v>258</v>
      </c>
      <c r="H6947" t="s">
        <v>2474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1560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1560</v>
      </c>
      <c r="E6949">
        <v>2</v>
      </c>
      <c r="F6949" t="s">
        <v>620</v>
      </c>
      <c r="G6949" t="s">
        <v>258</v>
      </c>
      <c r="H6949" t="s">
        <v>1200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1560</v>
      </c>
      <c r="E6950">
        <v>1</v>
      </c>
      <c r="F6950" t="s">
        <v>620</v>
      </c>
      <c r="G6950" t="s">
        <v>258</v>
      </c>
      <c r="H6950" t="s">
        <v>2535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2536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2422</v>
      </c>
      <c r="G6956" t="s">
        <v>258</v>
      </c>
      <c r="H6956" t="s">
        <v>2537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991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1948</v>
      </c>
      <c r="G6958" t="s">
        <v>265</v>
      </c>
      <c r="H6958" t="s">
        <v>2538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2539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2540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2541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2033</v>
      </c>
      <c r="G6971" t="s">
        <v>1755</v>
      </c>
      <c r="H6971" t="s">
        <v>2513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921</v>
      </c>
      <c r="G6972" t="s">
        <v>258</v>
      </c>
      <c r="H6972" t="s">
        <v>2396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2542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3228</v>
      </c>
      <c r="G6976" t="s">
        <v>255</v>
      </c>
      <c r="H6976" t="s">
        <v>2544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2545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2221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1165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2546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1072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2121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935</v>
      </c>
      <c r="H6996" t="s">
        <v>2379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1131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2547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2566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991</v>
      </c>
      <c r="H7024" t="s">
        <v>1734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2000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501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2548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2549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2550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2217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2551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2432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2069</v>
      </c>
      <c r="K7045" t="s">
        <v>3697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1385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1487</v>
      </c>
      <c r="G7052" t="s">
        <v>258</v>
      </c>
      <c r="H7052" t="s">
        <v>1868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2552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2555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2555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1942</v>
      </c>
      <c r="J7064" t="s">
        <v>3016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1194</v>
      </c>
      <c r="H7066" t="s">
        <v>1679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991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2556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2339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2220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2557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2558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2586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2559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2246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2206</v>
      </c>
      <c r="G7099" t="s">
        <v>258</v>
      </c>
      <c r="H7099" t="s">
        <v>2560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2561</v>
      </c>
      <c r="G7100" t="s">
        <v>264</v>
      </c>
      <c r="H7100" t="s">
        <v>1540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1165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2562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2303</v>
      </c>
      <c r="E7105">
        <v>2</v>
      </c>
      <c r="F7105" t="s">
        <v>620</v>
      </c>
      <c r="G7105" t="s">
        <v>258</v>
      </c>
      <c r="H7105" t="s">
        <v>2380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1560</v>
      </c>
      <c r="E7106">
        <v>1</v>
      </c>
      <c r="F7106" t="s">
        <v>190</v>
      </c>
      <c r="G7106" t="s">
        <v>1789</v>
      </c>
      <c r="H7106" t="s">
        <v>2564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1757</v>
      </c>
      <c r="E7107">
        <v>1</v>
      </c>
      <c r="F7107" t="s">
        <v>2033</v>
      </c>
      <c r="G7107" t="s">
        <v>1755</v>
      </c>
      <c r="H7107" t="s">
        <v>2513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1757</v>
      </c>
      <c r="E7108">
        <v>1</v>
      </c>
      <c r="F7108" t="s">
        <v>2033</v>
      </c>
      <c r="G7108" t="s">
        <v>1755</v>
      </c>
      <c r="H7108" t="s">
        <v>2565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1757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2954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2566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2548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1772</v>
      </c>
      <c r="H7113" t="s">
        <v>1307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2567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2568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2569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2490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1130</v>
      </c>
      <c r="G7135" t="s">
        <v>258</v>
      </c>
      <c r="H7135" t="s">
        <v>1377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2570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2571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2571</v>
      </c>
      <c r="L7143" t="s">
        <v>2355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1385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2572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991</v>
      </c>
      <c r="H7149" t="s">
        <v>993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1790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2167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2167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1925</v>
      </c>
      <c r="H7158" t="s">
        <v>2487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2486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1010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2250</v>
      </c>
      <c r="H7161" t="s">
        <v>2841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2250</v>
      </c>
      <c r="H7162" t="s">
        <v>2841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1365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2642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2246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2246</v>
      </c>
      <c r="L7167" t="s">
        <v>2355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1385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2036</v>
      </c>
      <c r="G7172" t="s">
        <v>258</v>
      </c>
      <c r="H7172" t="s">
        <v>2389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2046</v>
      </c>
      <c r="H7174" t="s">
        <v>2047</v>
      </c>
      <c r="L7174" t="s">
        <v>2574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1310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2575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2576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2577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1166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2578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2160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2160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2217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2627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1630</v>
      </c>
      <c r="J7195" t="s">
        <v>1631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2954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2579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1772</v>
      </c>
      <c r="H7201" t="s">
        <v>2310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1252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991</v>
      </c>
      <c r="H7205" t="s">
        <v>2580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1194</v>
      </c>
      <c r="H7207" t="s">
        <v>2581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2327</v>
      </c>
      <c r="E7208">
        <v>20</v>
      </c>
      <c r="F7208" t="s">
        <v>1205</v>
      </c>
      <c r="G7208" t="s">
        <v>581</v>
      </c>
      <c r="H7208" t="s">
        <v>1165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1476</v>
      </c>
      <c r="E7209">
        <v>5</v>
      </c>
      <c r="F7209" t="s">
        <v>1205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1476</v>
      </c>
      <c r="E7210">
        <v>2</v>
      </c>
      <c r="F7210" t="s">
        <v>1432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1476</v>
      </c>
      <c r="E7211">
        <v>1</v>
      </c>
      <c r="F7211" t="s">
        <v>1144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2584</v>
      </c>
      <c r="K7216" t="s">
        <v>3697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2167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2167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2585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2342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2340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2586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984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899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1948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1385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1187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2596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2597</v>
      </c>
      <c r="H7256" t="s">
        <v>2598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1166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2027</v>
      </c>
      <c r="K7259" t="s">
        <v>3697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1609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2599</v>
      </c>
      <c r="L7262" t="s">
        <v>2600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2036</v>
      </c>
      <c r="G7263" t="s">
        <v>258</v>
      </c>
      <c r="H7263" t="s">
        <v>2602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2350</v>
      </c>
      <c r="G7264" t="s">
        <v>258</v>
      </c>
      <c r="H7264" t="s">
        <v>2601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2603</v>
      </c>
      <c r="L7267" t="s">
        <v>2604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2605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2606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2607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2217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2608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2609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1166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2291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1948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2610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2380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1337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1385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2611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2612</v>
      </c>
      <c r="K7309" t="s">
        <v>3697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1536</v>
      </c>
      <c r="G7310" t="s">
        <v>264</v>
      </c>
      <c r="H7310" t="s">
        <v>926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2119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2526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2682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1144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1757</v>
      </c>
      <c r="E7325">
        <v>1</v>
      </c>
      <c r="F7325" t="s">
        <v>2614</v>
      </c>
      <c r="G7325" t="s">
        <v>1755</v>
      </c>
      <c r="H7325" t="s">
        <v>2615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1757</v>
      </c>
      <c r="E7326">
        <v>1</v>
      </c>
      <c r="F7326" t="s">
        <v>44</v>
      </c>
      <c r="G7326" t="s">
        <v>2616</v>
      </c>
      <c r="H7326" t="s">
        <v>2617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1757</v>
      </c>
      <c r="E7327">
        <v>1</v>
      </c>
      <c r="F7327" t="s">
        <v>2033</v>
      </c>
      <c r="G7327" t="s">
        <v>1755</v>
      </c>
      <c r="H7327" t="s">
        <v>2565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1757</v>
      </c>
      <c r="E7328">
        <v>1</v>
      </c>
      <c r="F7328" t="s">
        <v>841</v>
      </c>
      <c r="G7328" t="s">
        <v>1755</v>
      </c>
      <c r="H7328" t="s">
        <v>2618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1560</v>
      </c>
      <c r="E7329">
        <v>2</v>
      </c>
      <c r="F7329" t="s">
        <v>44</v>
      </c>
      <c r="G7329" t="s">
        <v>2622</v>
      </c>
      <c r="H7329" t="s">
        <v>2623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1560</v>
      </c>
      <c r="E7330">
        <v>2</v>
      </c>
      <c r="F7330" t="s">
        <v>44</v>
      </c>
      <c r="G7330" t="s">
        <v>786</v>
      </c>
      <c r="H7330" t="s">
        <v>2621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1560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1560</v>
      </c>
      <c r="E7332">
        <v>1</v>
      </c>
      <c r="F7332" t="s">
        <v>216</v>
      </c>
      <c r="G7332" t="s">
        <v>581</v>
      </c>
      <c r="H7332" t="s">
        <v>1165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1560</v>
      </c>
      <c r="E7333">
        <v>1</v>
      </c>
      <c r="F7333" t="s">
        <v>578</v>
      </c>
      <c r="G7333" t="s">
        <v>581</v>
      </c>
      <c r="H7333" t="s">
        <v>1165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1560</v>
      </c>
      <c r="E7334">
        <v>1</v>
      </c>
      <c r="F7334" t="s">
        <v>609</v>
      </c>
      <c r="G7334" t="s">
        <v>2619</v>
      </c>
      <c r="H7334" t="s">
        <v>2620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2303</v>
      </c>
      <c r="E7335">
        <v>1</v>
      </c>
      <c r="F7335" t="s">
        <v>26</v>
      </c>
      <c r="G7335" t="s">
        <v>258</v>
      </c>
      <c r="H7335" t="s">
        <v>2610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2303</v>
      </c>
      <c r="E7336">
        <v>3</v>
      </c>
      <c r="F7336" t="s">
        <v>15</v>
      </c>
      <c r="G7336" t="s">
        <v>258</v>
      </c>
      <c r="H7336" t="s">
        <v>3872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2303</v>
      </c>
      <c r="E7337">
        <v>3</v>
      </c>
      <c r="F7337" t="s">
        <v>15</v>
      </c>
      <c r="G7337" t="s">
        <v>258</v>
      </c>
      <c r="H7337" t="s">
        <v>2624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2392</v>
      </c>
      <c r="E7338">
        <v>4</v>
      </c>
      <c r="F7338" t="s">
        <v>921</v>
      </c>
      <c r="G7338" t="s">
        <v>258</v>
      </c>
      <c r="H7338" t="s">
        <v>2625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2392</v>
      </c>
      <c r="E7339">
        <v>2</v>
      </c>
      <c r="F7339" t="s">
        <v>921</v>
      </c>
      <c r="G7339" t="s">
        <v>258</v>
      </c>
      <c r="H7339" t="s">
        <v>2626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2571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2682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2246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2507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2628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991</v>
      </c>
      <c r="H7352" t="s">
        <v>2629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991</v>
      </c>
      <c r="H7353" t="s">
        <v>2630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2631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2632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1165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1560</v>
      </c>
      <c r="E7358">
        <v>20</v>
      </c>
      <c r="F7358" t="s">
        <v>217</v>
      </c>
      <c r="G7358" t="s">
        <v>581</v>
      </c>
      <c r="H7358" t="s">
        <v>1165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1560</v>
      </c>
      <c r="E7359">
        <v>1</v>
      </c>
      <c r="F7359" t="s">
        <v>524</v>
      </c>
      <c r="G7359" t="s">
        <v>258</v>
      </c>
      <c r="H7359" t="s">
        <v>2474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1560</v>
      </c>
      <c r="E7360">
        <v>1</v>
      </c>
      <c r="F7360" t="s">
        <v>26</v>
      </c>
      <c r="G7360" t="s">
        <v>276</v>
      </c>
      <c r="H7360" t="s">
        <v>2633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1560</v>
      </c>
      <c r="E7361">
        <v>1</v>
      </c>
      <c r="F7361" t="s">
        <v>26</v>
      </c>
      <c r="G7361" t="s">
        <v>264</v>
      </c>
      <c r="H7361" t="s">
        <v>2634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1560</v>
      </c>
      <c r="E7362">
        <v>2</v>
      </c>
      <c r="F7362" t="s">
        <v>21</v>
      </c>
      <c r="G7362" t="s">
        <v>264</v>
      </c>
      <c r="H7362" t="s">
        <v>2635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1560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1560</v>
      </c>
      <c r="E7364">
        <v>2</v>
      </c>
      <c r="F7364" t="s">
        <v>21</v>
      </c>
      <c r="G7364" t="s">
        <v>255</v>
      </c>
      <c r="H7364" t="s">
        <v>2636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2637</v>
      </c>
      <c r="G7365" t="s">
        <v>189</v>
      </c>
      <c r="H7365" t="s">
        <v>2638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2639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2640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2641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2571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2642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1184</v>
      </c>
      <c r="G7372" t="s">
        <v>255</v>
      </c>
      <c r="H7372" t="s">
        <v>2643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1560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1560</v>
      </c>
      <c r="E7374">
        <v>1</v>
      </c>
      <c r="F7374" t="s">
        <v>42</v>
      </c>
      <c r="G7374" t="s">
        <v>457</v>
      </c>
      <c r="H7374" t="s">
        <v>2644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1560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1757</v>
      </c>
      <c r="E7377">
        <v>1</v>
      </c>
      <c r="F7377" t="s">
        <v>1094</v>
      </c>
      <c r="G7377" t="s">
        <v>3495</v>
      </c>
      <c r="H7377" t="s">
        <v>3136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1757</v>
      </c>
      <c r="E7378">
        <v>1</v>
      </c>
      <c r="F7378" t="s">
        <v>1094</v>
      </c>
      <c r="G7378" t="s">
        <v>2648</v>
      </c>
      <c r="H7378" t="s">
        <v>2645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1757</v>
      </c>
      <c r="E7379">
        <v>1</v>
      </c>
      <c r="F7379" t="s">
        <v>1094</v>
      </c>
      <c r="G7379" t="s">
        <v>2648</v>
      </c>
      <c r="H7379" t="s">
        <v>2646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1757</v>
      </c>
      <c r="E7380">
        <v>1</v>
      </c>
      <c r="F7380" t="s">
        <v>2755</v>
      </c>
      <c r="G7380" t="s">
        <v>3493</v>
      </c>
      <c r="H7380" t="s">
        <v>3494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1757</v>
      </c>
      <c r="E7381">
        <v>1</v>
      </c>
      <c r="F7381" t="s">
        <v>2649</v>
      </c>
      <c r="G7381" t="s">
        <v>2650</v>
      </c>
      <c r="H7381" t="s">
        <v>2651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1757</v>
      </c>
      <c r="E7382">
        <v>1</v>
      </c>
      <c r="F7382" t="s">
        <v>2655</v>
      </c>
      <c r="G7382" t="s">
        <v>2653</v>
      </c>
      <c r="H7382" t="s">
        <v>2652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1757</v>
      </c>
      <c r="E7383">
        <v>1</v>
      </c>
      <c r="F7383" t="s">
        <v>2655</v>
      </c>
      <c r="G7383" t="s">
        <v>2648</v>
      </c>
      <c r="H7383" t="s">
        <v>2654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1757</v>
      </c>
      <c r="E7384">
        <v>1</v>
      </c>
      <c r="F7384" t="s">
        <v>48</v>
      </c>
      <c r="G7384" t="s">
        <v>1755</v>
      </c>
      <c r="H7384" t="s">
        <v>2656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1757</v>
      </c>
      <c r="E7385">
        <v>2</v>
      </c>
      <c r="F7385" t="s">
        <v>620</v>
      </c>
      <c r="G7385" t="s">
        <v>258</v>
      </c>
      <c r="H7385" t="s">
        <v>2657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1757</v>
      </c>
      <c r="E7386">
        <v>1</v>
      </c>
      <c r="F7386" t="s">
        <v>2036</v>
      </c>
      <c r="G7386" t="s">
        <v>258</v>
      </c>
      <c r="H7386" t="s">
        <v>2658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1429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1429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2659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1165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991</v>
      </c>
      <c r="H7403" t="s">
        <v>2629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2628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1184</v>
      </c>
      <c r="G7407" t="s">
        <v>276</v>
      </c>
      <c r="H7407" t="s">
        <v>899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1409</v>
      </c>
      <c r="G7408" t="s">
        <v>276</v>
      </c>
      <c r="H7408" t="s">
        <v>899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1478</v>
      </c>
      <c r="G7409" t="s">
        <v>276</v>
      </c>
      <c r="H7409" t="s">
        <v>899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899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991</v>
      </c>
      <c r="H7413" t="s">
        <v>2630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1560</v>
      </c>
      <c r="E7415">
        <v>30</v>
      </c>
      <c r="F7415" t="s">
        <v>216</v>
      </c>
      <c r="G7415" t="s">
        <v>581</v>
      </c>
      <c r="H7415" t="s">
        <v>1165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1560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1560</v>
      </c>
      <c r="E7417">
        <v>1</v>
      </c>
      <c r="F7417" t="s">
        <v>216</v>
      </c>
      <c r="G7417" t="s">
        <v>852</v>
      </c>
      <c r="H7417" t="s">
        <v>2167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2660</v>
      </c>
      <c r="G7418" t="s">
        <v>258</v>
      </c>
      <c r="H7418" t="s">
        <v>2661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2660</v>
      </c>
      <c r="G7419" t="s">
        <v>258</v>
      </c>
      <c r="H7419" t="s">
        <v>2661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1165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1165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2662</v>
      </c>
      <c r="G7422" t="s">
        <v>581</v>
      </c>
      <c r="H7422" t="s">
        <v>1165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1165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2663</v>
      </c>
      <c r="G7424" t="s">
        <v>581</v>
      </c>
      <c r="H7424" t="s">
        <v>1165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2664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2665</v>
      </c>
      <c r="G7426" t="s">
        <v>255</v>
      </c>
      <c r="H7426" t="s">
        <v>924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2666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2667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2510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2668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2669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991</v>
      </c>
      <c r="H7433" t="s">
        <v>2630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2670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2671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2036</v>
      </c>
      <c r="G7446" t="s">
        <v>258</v>
      </c>
      <c r="H7446" t="s">
        <v>2658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2672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2673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2674</v>
      </c>
      <c r="G7451" t="s">
        <v>255</v>
      </c>
      <c r="H7451" t="s">
        <v>1159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2674</v>
      </c>
      <c r="G7452" t="s">
        <v>255</v>
      </c>
      <c r="H7452" t="s">
        <v>1159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1020</v>
      </c>
      <c r="G7456" t="s">
        <v>258</v>
      </c>
      <c r="H7456" t="s">
        <v>2675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1185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1948</v>
      </c>
      <c r="G7458" t="s">
        <v>265</v>
      </c>
      <c r="H7458" t="s">
        <v>544</v>
      </c>
      <c r="I7458" t="s">
        <v>1218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1948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1401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1385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1478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2676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2228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2228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2677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2507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2678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2678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2679</v>
      </c>
      <c r="L7493" t="s">
        <v>2678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2228</v>
      </c>
      <c r="L7494" t="s">
        <v>2678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2680</v>
      </c>
      <c r="G7496" t="s">
        <v>258</v>
      </c>
      <c r="H7496" t="s">
        <v>2681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1185</v>
      </c>
      <c r="G7497" t="s">
        <v>255</v>
      </c>
      <c r="H7497" t="s">
        <v>2682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1144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1144</v>
      </c>
      <c r="G7499" t="s">
        <v>255</v>
      </c>
      <c r="H7499" t="s">
        <v>2682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2682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2682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1185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1478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1752</v>
      </c>
      <c r="G7505" t="s">
        <v>255</v>
      </c>
      <c r="H7505" t="s">
        <v>2682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1560</v>
      </c>
      <c r="E7506">
        <v>6</v>
      </c>
      <c r="F7506" t="s">
        <v>1948</v>
      </c>
      <c r="G7506" t="s">
        <v>265</v>
      </c>
      <c r="H7506" t="s">
        <v>2683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1560</v>
      </c>
      <c r="E7507">
        <v>4</v>
      </c>
      <c r="F7507" t="s">
        <v>216</v>
      </c>
      <c r="G7507" t="s">
        <v>581</v>
      </c>
      <c r="H7507" t="s">
        <v>1165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1560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1560</v>
      </c>
      <c r="E7509">
        <v>5</v>
      </c>
      <c r="F7509" t="s">
        <v>2123</v>
      </c>
      <c r="G7509" t="s">
        <v>258</v>
      </c>
      <c r="H7509" t="s">
        <v>2684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1560</v>
      </c>
      <c r="E7510">
        <v>5</v>
      </c>
      <c r="F7510" t="s">
        <v>216</v>
      </c>
      <c r="G7510" t="s">
        <v>265</v>
      </c>
      <c r="H7510" t="s">
        <v>2685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1757</v>
      </c>
      <c r="E7511">
        <v>2</v>
      </c>
      <c r="F7511" t="s">
        <v>1753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1757</v>
      </c>
      <c r="E7512">
        <v>1</v>
      </c>
      <c r="F7512" t="s">
        <v>2686</v>
      </c>
      <c r="G7512" t="s">
        <v>1755</v>
      </c>
      <c r="H7512" t="s">
        <v>2686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1757</v>
      </c>
      <c r="E7513">
        <v>1</v>
      </c>
      <c r="F7513" t="s">
        <v>48</v>
      </c>
      <c r="G7513" t="s">
        <v>1755</v>
      </c>
      <c r="H7513" t="s">
        <v>2687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991</v>
      </c>
      <c r="H7517" t="s">
        <v>2630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2688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1755</v>
      </c>
      <c r="H7522" t="s">
        <v>2618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2486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2526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2636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1020</v>
      </c>
      <c r="G7537" t="s">
        <v>258</v>
      </c>
      <c r="H7537" t="s">
        <v>2689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2691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2690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2422</v>
      </c>
      <c r="G7549" t="s">
        <v>258</v>
      </c>
      <c r="H7549" t="s">
        <v>2500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921</v>
      </c>
      <c r="G7550" t="s">
        <v>258</v>
      </c>
      <c r="H7550" t="s">
        <v>2396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2692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2693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1036</v>
      </c>
      <c r="H7557" t="s">
        <v>1325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2694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1541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2695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2696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2697</v>
      </c>
      <c r="L7573" t="s">
        <v>2698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2699</v>
      </c>
      <c r="E7575">
        <v>1</v>
      </c>
      <c r="F7575" t="s">
        <v>450</v>
      </c>
      <c r="G7575" t="s">
        <v>258</v>
      </c>
      <c r="H7575" t="s">
        <v>1401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2700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2701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2558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935</v>
      </c>
      <c r="H7588" t="s">
        <v>986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2702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991</v>
      </c>
      <c r="H7598" t="s">
        <v>1814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991</v>
      </c>
      <c r="H7599" t="s">
        <v>1814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2703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2704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2636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2682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2432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2036</v>
      </c>
      <c r="G7616" t="s">
        <v>258</v>
      </c>
      <c r="H7616" t="s">
        <v>2602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2489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2123</v>
      </c>
      <c r="G7619" t="s">
        <v>258</v>
      </c>
      <c r="H7619" t="s">
        <v>2684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2350</v>
      </c>
      <c r="G7620" t="s">
        <v>258</v>
      </c>
      <c r="H7620" t="s">
        <v>2706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2350</v>
      </c>
      <c r="G7621" t="s">
        <v>258</v>
      </c>
      <c r="H7621" t="s">
        <v>2707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2655</v>
      </c>
      <c r="G7623" t="s">
        <v>2648</v>
      </c>
      <c r="H7623" t="s">
        <v>2654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2705</v>
      </c>
      <c r="E7624">
        <v>1</v>
      </c>
      <c r="F7624" t="s">
        <v>103</v>
      </c>
      <c r="G7624" t="s">
        <v>276</v>
      </c>
      <c r="H7624" t="s">
        <v>2073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2123</v>
      </c>
      <c r="G7626" t="s">
        <v>258</v>
      </c>
      <c r="H7626" t="s">
        <v>2684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2708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1166</v>
      </c>
      <c r="G7628" t="s">
        <v>264</v>
      </c>
      <c r="H7628" t="s">
        <v>2704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2709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2710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1385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2711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2350</v>
      </c>
      <c r="G7636" t="s">
        <v>258</v>
      </c>
      <c r="H7636" t="s">
        <v>2707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997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2218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991</v>
      </c>
      <c r="H7640" t="s">
        <v>2629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2033</v>
      </c>
      <c r="G7641" t="s">
        <v>1755</v>
      </c>
      <c r="H7641" t="s">
        <v>2513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2125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921</v>
      </c>
      <c r="G7643" t="s">
        <v>258</v>
      </c>
      <c r="H7643" t="s">
        <v>2396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2712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2713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2663</v>
      </c>
      <c r="G7652" t="s">
        <v>852</v>
      </c>
      <c r="H7652" t="s">
        <v>2167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935</v>
      </c>
      <c r="H7653" t="s">
        <v>937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1094</v>
      </c>
      <c r="G7658" t="s">
        <v>2648</v>
      </c>
      <c r="H7658" t="s">
        <v>2646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2506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2217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2714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1755</v>
      </c>
      <c r="H7665" t="s">
        <v>2656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2715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2717</v>
      </c>
      <c r="L7675" t="s">
        <v>2716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2718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1648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1403</v>
      </c>
      <c r="H7679" t="s">
        <v>2719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1144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1536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1144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921</v>
      </c>
      <c r="G7696" t="s">
        <v>264</v>
      </c>
      <c r="H7696" t="s">
        <v>2720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2422</v>
      </c>
      <c r="G7697" t="s">
        <v>264</v>
      </c>
      <c r="H7697" t="s">
        <v>2720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1020</v>
      </c>
      <c r="G7702" t="s">
        <v>258</v>
      </c>
      <c r="H7702" t="s">
        <v>2721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1020</v>
      </c>
      <c r="G7703" t="s">
        <v>258</v>
      </c>
      <c r="H7703" t="s">
        <v>2721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2610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2614</v>
      </c>
      <c r="G7708" t="s">
        <v>1755</v>
      </c>
      <c r="H7708" t="s">
        <v>2724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2722</v>
      </c>
      <c r="G7709" t="s">
        <v>258</v>
      </c>
      <c r="H7709" t="s">
        <v>2723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1293</v>
      </c>
      <c r="H7712" t="s">
        <v>1294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1560</v>
      </c>
      <c r="E7714">
        <v>1</v>
      </c>
      <c r="F7714" t="s">
        <v>216</v>
      </c>
      <c r="G7714" t="s">
        <v>265</v>
      </c>
      <c r="H7714" t="s">
        <v>2685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1560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1560</v>
      </c>
      <c r="E7716">
        <v>2</v>
      </c>
      <c r="F7716" t="s">
        <v>216</v>
      </c>
      <c r="G7716" t="s">
        <v>254</v>
      </c>
      <c r="H7716" t="s">
        <v>2708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1560</v>
      </c>
      <c r="E7717">
        <v>26</v>
      </c>
      <c r="F7717" t="s">
        <v>216</v>
      </c>
      <c r="G7717" t="s">
        <v>581</v>
      </c>
      <c r="H7717" t="s">
        <v>1165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1560</v>
      </c>
      <c r="E7718">
        <v>2</v>
      </c>
      <c r="F7718" t="s">
        <v>21</v>
      </c>
      <c r="G7718" t="s">
        <v>255</v>
      </c>
      <c r="H7718" t="s">
        <v>2511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2725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2217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1337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1337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1252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2714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2303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2303</v>
      </c>
      <c r="E7736">
        <v>2</v>
      </c>
      <c r="F7736" t="s">
        <v>26</v>
      </c>
      <c r="G7736" t="s">
        <v>258</v>
      </c>
      <c r="H7736" t="s">
        <v>2490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1757</v>
      </c>
      <c r="E7737">
        <v>3</v>
      </c>
      <c r="F7737" t="s">
        <v>841</v>
      </c>
      <c r="G7737" t="s">
        <v>1755</v>
      </c>
      <c r="H7737" t="s">
        <v>2618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1293</v>
      </c>
      <c r="H7738" t="s">
        <v>1294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2350</v>
      </c>
      <c r="G7739" t="s">
        <v>258</v>
      </c>
      <c r="H7739" t="s">
        <v>1165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2036</v>
      </c>
      <c r="G7740" t="s">
        <v>258</v>
      </c>
      <c r="H7740" t="s">
        <v>2726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2036</v>
      </c>
      <c r="G7741" t="s">
        <v>258</v>
      </c>
      <c r="H7741" t="s">
        <v>2602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1560</v>
      </c>
      <c r="E7742">
        <v>2</v>
      </c>
      <c r="F7742" t="s">
        <v>883</v>
      </c>
      <c r="G7742" t="s">
        <v>276</v>
      </c>
      <c r="H7742" t="s">
        <v>2727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1560</v>
      </c>
      <c r="E7743">
        <v>2</v>
      </c>
      <c r="F7743" t="s">
        <v>2123</v>
      </c>
      <c r="G7743" t="s">
        <v>258</v>
      </c>
      <c r="H7743" t="s">
        <v>2684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1560</v>
      </c>
      <c r="E7744">
        <v>1</v>
      </c>
      <c r="F7744" t="s">
        <v>1536</v>
      </c>
      <c r="G7744" t="s">
        <v>276</v>
      </c>
      <c r="H7744" t="s">
        <v>2728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1560</v>
      </c>
      <c r="E7745">
        <v>7</v>
      </c>
      <c r="F7745" t="s">
        <v>578</v>
      </c>
      <c r="G7745" t="s">
        <v>581</v>
      </c>
      <c r="H7745" t="s">
        <v>1165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1757</v>
      </c>
      <c r="E7746">
        <v>1</v>
      </c>
      <c r="F7746" t="s">
        <v>2614</v>
      </c>
      <c r="G7746" t="s">
        <v>1755</v>
      </c>
      <c r="H7746" t="s">
        <v>2724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1757</v>
      </c>
      <c r="E7747">
        <v>1</v>
      </c>
      <c r="F7747" t="s">
        <v>2722</v>
      </c>
      <c r="G7747" t="s">
        <v>258</v>
      </c>
      <c r="H7747" t="s">
        <v>2638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1757</v>
      </c>
      <c r="E7748">
        <v>1</v>
      </c>
      <c r="F7748" t="s">
        <v>2722</v>
      </c>
      <c r="G7748" t="s">
        <v>258</v>
      </c>
      <c r="H7748" t="s">
        <v>2723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1757</v>
      </c>
      <c r="E7749">
        <v>1</v>
      </c>
      <c r="F7749" t="s">
        <v>2655</v>
      </c>
      <c r="G7749" t="s">
        <v>2648</v>
      </c>
      <c r="H7749" t="s">
        <v>2654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1757</v>
      </c>
      <c r="E7750">
        <v>1</v>
      </c>
      <c r="F7750" t="s">
        <v>2036</v>
      </c>
      <c r="G7750" t="s">
        <v>258</v>
      </c>
      <c r="H7750" t="s">
        <v>2729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1144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1757</v>
      </c>
      <c r="E7755">
        <v>1</v>
      </c>
      <c r="F7755" t="s">
        <v>2033</v>
      </c>
      <c r="G7755" t="s">
        <v>1755</v>
      </c>
      <c r="H7755" t="s">
        <v>2513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1757</v>
      </c>
      <c r="E7756">
        <v>1</v>
      </c>
      <c r="F7756" t="s">
        <v>1094</v>
      </c>
      <c r="G7756" t="s">
        <v>2648</v>
      </c>
      <c r="H7756" t="s">
        <v>2646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1757</v>
      </c>
      <c r="E7757">
        <v>1</v>
      </c>
      <c r="F7757" t="s">
        <v>48</v>
      </c>
      <c r="G7757" t="s">
        <v>1755</v>
      </c>
      <c r="H7757" t="s">
        <v>2730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2495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2731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1144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2258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1948</v>
      </c>
      <c r="G7765" t="s">
        <v>265</v>
      </c>
      <c r="H7765" t="s">
        <v>2683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1024</v>
      </c>
      <c r="H7767" t="s">
        <v>1023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2690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1401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2716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1025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1211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1560</v>
      </c>
      <c r="E7783">
        <v>1</v>
      </c>
      <c r="F7783" t="s">
        <v>524</v>
      </c>
      <c r="G7783" t="s">
        <v>786</v>
      </c>
      <c r="H7783" t="s">
        <v>2291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2495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1144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1144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2685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2217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2495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2732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1385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1385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2733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1144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2217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2217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2291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2033</v>
      </c>
      <c r="G7827" t="s">
        <v>1755</v>
      </c>
      <c r="H7827" t="s">
        <v>2565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2511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935</v>
      </c>
      <c r="H7830" t="s">
        <v>1608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2716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2734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1757</v>
      </c>
      <c r="E7836">
        <v>1</v>
      </c>
      <c r="F7836" t="s">
        <v>2722</v>
      </c>
      <c r="G7836" t="s">
        <v>258</v>
      </c>
      <c r="H7836" t="s">
        <v>2723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1523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1772</v>
      </c>
      <c r="H7841" t="s">
        <v>1053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1772</v>
      </c>
      <c r="H7842" t="s">
        <v>1053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2735</v>
      </c>
      <c r="K7844" t="s">
        <v>3697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2736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1932</v>
      </c>
      <c r="G7847" t="s">
        <v>258</v>
      </c>
      <c r="H7847" t="s">
        <v>1934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2392</v>
      </c>
      <c r="E7852">
        <v>1</v>
      </c>
      <c r="F7852" t="s">
        <v>921</v>
      </c>
      <c r="G7852" t="s">
        <v>258</v>
      </c>
      <c r="H7852" t="s">
        <v>2720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2392</v>
      </c>
      <c r="E7853">
        <v>2</v>
      </c>
      <c r="F7853" t="s">
        <v>921</v>
      </c>
      <c r="G7853" t="s">
        <v>258</v>
      </c>
      <c r="H7853" t="s">
        <v>2737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1144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1523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2815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1165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1165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1165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1165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991</v>
      </c>
      <c r="H7873" t="s">
        <v>1814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1804</v>
      </c>
      <c r="H7874" t="s">
        <v>2738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2739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2368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2526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2740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2741</v>
      </c>
      <c r="K7881" t="s">
        <v>3697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1579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2501</v>
      </c>
      <c r="G7883" t="s">
        <v>258</v>
      </c>
      <c r="H7883" t="s">
        <v>2503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2303</v>
      </c>
      <c r="E7884">
        <v>1</v>
      </c>
      <c r="F7884" t="s">
        <v>1487</v>
      </c>
      <c r="G7884" t="s">
        <v>258</v>
      </c>
      <c r="H7884" t="s">
        <v>2319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2303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1385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1287</v>
      </c>
      <c r="G7891" t="s">
        <v>258</v>
      </c>
      <c r="H7891" t="s">
        <v>2005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2217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2622</v>
      </c>
      <c r="H7900" t="s">
        <v>2623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1755</v>
      </c>
      <c r="H7901" t="s">
        <v>2730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2742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2690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2690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1925</v>
      </c>
      <c r="H7910" t="s">
        <v>2487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2745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1804</v>
      </c>
      <c r="H7914" t="s">
        <v>2747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1281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1310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1310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1293</v>
      </c>
      <c r="H7924" t="s">
        <v>1294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1140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1337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1870</v>
      </c>
      <c r="E7928">
        <v>1</v>
      </c>
      <c r="F7928" t="s">
        <v>15</v>
      </c>
      <c r="G7928" t="s">
        <v>325</v>
      </c>
      <c r="H7928" t="s">
        <v>2217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2750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1860</v>
      </c>
      <c r="H7932" t="s">
        <v>2307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1555</v>
      </c>
      <c r="H7934" t="s">
        <v>1077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981</v>
      </c>
      <c r="K7935" t="s">
        <v>3697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501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1560</v>
      </c>
      <c r="E7945">
        <v>1</v>
      </c>
      <c r="F7945" t="s">
        <v>524</v>
      </c>
      <c r="G7945" t="s">
        <v>1860</v>
      </c>
      <c r="H7945" t="s">
        <v>2291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2751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1022</v>
      </c>
      <c r="E7950">
        <v>2</v>
      </c>
      <c r="F7950" t="s">
        <v>823</v>
      </c>
      <c r="G7950" t="s">
        <v>1024</v>
      </c>
      <c r="H7950" t="s">
        <v>2752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1757</v>
      </c>
      <c r="E7951">
        <v>1</v>
      </c>
      <c r="F7951" t="s">
        <v>2753</v>
      </c>
      <c r="G7951" t="s">
        <v>258</v>
      </c>
      <c r="H7951" t="s">
        <v>2754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1757</v>
      </c>
      <c r="E7952">
        <v>1</v>
      </c>
      <c r="F7952" t="s">
        <v>2755</v>
      </c>
      <c r="G7952" t="s">
        <v>3493</v>
      </c>
      <c r="H7952" t="s">
        <v>3494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1757</v>
      </c>
      <c r="E7953">
        <v>1</v>
      </c>
      <c r="F7953" t="s">
        <v>2755</v>
      </c>
      <c r="G7953" t="s">
        <v>258</v>
      </c>
      <c r="H7953" t="s">
        <v>2756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1757</v>
      </c>
      <c r="E7954">
        <v>1</v>
      </c>
      <c r="F7954" t="s">
        <v>2649</v>
      </c>
      <c r="G7954" t="s">
        <v>2650</v>
      </c>
      <c r="H7954" t="s">
        <v>2757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1757</v>
      </c>
      <c r="E7955">
        <v>1</v>
      </c>
      <c r="F7955" t="s">
        <v>48</v>
      </c>
      <c r="G7955" t="s">
        <v>1755</v>
      </c>
      <c r="H7955" t="s">
        <v>2758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2303</v>
      </c>
      <c r="E7956">
        <v>1</v>
      </c>
      <c r="F7956" t="s">
        <v>620</v>
      </c>
      <c r="G7956" t="s">
        <v>258</v>
      </c>
      <c r="H7956" t="s">
        <v>2380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2303</v>
      </c>
      <c r="E7957">
        <v>2</v>
      </c>
      <c r="F7957" t="s">
        <v>15</v>
      </c>
      <c r="G7957" t="s">
        <v>258</v>
      </c>
      <c r="H7957" t="s">
        <v>2759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2303</v>
      </c>
      <c r="E7958">
        <v>3</v>
      </c>
      <c r="F7958" t="s">
        <v>15</v>
      </c>
      <c r="G7958" t="s">
        <v>258</v>
      </c>
      <c r="H7958" t="s">
        <v>2527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2303</v>
      </c>
      <c r="E7959">
        <v>2</v>
      </c>
      <c r="F7959" t="s">
        <v>26</v>
      </c>
      <c r="G7959" t="s">
        <v>258</v>
      </c>
      <c r="H7959" t="s">
        <v>2490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1165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2068</v>
      </c>
      <c r="G7961" t="s">
        <v>581</v>
      </c>
      <c r="H7961" t="s">
        <v>1165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1166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2760</v>
      </c>
      <c r="G7966" t="s">
        <v>2761</v>
      </c>
      <c r="H7966" t="s">
        <v>2762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2763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2368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1310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2764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935</v>
      </c>
      <c r="H7972" t="s">
        <v>2765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1536</v>
      </c>
      <c r="G7973" t="s">
        <v>255</v>
      </c>
      <c r="H7973" t="s">
        <v>2808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1184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900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1185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1185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1185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1185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2766</v>
      </c>
      <c r="E7980">
        <v>1</v>
      </c>
      <c r="F7980" t="s">
        <v>1287</v>
      </c>
      <c r="G7980" t="s">
        <v>258</v>
      </c>
      <c r="H7980" t="s">
        <v>2767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2768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2629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2666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2367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1536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2422</v>
      </c>
      <c r="G7997" t="s">
        <v>258</v>
      </c>
      <c r="H7997" t="s">
        <v>2500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921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1310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921</v>
      </c>
      <c r="G8001" t="s">
        <v>258</v>
      </c>
      <c r="H8001" t="s">
        <v>2737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1251</v>
      </c>
      <c r="H8002" t="s">
        <v>2401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2486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2779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2212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1194</v>
      </c>
      <c r="H8025" t="s">
        <v>1865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1194</v>
      </c>
      <c r="H8026" t="s">
        <v>1865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2780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2690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935</v>
      </c>
      <c r="H8031" t="s">
        <v>986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2781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935</v>
      </c>
      <c r="H8034" t="s">
        <v>986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935</v>
      </c>
      <c r="H8035" t="s">
        <v>2782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935</v>
      </c>
      <c r="H8036" t="s">
        <v>2783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899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899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2784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1289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1318</v>
      </c>
      <c r="G8047" t="s">
        <v>258</v>
      </c>
      <c r="H8047" t="s">
        <v>1319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1184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2785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2785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2167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2668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2786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2787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2788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1432</v>
      </c>
      <c r="G8071" t="s">
        <v>255</v>
      </c>
      <c r="H8071" t="s">
        <v>659</v>
      </c>
      <c r="L8071" t="s">
        <v>2918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1144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2793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2392</v>
      </c>
      <c r="E8075">
        <v>2</v>
      </c>
      <c r="F8075" t="s">
        <v>921</v>
      </c>
      <c r="G8075" t="s">
        <v>258</v>
      </c>
      <c r="H8075" t="s">
        <v>2737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2392</v>
      </c>
      <c r="E8076">
        <v>2</v>
      </c>
      <c r="F8076" t="s">
        <v>2501</v>
      </c>
      <c r="G8076" t="s">
        <v>258</v>
      </c>
      <c r="H8076" t="s">
        <v>2794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1337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2795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2212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1310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2796</v>
      </c>
      <c r="H8082" t="s">
        <v>2797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1293</v>
      </c>
      <c r="H8084" t="s">
        <v>1294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991</v>
      </c>
      <c r="H8085" t="s">
        <v>2798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991</v>
      </c>
      <c r="H8086" t="s">
        <v>2799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1165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2167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2785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1560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1560</v>
      </c>
      <c r="E8091">
        <v>2</v>
      </c>
      <c r="F8091" t="s">
        <v>524</v>
      </c>
      <c r="G8091" t="s">
        <v>258</v>
      </c>
      <c r="H8091" t="s">
        <v>2474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1560</v>
      </c>
      <c r="E8092">
        <v>1</v>
      </c>
      <c r="F8092" t="s">
        <v>44</v>
      </c>
      <c r="G8092" t="s">
        <v>786</v>
      </c>
      <c r="H8092" t="s">
        <v>2800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1560</v>
      </c>
      <c r="E8093">
        <v>21</v>
      </c>
      <c r="F8093" t="s">
        <v>467</v>
      </c>
      <c r="G8093" t="s">
        <v>265</v>
      </c>
      <c r="H8093" t="s">
        <v>2801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1560</v>
      </c>
      <c r="E8094">
        <v>28</v>
      </c>
      <c r="F8094" t="s">
        <v>467</v>
      </c>
      <c r="G8094" t="s">
        <v>265</v>
      </c>
      <c r="H8094" t="s">
        <v>2802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1757</v>
      </c>
      <c r="E8095">
        <v>1</v>
      </c>
      <c r="F8095" t="s">
        <v>2649</v>
      </c>
      <c r="G8095" t="s">
        <v>2650</v>
      </c>
      <c r="H8095" t="s">
        <v>2757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1757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1757</v>
      </c>
      <c r="E8097">
        <v>1</v>
      </c>
      <c r="F8097" t="s">
        <v>1536</v>
      </c>
      <c r="G8097" t="s">
        <v>1755</v>
      </c>
      <c r="H8097" t="s">
        <v>2803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2668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2804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1724</v>
      </c>
      <c r="H8101" t="s">
        <v>923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1724</v>
      </c>
      <c r="H8102" t="s">
        <v>2805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935</v>
      </c>
      <c r="H8103" t="s">
        <v>1165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2793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1187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2806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1536</v>
      </c>
      <c r="G8125" t="s">
        <v>1755</v>
      </c>
      <c r="H8125" t="s">
        <v>2803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2807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2796</v>
      </c>
      <c r="H8133" t="s">
        <v>2797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2649</v>
      </c>
      <c r="G8138" t="s">
        <v>2650</v>
      </c>
      <c r="H8138" t="s">
        <v>2757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1755</v>
      </c>
      <c r="H8140" t="s">
        <v>1758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1948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940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2036</v>
      </c>
      <c r="G8148" t="s">
        <v>258</v>
      </c>
      <c r="H8148" t="s">
        <v>2729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2350</v>
      </c>
      <c r="G8149" t="s">
        <v>258</v>
      </c>
      <c r="H8149" t="s">
        <v>2816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2649</v>
      </c>
      <c r="G8150" t="s">
        <v>2650</v>
      </c>
      <c r="H8150" t="s">
        <v>2651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2817</v>
      </c>
      <c r="L8154" t="s">
        <v>2818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2819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2820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1385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2490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2821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2801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2801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2801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2822</v>
      </c>
      <c r="K8169" t="s">
        <v>3697</v>
      </c>
      <c r="L8169" t="s">
        <v>3697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2823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2708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2708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2149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2824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2731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2825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2634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2826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2827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1948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2690</v>
      </c>
      <c r="J8215" t="s">
        <v>2828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1052</v>
      </c>
      <c r="K8217" t="s">
        <v>3697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2829</v>
      </c>
      <c r="E8219">
        <v>1</v>
      </c>
      <c r="F8219" t="s">
        <v>450</v>
      </c>
      <c r="G8219" t="s">
        <v>264</v>
      </c>
      <c r="H8219" t="s">
        <v>2830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2829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984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2833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1640</v>
      </c>
      <c r="J8225" t="s">
        <v>920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1948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2834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2835</v>
      </c>
      <c r="G8230" t="s">
        <v>990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1730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1730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2228</v>
      </c>
      <c r="J8236" t="s">
        <v>2860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1007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2804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2033</v>
      </c>
      <c r="G8247" t="s">
        <v>1755</v>
      </c>
      <c r="H8247" t="s">
        <v>2513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921</v>
      </c>
      <c r="G8248" t="s">
        <v>258</v>
      </c>
      <c r="H8248" t="s">
        <v>2737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2836</v>
      </c>
      <c r="K8250" t="s">
        <v>3697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1432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1184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1478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1757</v>
      </c>
      <c r="E8257">
        <v>2</v>
      </c>
      <c r="F8257" t="s">
        <v>2649</v>
      </c>
      <c r="G8257" t="s">
        <v>2650</v>
      </c>
      <c r="H8257" t="s">
        <v>2651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1757</v>
      </c>
      <c r="E8258">
        <v>1</v>
      </c>
      <c r="F8258" t="s">
        <v>2649</v>
      </c>
      <c r="G8258" t="s">
        <v>2650</v>
      </c>
      <c r="H8258" t="s">
        <v>2757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1757</v>
      </c>
      <c r="E8259">
        <v>1</v>
      </c>
      <c r="F8259" t="s">
        <v>1536</v>
      </c>
      <c r="G8259" t="s">
        <v>1755</v>
      </c>
      <c r="H8259" t="s">
        <v>2837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1757</v>
      </c>
      <c r="E8260">
        <v>1</v>
      </c>
      <c r="F8260" t="s">
        <v>2033</v>
      </c>
      <c r="G8260" t="s">
        <v>1755</v>
      </c>
      <c r="H8260" t="s">
        <v>2513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1757</v>
      </c>
      <c r="E8261">
        <v>1</v>
      </c>
      <c r="F8261" t="s">
        <v>2838</v>
      </c>
      <c r="G8261" t="s">
        <v>1755</v>
      </c>
      <c r="H8261" t="s">
        <v>2839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1757</v>
      </c>
      <c r="E8262">
        <v>1</v>
      </c>
      <c r="F8262" t="s">
        <v>48</v>
      </c>
      <c r="G8262" t="s">
        <v>1755</v>
      </c>
      <c r="H8262" t="s">
        <v>2840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1560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1560</v>
      </c>
      <c r="E8270">
        <v>7</v>
      </c>
      <c r="F8270" t="s">
        <v>21</v>
      </c>
      <c r="G8270" t="s">
        <v>2250</v>
      </c>
      <c r="H8270" t="s">
        <v>2841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1560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1560</v>
      </c>
      <c r="E8272">
        <v>1</v>
      </c>
      <c r="F8272" t="s">
        <v>216</v>
      </c>
      <c r="G8272" t="s">
        <v>265</v>
      </c>
      <c r="H8272" t="s">
        <v>462</v>
      </c>
      <c r="J8272" t="s">
        <v>1070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1240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2796</v>
      </c>
      <c r="H8275" t="s">
        <v>2797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1487</v>
      </c>
      <c r="G8277" t="s">
        <v>258</v>
      </c>
      <c r="H8277" t="s">
        <v>2842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1487</v>
      </c>
      <c r="G8278" t="s">
        <v>258</v>
      </c>
      <c r="H8278" t="s">
        <v>2843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2844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2845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2846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1316</v>
      </c>
      <c r="E8283">
        <v>1</v>
      </c>
      <c r="F8283" t="s">
        <v>2146</v>
      </c>
      <c r="G8283" t="s">
        <v>1797</v>
      </c>
      <c r="H8283" t="s">
        <v>2847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1476</v>
      </c>
      <c r="E8284">
        <v>5</v>
      </c>
      <c r="F8284" t="s">
        <v>2848</v>
      </c>
      <c r="G8284" t="s">
        <v>276</v>
      </c>
      <c r="H8284" t="s">
        <v>2051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1476</v>
      </c>
      <c r="E8285">
        <v>5</v>
      </c>
      <c r="F8285" t="s">
        <v>2848</v>
      </c>
      <c r="G8285" t="s">
        <v>258</v>
      </c>
      <c r="H8285" t="s">
        <v>1816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1476</v>
      </c>
      <c r="E8286">
        <v>1</v>
      </c>
      <c r="F8286" t="s">
        <v>1144</v>
      </c>
      <c r="G8286" t="s">
        <v>264</v>
      </c>
      <c r="H8286" t="s">
        <v>1211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2722</v>
      </c>
      <c r="G8290" t="s">
        <v>258</v>
      </c>
      <c r="H8290" t="s">
        <v>2723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2849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2850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2836</v>
      </c>
      <c r="K8296" t="s">
        <v>3697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984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1755</v>
      </c>
      <c r="H8304" t="s">
        <v>2758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2851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2852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2485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2853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2485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2485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1757</v>
      </c>
      <c r="E8315">
        <v>1</v>
      </c>
      <c r="F8315" t="s">
        <v>2838</v>
      </c>
      <c r="G8315" t="s">
        <v>1755</v>
      </c>
      <c r="H8315" t="s">
        <v>2854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1757</v>
      </c>
      <c r="E8316">
        <v>1</v>
      </c>
      <c r="F8316" t="s">
        <v>2722</v>
      </c>
      <c r="G8316" t="s">
        <v>258</v>
      </c>
      <c r="H8316" t="s">
        <v>2723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1757</v>
      </c>
      <c r="E8317">
        <v>1</v>
      </c>
      <c r="F8317" t="s">
        <v>2036</v>
      </c>
      <c r="G8317" t="s">
        <v>258</v>
      </c>
      <c r="H8317" t="s">
        <v>2729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1560</v>
      </c>
      <c r="E8318">
        <v>21</v>
      </c>
      <c r="F8318" t="s">
        <v>883</v>
      </c>
      <c r="G8318" t="s">
        <v>581</v>
      </c>
      <c r="H8318" t="s">
        <v>1165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1560</v>
      </c>
      <c r="E8319">
        <v>1</v>
      </c>
      <c r="F8319" t="s">
        <v>216</v>
      </c>
      <c r="G8319" t="s">
        <v>276</v>
      </c>
      <c r="H8319" t="s">
        <v>531</v>
      </c>
      <c r="J8319" t="s">
        <v>2850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1560</v>
      </c>
      <c r="E8320">
        <v>1</v>
      </c>
      <c r="F8320" t="s">
        <v>216</v>
      </c>
      <c r="G8320" t="s">
        <v>255</v>
      </c>
      <c r="H8320" t="s">
        <v>383</v>
      </c>
      <c r="J8320" t="s">
        <v>2850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1560</v>
      </c>
      <c r="E8321">
        <v>5</v>
      </c>
      <c r="F8321" t="s">
        <v>216</v>
      </c>
      <c r="G8321" t="s">
        <v>264</v>
      </c>
      <c r="H8321" t="s">
        <v>1707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1560</v>
      </c>
      <c r="E8322">
        <v>5</v>
      </c>
      <c r="F8322" t="s">
        <v>217</v>
      </c>
      <c r="G8322" t="s">
        <v>254</v>
      </c>
      <c r="H8322" t="s">
        <v>297</v>
      </c>
      <c r="J8322" t="s">
        <v>2825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1165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2855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2685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991</v>
      </c>
      <c r="H8331" t="s">
        <v>2856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990</v>
      </c>
      <c r="H8332" t="s">
        <v>2857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990</v>
      </c>
      <c r="H8333" t="s">
        <v>2858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1925</v>
      </c>
      <c r="H8336" t="s">
        <v>2487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2859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919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2228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935</v>
      </c>
      <c r="H8343" t="s">
        <v>1061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2861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2867</v>
      </c>
      <c r="K8358" t="s">
        <v>3697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1148</v>
      </c>
      <c r="H8365" t="s">
        <v>2868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2432</v>
      </c>
      <c r="G8369" t="s">
        <v>254</v>
      </c>
      <c r="H8369" t="s">
        <v>2708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2708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2869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2485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2870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2869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2871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2755</v>
      </c>
      <c r="G8387" t="s">
        <v>258</v>
      </c>
      <c r="H8387" t="s">
        <v>2647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2649</v>
      </c>
      <c r="G8390" t="s">
        <v>258</v>
      </c>
      <c r="H8390" t="s">
        <v>2757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2872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2873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1144</v>
      </c>
      <c r="G8406" t="s">
        <v>264</v>
      </c>
      <c r="H8406" t="s">
        <v>1211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2874</v>
      </c>
      <c r="G8408" t="s">
        <v>338</v>
      </c>
      <c r="H8408" t="s">
        <v>2876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2875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2877</v>
      </c>
      <c r="E8410">
        <v>1</v>
      </c>
      <c r="F8410" t="s">
        <v>2874</v>
      </c>
      <c r="G8410" t="s">
        <v>338</v>
      </c>
      <c r="H8410" t="s">
        <v>2876</v>
      </c>
      <c r="L8410" t="s">
        <v>2878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1226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1757</v>
      </c>
      <c r="E8412">
        <v>1</v>
      </c>
      <c r="F8412" t="s">
        <v>2755</v>
      </c>
      <c r="G8412" t="s">
        <v>3492</v>
      </c>
      <c r="H8412" t="s">
        <v>3491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1757</v>
      </c>
      <c r="E8413">
        <v>1</v>
      </c>
      <c r="F8413" t="s">
        <v>2755</v>
      </c>
      <c r="G8413" t="s">
        <v>3493</v>
      </c>
      <c r="H8413" t="s">
        <v>3494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1757</v>
      </c>
      <c r="E8414">
        <v>1</v>
      </c>
      <c r="F8414" t="s">
        <v>2649</v>
      </c>
      <c r="G8414" t="s">
        <v>2650</v>
      </c>
      <c r="H8414" t="s">
        <v>2757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1109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2875</v>
      </c>
      <c r="G8419" t="s">
        <v>255</v>
      </c>
      <c r="H8419" t="s">
        <v>664</v>
      </c>
      <c r="L8419" t="s">
        <v>2878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1536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1536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1536</v>
      </c>
      <c r="G8425" t="s">
        <v>264</v>
      </c>
      <c r="H8425" t="s">
        <v>926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2879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1070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2804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2881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2722</v>
      </c>
      <c r="G8434" t="s">
        <v>258</v>
      </c>
      <c r="H8434" t="s">
        <v>2638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2524</v>
      </c>
      <c r="H8436" t="s">
        <v>1019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2882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2882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1071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954</v>
      </c>
      <c r="J8440" t="s">
        <v>2859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2885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2883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1010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2123</v>
      </c>
      <c r="G8445" t="s">
        <v>258</v>
      </c>
      <c r="H8445" t="s">
        <v>2684</v>
      </c>
      <c r="J8445" t="s">
        <v>2884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921</v>
      </c>
      <c r="G8449" t="s">
        <v>258</v>
      </c>
      <c r="H8449" t="s">
        <v>2394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1392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2303</v>
      </c>
      <c r="E8452">
        <v>1</v>
      </c>
      <c r="F8452" t="s">
        <v>26</v>
      </c>
      <c r="G8452" t="s">
        <v>1403</v>
      </c>
      <c r="H8452" t="s">
        <v>2889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2303</v>
      </c>
      <c r="E8453">
        <v>1</v>
      </c>
      <c r="F8453" t="s">
        <v>26</v>
      </c>
      <c r="G8453" t="s">
        <v>1652</v>
      </c>
      <c r="H8453" t="s">
        <v>2890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2303</v>
      </c>
      <c r="E8454">
        <v>2</v>
      </c>
      <c r="F8454" t="s">
        <v>48</v>
      </c>
      <c r="G8454" t="s">
        <v>2891</v>
      </c>
      <c r="H8454" t="s">
        <v>2892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2303</v>
      </c>
      <c r="E8455">
        <v>1</v>
      </c>
      <c r="F8455" t="s">
        <v>48</v>
      </c>
      <c r="G8455" t="s">
        <v>2891</v>
      </c>
      <c r="H8455" t="s">
        <v>2893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2303</v>
      </c>
      <c r="E8456">
        <v>1</v>
      </c>
      <c r="F8456" t="s">
        <v>42</v>
      </c>
      <c r="G8456" t="s">
        <v>258</v>
      </c>
      <c r="H8456" t="s">
        <v>1019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2303</v>
      </c>
      <c r="E8457">
        <v>1</v>
      </c>
      <c r="F8457" t="s">
        <v>48</v>
      </c>
      <c r="G8457" t="s">
        <v>1251</v>
      </c>
      <c r="H8457" t="s">
        <v>2902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2303</v>
      </c>
      <c r="E8458">
        <v>1</v>
      </c>
      <c r="F8458" t="s">
        <v>48</v>
      </c>
      <c r="G8458" t="s">
        <v>258</v>
      </c>
      <c r="H8458" t="s">
        <v>2901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2303</v>
      </c>
      <c r="E8459">
        <v>3</v>
      </c>
      <c r="F8459" t="s">
        <v>26</v>
      </c>
      <c r="G8459" t="s">
        <v>258</v>
      </c>
      <c r="H8459" t="s">
        <v>2805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2303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2895</v>
      </c>
      <c r="H8461" t="s">
        <v>2894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2524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2896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1071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1536</v>
      </c>
      <c r="G8467" t="s">
        <v>264</v>
      </c>
      <c r="H8467" t="s">
        <v>926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1757</v>
      </c>
      <c r="E8469">
        <v>1</v>
      </c>
      <c r="F8469" t="s">
        <v>2722</v>
      </c>
      <c r="G8469" t="s">
        <v>258</v>
      </c>
      <c r="H8469" t="s">
        <v>2638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1757</v>
      </c>
      <c r="E8470">
        <v>1</v>
      </c>
      <c r="F8470" t="s">
        <v>2722</v>
      </c>
      <c r="G8470" t="s">
        <v>258</v>
      </c>
      <c r="H8470" t="s">
        <v>2723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1560</v>
      </c>
      <c r="E8471">
        <v>4</v>
      </c>
      <c r="F8471" t="s">
        <v>216</v>
      </c>
      <c r="G8471" t="s">
        <v>276</v>
      </c>
      <c r="H8471" t="s">
        <v>2898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1560</v>
      </c>
      <c r="E8472">
        <v>3</v>
      </c>
      <c r="F8472" t="s">
        <v>578</v>
      </c>
      <c r="G8472" t="s">
        <v>581</v>
      </c>
      <c r="H8472" t="s">
        <v>1165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1560</v>
      </c>
      <c r="E8473">
        <v>8</v>
      </c>
      <c r="F8473" t="s">
        <v>883</v>
      </c>
      <c r="G8473" t="s">
        <v>581</v>
      </c>
      <c r="H8473" t="s">
        <v>1165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1560</v>
      </c>
      <c r="E8474">
        <v>30</v>
      </c>
      <c r="F8474" t="s">
        <v>216</v>
      </c>
      <c r="G8474" t="s">
        <v>581</v>
      </c>
      <c r="H8474" t="s">
        <v>1165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1560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1560</v>
      </c>
      <c r="E8476">
        <v>7</v>
      </c>
      <c r="F8476" t="s">
        <v>216</v>
      </c>
      <c r="G8476" t="s">
        <v>264</v>
      </c>
      <c r="H8476" t="s">
        <v>2897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1499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2392</v>
      </c>
      <c r="E8482">
        <v>1</v>
      </c>
      <c r="F8482" t="s">
        <v>921</v>
      </c>
      <c r="G8482" t="s">
        <v>258</v>
      </c>
      <c r="H8482" t="s">
        <v>2394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2392</v>
      </c>
      <c r="E8483">
        <v>1</v>
      </c>
      <c r="F8483" t="s">
        <v>921</v>
      </c>
      <c r="G8483" t="s">
        <v>258</v>
      </c>
      <c r="H8483" t="s">
        <v>2737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1281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2899</v>
      </c>
      <c r="G8495" t="s">
        <v>258</v>
      </c>
      <c r="H8495" t="s">
        <v>2900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2785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1392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2838</v>
      </c>
      <c r="G8504" t="s">
        <v>1755</v>
      </c>
      <c r="H8504" t="s">
        <v>2839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2258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2903</v>
      </c>
      <c r="E8507">
        <v>1</v>
      </c>
      <c r="F8507" t="s">
        <v>2903</v>
      </c>
      <c r="G8507" t="s">
        <v>2903</v>
      </c>
      <c r="H8507" t="s">
        <v>2904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1184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2906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1194</v>
      </c>
      <c r="H8510" t="s">
        <v>2905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2909</v>
      </c>
      <c r="H8511" t="s">
        <v>2910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2908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1194</v>
      </c>
      <c r="H8516" t="s">
        <v>2907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1194</v>
      </c>
      <c r="H8517" t="s">
        <v>2905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1184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2911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1755</v>
      </c>
      <c r="H8521" t="s">
        <v>2840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2649</v>
      </c>
      <c r="G8526" t="s">
        <v>258</v>
      </c>
      <c r="H8526" t="s">
        <v>2651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2912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2668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2677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1589</v>
      </c>
      <c r="G8533" t="s">
        <v>1422</v>
      </c>
      <c r="H8533" t="s">
        <v>2915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1146</v>
      </c>
      <c r="G8534" t="s">
        <v>1422</v>
      </c>
      <c r="H8534" t="s">
        <v>2915</v>
      </c>
      <c r="L8534" t="s">
        <v>3458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2913</v>
      </c>
      <c r="G8535" t="s">
        <v>596</v>
      </c>
      <c r="H8535" t="s">
        <v>2914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1777</v>
      </c>
      <c r="G8539" t="s">
        <v>258</v>
      </c>
      <c r="H8539" t="s">
        <v>2916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2433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1240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2486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2501</v>
      </c>
      <c r="G8546" t="s">
        <v>258</v>
      </c>
      <c r="H8546" t="s">
        <v>2794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2917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899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2924</v>
      </c>
      <c r="E8561">
        <v>1</v>
      </c>
      <c r="F8561" t="s">
        <v>2919</v>
      </c>
      <c r="G8561" t="s">
        <v>2922</v>
      </c>
      <c r="H8561" t="s">
        <v>2920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2921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2923</v>
      </c>
      <c r="K8565" t="s">
        <v>3697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2925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1753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1753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2906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2397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2432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2853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2926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2921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2755</v>
      </c>
      <c r="G8584" t="s">
        <v>258</v>
      </c>
      <c r="H8584" t="s">
        <v>2647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2690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984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935</v>
      </c>
      <c r="H8593" t="s">
        <v>2927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935</v>
      </c>
      <c r="H8594" t="s">
        <v>2927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1388</v>
      </c>
      <c r="J8595" t="s">
        <v>2397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1388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2633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1403</v>
      </c>
      <c r="H8607" t="s">
        <v>2929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2930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2931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2931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1910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1544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1544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2068</v>
      </c>
      <c r="G8630" t="s">
        <v>264</v>
      </c>
      <c r="H8630" t="s">
        <v>1664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1755</v>
      </c>
      <c r="H8631" t="s">
        <v>1811</v>
      </c>
      <c r="L8631" s="27" t="s">
        <v>2180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2804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2704</v>
      </c>
      <c r="J8638" t="s">
        <v>2397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2704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2932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990</v>
      </c>
      <c r="H8643" t="s">
        <v>2203</v>
      </c>
      <c r="J8643" t="s">
        <v>2825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2933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3792</v>
      </c>
      <c r="L8648" t="s">
        <v>2943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2934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2405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2607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2677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1555</v>
      </c>
      <c r="H8667" t="s">
        <v>1237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2935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2936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2921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1211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2937</v>
      </c>
      <c r="J8678" t="s">
        <v>2397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1392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2405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2562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2562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1392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2240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1187</v>
      </c>
      <c r="J8696" t="s">
        <v>2859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1385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2940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2339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2938</v>
      </c>
      <c r="G8707" t="s">
        <v>258</v>
      </c>
      <c r="H8707" t="s">
        <v>2939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2941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1010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2942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2896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1010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1010</v>
      </c>
      <c r="L8720" t="s">
        <v>2355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1959</v>
      </c>
      <c r="G8722" t="s">
        <v>338</v>
      </c>
      <c r="H8722" t="s">
        <v>2944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2945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2501</v>
      </c>
      <c r="G8728" t="s">
        <v>258</v>
      </c>
      <c r="H8728" t="s">
        <v>2503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1935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2690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2690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1555</v>
      </c>
      <c r="H8733" t="s">
        <v>1237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1755</v>
      </c>
      <c r="H8734" t="s">
        <v>2335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2486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2486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2710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2710</v>
      </c>
      <c r="L8742" t="s">
        <v>2355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2710</v>
      </c>
      <c r="J8743" t="s">
        <v>2946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1724</v>
      </c>
      <c r="H8745" t="s">
        <v>1331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991</v>
      </c>
      <c r="H8746" t="s">
        <v>2947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2491</v>
      </c>
      <c r="H8747" t="s">
        <v>2492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2948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2949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1755</v>
      </c>
      <c r="H8752" t="s">
        <v>1758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1293</v>
      </c>
      <c r="H8753" t="s">
        <v>1294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921</v>
      </c>
      <c r="G8755" t="s">
        <v>258</v>
      </c>
      <c r="H8755" t="s">
        <v>2394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2950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1271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899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2952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2951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2953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2953</v>
      </c>
      <c r="L8765" t="s">
        <v>2355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2954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1211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1211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2955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2956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1331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2119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1755</v>
      </c>
      <c r="H8779" t="s">
        <v>2758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2378</v>
      </c>
      <c r="K8781" t="s">
        <v>3697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2690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935</v>
      </c>
      <c r="H8786" t="s">
        <v>1061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2957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2958</v>
      </c>
      <c r="K8790" t="s">
        <v>3697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2959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1165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1165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1165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1165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1144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1184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1165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2933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2961</v>
      </c>
      <c r="E8805">
        <v>1</v>
      </c>
      <c r="F8805" t="s">
        <v>2962</v>
      </c>
      <c r="G8805" t="s">
        <v>2964</v>
      </c>
      <c r="H8805" t="s">
        <v>2965</v>
      </c>
      <c r="L8805" t="s">
        <v>1594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2961</v>
      </c>
      <c r="E8806">
        <v>1</v>
      </c>
      <c r="F8806" t="s">
        <v>1984</v>
      </c>
      <c r="G8806" t="s">
        <v>1988</v>
      </c>
      <c r="H8806" t="s">
        <v>2963</v>
      </c>
      <c r="L8806" t="s">
        <v>1594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2961</v>
      </c>
      <c r="E8807">
        <v>1</v>
      </c>
      <c r="F8807" t="s">
        <v>2196</v>
      </c>
      <c r="G8807" t="s">
        <v>2966</v>
      </c>
      <c r="H8807" t="s">
        <v>2967</v>
      </c>
      <c r="L8807" t="s">
        <v>1594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2961</v>
      </c>
      <c r="E8808">
        <v>2</v>
      </c>
      <c r="F8808" t="s">
        <v>2146</v>
      </c>
      <c r="G8808" t="s">
        <v>1797</v>
      </c>
      <c r="H8808" t="s">
        <v>2968</v>
      </c>
      <c r="L8808" t="s">
        <v>1594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2961</v>
      </c>
      <c r="E8809">
        <v>1</v>
      </c>
      <c r="F8809" t="s">
        <v>2969</v>
      </c>
      <c r="G8809" t="s">
        <v>258</v>
      </c>
      <c r="H8809" t="s">
        <v>2970</v>
      </c>
      <c r="L8809" t="s">
        <v>1594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1146</v>
      </c>
      <c r="G8810" t="s">
        <v>338</v>
      </c>
      <c r="H8810" t="s">
        <v>2944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1211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1560</v>
      </c>
      <c r="E8813">
        <v>2</v>
      </c>
      <c r="F8813" t="s">
        <v>216</v>
      </c>
      <c r="G8813" t="s">
        <v>581</v>
      </c>
      <c r="H8813" t="s">
        <v>1165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1560</v>
      </c>
      <c r="E8814">
        <v>2</v>
      </c>
      <c r="F8814" t="s">
        <v>216</v>
      </c>
      <c r="G8814" t="s">
        <v>581</v>
      </c>
      <c r="H8814" t="s">
        <v>1165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1560</v>
      </c>
      <c r="E8815">
        <v>1</v>
      </c>
      <c r="F8815" t="s">
        <v>26</v>
      </c>
      <c r="G8815" t="s">
        <v>264</v>
      </c>
      <c r="H8815" t="s">
        <v>2974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1560</v>
      </c>
      <c r="E8816">
        <v>1</v>
      </c>
      <c r="F8816" t="s">
        <v>26</v>
      </c>
      <c r="G8816" t="s">
        <v>276</v>
      </c>
      <c r="H8816" t="s">
        <v>2975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1560</v>
      </c>
      <c r="E8817">
        <v>3</v>
      </c>
      <c r="F8817" t="s">
        <v>49</v>
      </c>
      <c r="G8817" t="s">
        <v>258</v>
      </c>
      <c r="H8817" t="s">
        <v>2972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1560</v>
      </c>
      <c r="E8818">
        <v>1</v>
      </c>
      <c r="F8818" t="s">
        <v>49</v>
      </c>
      <c r="G8818" t="s">
        <v>258</v>
      </c>
      <c r="H8818" t="s">
        <v>2973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1560</v>
      </c>
      <c r="E8819">
        <v>2</v>
      </c>
      <c r="F8819" t="s">
        <v>21</v>
      </c>
      <c r="G8819" t="s">
        <v>258</v>
      </c>
      <c r="H8819" t="s">
        <v>2971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2976</v>
      </c>
      <c r="E8821">
        <v>9</v>
      </c>
      <c r="F8821" t="s">
        <v>467</v>
      </c>
      <c r="G8821" t="s">
        <v>265</v>
      </c>
      <c r="H8821" t="s">
        <v>2933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2977</v>
      </c>
      <c r="L8824" t="s">
        <v>3047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2978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2953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1560</v>
      </c>
      <c r="E8828">
        <v>5</v>
      </c>
      <c r="F8828" t="s">
        <v>216</v>
      </c>
      <c r="G8828" t="s">
        <v>254</v>
      </c>
      <c r="H8828" t="s">
        <v>2710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1560</v>
      </c>
      <c r="E8829">
        <v>1</v>
      </c>
      <c r="F8829" t="s">
        <v>620</v>
      </c>
      <c r="G8829" t="s">
        <v>2981</v>
      </c>
      <c r="H8829" t="s">
        <v>2980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1560</v>
      </c>
      <c r="E8830">
        <v>1</v>
      </c>
      <c r="F8830" t="s">
        <v>26</v>
      </c>
      <c r="G8830" t="s">
        <v>991</v>
      </c>
      <c r="H8830" t="s">
        <v>2983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1560</v>
      </c>
      <c r="E8831">
        <v>1</v>
      </c>
      <c r="F8831" t="s">
        <v>26</v>
      </c>
      <c r="G8831" t="s">
        <v>258</v>
      </c>
      <c r="H8831" t="s">
        <v>2982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1560</v>
      </c>
      <c r="E8832">
        <v>2</v>
      </c>
      <c r="F8832" t="s">
        <v>524</v>
      </c>
      <c r="G8832" t="s">
        <v>258</v>
      </c>
      <c r="H8832" t="s">
        <v>2474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1560</v>
      </c>
      <c r="E8833">
        <v>2</v>
      </c>
      <c r="F8833" t="s">
        <v>620</v>
      </c>
      <c r="G8833" t="s">
        <v>258</v>
      </c>
      <c r="H8833" t="s">
        <v>2984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1560</v>
      </c>
      <c r="E8834">
        <v>4</v>
      </c>
      <c r="F8834" t="s">
        <v>620</v>
      </c>
      <c r="G8834" t="s">
        <v>258</v>
      </c>
      <c r="H8834" t="s">
        <v>2979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2924</v>
      </c>
      <c r="E8835">
        <v>1</v>
      </c>
      <c r="F8835" t="s">
        <v>2985</v>
      </c>
      <c r="G8835" t="s">
        <v>2986</v>
      </c>
      <c r="H8835" t="s">
        <v>2990</v>
      </c>
      <c r="L8835" t="s">
        <v>1594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2924</v>
      </c>
      <c r="E8836">
        <v>1</v>
      </c>
      <c r="F8836" t="s">
        <v>2987</v>
      </c>
      <c r="G8836" t="s">
        <v>2922</v>
      </c>
      <c r="H8836" t="s">
        <v>2989</v>
      </c>
      <c r="L8836" t="s">
        <v>1594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2924</v>
      </c>
      <c r="E8837">
        <v>1</v>
      </c>
      <c r="F8837" t="s">
        <v>1313</v>
      </c>
      <c r="G8837" t="s">
        <v>2922</v>
      </c>
      <c r="H8837" t="s">
        <v>2988</v>
      </c>
      <c r="L8837" t="s">
        <v>1594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2961</v>
      </c>
      <c r="E8838">
        <v>15</v>
      </c>
      <c r="F8838" t="s">
        <v>2848</v>
      </c>
      <c r="G8838" t="s">
        <v>581</v>
      </c>
      <c r="H8838" t="s">
        <v>1165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2068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935</v>
      </c>
      <c r="H8849" t="s">
        <v>2211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1586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2993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1194</v>
      </c>
      <c r="H8855" t="s">
        <v>2991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1194</v>
      </c>
      <c r="H8856" t="s">
        <v>2991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2992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2525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2316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900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1253</v>
      </c>
      <c r="G8862" t="s">
        <v>258</v>
      </c>
      <c r="H8862" t="s">
        <v>2994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1010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2995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2996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2378</v>
      </c>
      <c r="K8871" t="s">
        <v>3697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1010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1010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900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1310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2704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900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1536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2997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2953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2998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2998</v>
      </c>
      <c r="L8895" t="s">
        <v>3013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1021</v>
      </c>
      <c r="E8896">
        <v>10</v>
      </c>
      <c r="F8896" t="s">
        <v>357</v>
      </c>
      <c r="G8896" t="s">
        <v>935</v>
      </c>
      <c r="H8896" t="s">
        <v>1165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1560</v>
      </c>
      <c r="E8897">
        <v>6</v>
      </c>
      <c r="F8897" t="s">
        <v>216</v>
      </c>
      <c r="G8897" t="s">
        <v>581</v>
      </c>
      <c r="H8897" t="s">
        <v>1165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1560</v>
      </c>
      <c r="E8898">
        <v>10</v>
      </c>
      <c r="F8898" t="s">
        <v>216</v>
      </c>
      <c r="G8898" t="s">
        <v>581</v>
      </c>
      <c r="H8898" t="s">
        <v>1165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1560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2999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2838</v>
      </c>
      <c r="G8902" t="s">
        <v>1755</v>
      </c>
      <c r="H8902" t="s">
        <v>2854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3000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1036</v>
      </c>
      <c r="H8910" t="s">
        <v>1037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1020</v>
      </c>
      <c r="G8911" t="s">
        <v>258</v>
      </c>
      <c r="H8911" t="s">
        <v>2689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2660</v>
      </c>
      <c r="G8921" t="s">
        <v>258</v>
      </c>
      <c r="H8921" t="s">
        <v>2661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3001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914</v>
      </c>
      <c r="G8928" t="s">
        <v>1369</v>
      </c>
      <c r="H8928" t="s">
        <v>1370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900</v>
      </c>
      <c r="L8940" t="s">
        <v>2355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2814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1648</v>
      </c>
      <c r="L8948" t="s">
        <v>3002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2616</v>
      </c>
      <c r="H8951" t="s">
        <v>2617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2732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2953</v>
      </c>
      <c r="J8955" t="s">
        <v>3004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3003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2641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1513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3005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2908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2250</v>
      </c>
      <c r="H8972" t="s">
        <v>2841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1392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2846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3008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1287</v>
      </c>
      <c r="G8984" t="s">
        <v>258</v>
      </c>
      <c r="H8984" t="s">
        <v>3009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1226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1140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3010</v>
      </c>
      <c r="E8991">
        <v>5</v>
      </c>
      <c r="F8991" t="s">
        <v>2068</v>
      </c>
      <c r="G8991" t="s">
        <v>581</v>
      </c>
      <c r="H8991" t="s">
        <v>1165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2641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2548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3012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1536</v>
      </c>
      <c r="G8995" t="s">
        <v>264</v>
      </c>
      <c r="H8995" t="s">
        <v>3011</v>
      </c>
      <c r="L8995" t="s">
        <v>3041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2259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2896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3014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3015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2846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2258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1240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1293</v>
      </c>
      <c r="H9006" t="s">
        <v>1294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1310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1942</v>
      </c>
      <c r="J9008" t="s">
        <v>3016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2940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1385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1166</v>
      </c>
      <c r="G9011" t="s">
        <v>276</v>
      </c>
      <c r="H9011" t="s">
        <v>1385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1385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1385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3017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3018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1287</v>
      </c>
      <c r="G9019" t="s">
        <v>258</v>
      </c>
      <c r="H9019" t="s">
        <v>3019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1724</v>
      </c>
      <c r="H9020" t="s">
        <v>3020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1757</v>
      </c>
      <c r="E9021">
        <v>1</v>
      </c>
      <c r="F9021" t="s">
        <v>48</v>
      </c>
      <c r="G9021" t="s">
        <v>1755</v>
      </c>
      <c r="H9021" t="s">
        <v>2758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1757</v>
      </c>
      <c r="E9022">
        <v>1</v>
      </c>
      <c r="F9022" t="s">
        <v>44</v>
      </c>
      <c r="G9022" t="s">
        <v>2616</v>
      </c>
      <c r="H9022" t="s">
        <v>3021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1757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1757</v>
      </c>
      <c r="E9024">
        <v>1</v>
      </c>
      <c r="F9024" t="s">
        <v>42</v>
      </c>
      <c r="G9024" t="s">
        <v>1755</v>
      </c>
      <c r="H9024" t="s">
        <v>1758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1757</v>
      </c>
      <c r="E9025">
        <v>1</v>
      </c>
      <c r="F9025" t="s">
        <v>45</v>
      </c>
      <c r="G9025" t="s">
        <v>1755</v>
      </c>
      <c r="H9025" t="s">
        <v>3022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1757</v>
      </c>
      <c r="E9026">
        <v>1</v>
      </c>
      <c r="F9026" t="s">
        <v>45</v>
      </c>
      <c r="G9026" t="s">
        <v>1755</v>
      </c>
      <c r="H9026" t="s">
        <v>3023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2036</v>
      </c>
      <c r="G9028" t="s">
        <v>258</v>
      </c>
      <c r="H9028" t="s">
        <v>2602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2350</v>
      </c>
      <c r="G9029" t="s">
        <v>258</v>
      </c>
      <c r="H9029" t="s">
        <v>3024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2033</v>
      </c>
      <c r="G9036" t="s">
        <v>1755</v>
      </c>
      <c r="H9036" t="s">
        <v>2565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2977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1071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2954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3035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2238</v>
      </c>
      <c r="K9046" t="s">
        <v>3697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2507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2921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2859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3025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1755</v>
      </c>
      <c r="H9056" t="s">
        <v>2758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3026</v>
      </c>
      <c r="H9058" t="s">
        <v>3027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3052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1144</v>
      </c>
      <c r="G9062" t="s">
        <v>264</v>
      </c>
      <c r="H9062" t="s">
        <v>1535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990</v>
      </c>
      <c r="H9063" t="s">
        <v>2858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2940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2897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2897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995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2250</v>
      </c>
      <c r="H9074" t="s">
        <v>2841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935</v>
      </c>
      <c r="H9077" t="s">
        <v>986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1541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3028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3026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2250</v>
      </c>
      <c r="H9084" t="s">
        <v>2841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2859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3029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2218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3052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2950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1513</v>
      </c>
      <c r="J9108" t="s">
        <v>2825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935</v>
      </c>
      <c r="H9114" t="s">
        <v>2211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1071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970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970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970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3465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1144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1924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3030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1935</v>
      </c>
      <c r="G9133" t="s">
        <v>258</v>
      </c>
      <c r="H9133" t="s">
        <v>1936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899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2571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2785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1755</v>
      </c>
      <c r="H9140" t="s">
        <v>2687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2848</v>
      </c>
      <c r="G9149" t="s">
        <v>264</v>
      </c>
      <c r="H9149" t="s">
        <v>3011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3031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1293</v>
      </c>
      <c r="H9153" t="s">
        <v>1294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2649</v>
      </c>
      <c r="G9154" t="s">
        <v>258</v>
      </c>
      <c r="H9154" t="s">
        <v>2651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2987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2660</v>
      </c>
      <c r="G9157" t="s">
        <v>258</v>
      </c>
      <c r="H9157" t="s">
        <v>2661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1187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3032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1033</v>
      </c>
      <c r="G9168" t="s">
        <v>1083</v>
      </c>
      <c r="H9168" t="s">
        <v>1276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3033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2859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3034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3026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2507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2848</v>
      </c>
      <c r="G9180" t="s">
        <v>264</v>
      </c>
      <c r="H9180" t="s">
        <v>3011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3035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3036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900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1536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1144</v>
      </c>
      <c r="G9185" t="s">
        <v>264</v>
      </c>
      <c r="H9185" t="s">
        <v>1535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1385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1385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2068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990</v>
      </c>
      <c r="H9189" t="s">
        <v>3038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3037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3034</v>
      </c>
      <c r="H9192" t="s">
        <v>3027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1165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501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2937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2937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1550</v>
      </c>
      <c r="L9198" t="s">
        <v>3465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935</v>
      </c>
      <c r="H9199" t="s">
        <v>1624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1194</v>
      </c>
      <c r="H9200" t="s">
        <v>3039</v>
      </c>
      <c r="L9200" t="s">
        <v>3465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1649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1461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2924</v>
      </c>
      <c r="E9207">
        <v>1</v>
      </c>
      <c r="F9207" t="s">
        <v>669</v>
      </c>
      <c r="G9207" t="s">
        <v>2924</v>
      </c>
      <c r="H9207" t="s">
        <v>3528</v>
      </c>
      <c r="L9207" t="s">
        <v>1594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2924</v>
      </c>
      <c r="E9208">
        <v>1</v>
      </c>
      <c r="F9208" t="s">
        <v>15</v>
      </c>
      <c r="G9208" t="s">
        <v>2922</v>
      </c>
      <c r="H9208" t="s">
        <v>3040</v>
      </c>
      <c r="L9208" t="s">
        <v>1594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2397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3042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3043</v>
      </c>
      <c r="G9214" t="s">
        <v>258</v>
      </c>
      <c r="H9214" t="s">
        <v>3044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1757</v>
      </c>
      <c r="E9215">
        <v>1</v>
      </c>
      <c r="F9215" t="s">
        <v>3043</v>
      </c>
      <c r="G9215" t="s">
        <v>258</v>
      </c>
      <c r="H9215" t="s">
        <v>3044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1757</v>
      </c>
      <c r="E9216">
        <v>1</v>
      </c>
      <c r="F9216" t="s">
        <v>1753</v>
      </c>
      <c r="G9216" t="s">
        <v>727</v>
      </c>
      <c r="H9216" t="s">
        <v>850</v>
      </c>
      <c r="J9216" t="s">
        <v>1461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1757</v>
      </c>
      <c r="E9217">
        <v>1</v>
      </c>
      <c r="F9217" t="s">
        <v>1753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1757</v>
      </c>
      <c r="E9218">
        <v>1</v>
      </c>
      <c r="F9218" t="s">
        <v>48</v>
      </c>
      <c r="G9218" t="s">
        <v>1755</v>
      </c>
      <c r="H9218" t="s">
        <v>2687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1757</v>
      </c>
      <c r="E9219">
        <v>1</v>
      </c>
      <c r="F9219" t="s">
        <v>524</v>
      </c>
      <c r="G9219" t="s">
        <v>1293</v>
      </c>
      <c r="H9219" t="s">
        <v>3045</v>
      </c>
      <c r="J9219" t="s">
        <v>1461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3020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3046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2571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1924</v>
      </c>
      <c r="G9228" t="s">
        <v>254</v>
      </c>
      <c r="H9228" t="s">
        <v>2015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1165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1166</v>
      </c>
      <c r="G9230" t="s">
        <v>581</v>
      </c>
      <c r="H9230" t="s">
        <v>1165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2432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1560</v>
      </c>
      <c r="E9233">
        <v>25</v>
      </c>
      <c r="F9233" t="s">
        <v>883</v>
      </c>
      <c r="G9233" t="s">
        <v>581</v>
      </c>
      <c r="H9233" t="s">
        <v>1165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1560</v>
      </c>
      <c r="E9234">
        <v>2</v>
      </c>
      <c r="F9234" t="s">
        <v>2123</v>
      </c>
      <c r="G9234" t="s">
        <v>258</v>
      </c>
      <c r="H9234" t="s">
        <v>1165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1560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1560</v>
      </c>
      <c r="E9236">
        <v>2</v>
      </c>
      <c r="F9236" t="s">
        <v>216</v>
      </c>
      <c r="G9236" t="s">
        <v>255</v>
      </c>
      <c r="H9236" t="s">
        <v>2977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1560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1560</v>
      </c>
      <c r="E9238">
        <v>1</v>
      </c>
      <c r="F9238" t="s">
        <v>45</v>
      </c>
      <c r="G9238" t="s">
        <v>258</v>
      </c>
      <c r="H9238" t="s">
        <v>3048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1560</v>
      </c>
      <c r="E9239">
        <v>1</v>
      </c>
      <c r="F9239" t="s">
        <v>45</v>
      </c>
      <c r="G9239" t="s">
        <v>3049</v>
      </c>
      <c r="H9239" t="s">
        <v>3050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1560</v>
      </c>
      <c r="E9240">
        <v>1</v>
      </c>
      <c r="F9240" t="s">
        <v>524</v>
      </c>
      <c r="G9240" t="s">
        <v>258</v>
      </c>
      <c r="H9240" t="s">
        <v>2474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1560</v>
      </c>
      <c r="E9241">
        <v>1</v>
      </c>
      <c r="F9241" t="s">
        <v>524</v>
      </c>
      <c r="G9241" t="s">
        <v>258</v>
      </c>
      <c r="H9241" t="s">
        <v>3051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1560</v>
      </c>
      <c r="E9242">
        <v>3</v>
      </c>
      <c r="F9242" t="s">
        <v>127</v>
      </c>
      <c r="G9242" t="s">
        <v>258</v>
      </c>
      <c r="H9242" t="s">
        <v>3052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1560</v>
      </c>
      <c r="E9243">
        <v>3</v>
      </c>
      <c r="F9243" t="s">
        <v>15</v>
      </c>
      <c r="G9243" t="s">
        <v>256</v>
      </c>
      <c r="H9243" t="s">
        <v>2487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2057</v>
      </c>
      <c r="G9247" t="s">
        <v>258</v>
      </c>
      <c r="H9247" t="s">
        <v>2058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3053</v>
      </c>
      <c r="L9251" t="s">
        <v>3465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3465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3054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1211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2511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2367</v>
      </c>
      <c r="L9260" t="s">
        <v>3465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2367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1536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3003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3465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2432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2432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1077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3055</v>
      </c>
      <c r="L9269" t="s">
        <v>3465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1536</v>
      </c>
      <c r="G9270" t="s">
        <v>265</v>
      </c>
      <c r="H9270" t="s">
        <v>3055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2690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1475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1018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3056</v>
      </c>
      <c r="H9285" t="s">
        <v>1435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1536</v>
      </c>
      <c r="G9288" t="s">
        <v>265</v>
      </c>
      <c r="H9288" t="s">
        <v>3055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3012</v>
      </c>
      <c r="L9290" t="s">
        <v>3090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2490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2666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3057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3058</v>
      </c>
      <c r="E9295">
        <v>1</v>
      </c>
      <c r="F9295" t="s">
        <v>378</v>
      </c>
      <c r="G9295" t="s">
        <v>276</v>
      </c>
      <c r="H9295" t="s">
        <v>2485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3059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3004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2764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3060</v>
      </c>
      <c r="E9305">
        <v>1</v>
      </c>
      <c r="F9305" t="s">
        <v>450</v>
      </c>
      <c r="G9305" t="s">
        <v>264</v>
      </c>
      <c r="H9305" t="s">
        <v>3063</v>
      </c>
      <c r="K9305" t="s">
        <v>3697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3060</v>
      </c>
      <c r="E9306">
        <v>1</v>
      </c>
      <c r="F9306" t="s">
        <v>450</v>
      </c>
      <c r="G9306" t="s">
        <v>255</v>
      </c>
      <c r="H9306" t="s">
        <v>3064</v>
      </c>
      <c r="K9306" t="s">
        <v>3697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1052</v>
      </c>
      <c r="K9307" t="s">
        <v>3697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2690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3061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3465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3062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984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2859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3065</v>
      </c>
      <c r="L9328" t="s">
        <v>3465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2891</v>
      </c>
      <c r="H9330" t="s">
        <v>2893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3066</v>
      </c>
      <c r="E9331">
        <v>1</v>
      </c>
      <c r="F9331" t="s">
        <v>450</v>
      </c>
      <c r="G9331" t="s">
        <v>255</v>
      </c>
      <c r="H9331" t="s">
        <v>3067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1187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1429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1240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3070</v>
      </c>
      <c r="E9340">
        <v>1</v>
      </c>
      <c r="F9340" t="s">
        <v>2838</v>
      </c>
      <c r="G9340" t="s">
        <v>255</v>
      </c>
      <c r="H9340" t="s">
        <v>1169</v>
      </c>
      <c r="I9340" s="27" t="s">
        <v>3068</v>
      </c>
      <c r="J9340" s="27" t="s">
        <v>3069</v>
      </c>
      <c r="L9340" t="s">
        <v>3083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2838</v>
      </c>
      <c r="G9341" t="s">
        <v>255</v>
      </c>
      <c r="H9341" t="s">
        <v>1169</v>
      </c>
      <c r="I9341" s="27" t="s">
        <v>3068</v>
      </c>
      <c r="J9341" s="27" t="s">
        <v>3069</v>
      </c>
      <c r="L9341" t="s">
        <v>3083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3071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1757</v>
      </c>
      <c r="E9346">
        <v>1</v>
      </c>
      <c r="F9346" t="s">
        <v>3072</v>
      </c>
      <c r="G9346" t="s">
        <v>258</v>
      </c>
      <c r="H9346" t="s">
        <v>3073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1560</v>
      </c>
      <c r="E9347">
        <v>16</v>
      </c>
      <c r="F9347" t="s">
        <v>883</v>
      </c>
      <c r="G9347" t="s">
        <v>581</v>
      </c>
      <c r="H9347" t="s">
        <v>1165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1560</v>
      </c>
      <c r="E9348">
        <v>12</v>
      </c>
      <c r="F9348" t="s">
        <v>216</v>
      </c>
      <c r="G9348" t="s">
        <v>581</v>
      </c>
      <c r="H9348" t="s">
        <v>1165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1560</v>
      </c>
      <c r="E9349">
        <v>5</v>
      </c>
      <c r="F9349" t="s">
        <v>216</v>
      </c>
      <c r="G9349" t="s">
        <v>254</v>
      </c>
      <c r="H9349" t="s">
        <v>3074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1240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2350</v>
      </c>
      <c r="G9351" t="s">
        <v>258</v>
      </c>
      <c r="H9351" t="s">
        <v>3075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2303</v>
      </c>
      <c r="E9352">
        <v>1</v>
      </c>
      <c r="F9352" t="s">
        <v>48</v>
      </c>
      <c r="G9352" t="s">
        <v>258</v>
      </c>
      <c r="H9352" t="s">
        <v>3076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2303</v>
      </c>
      <c r="E9353">
        <v>2</v>
      </c>
      <c r="F9353" t="s">
        <v>15</v>
      </c>
      <c r="G9353" t="s">
        <v>258</v>
      </c>
      <c r="H9353" t="s">
        <v>3077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2303</v>
      </c>
      <c r="E9354">
        <v>1</v>
      </c>
      <c r="F9354" t="s">
        <v>48</v>
      </c>
      <c r="G9354" t="s">
        <v>258</v>
      </c>
      <c r="H9354" t="s">
        <v>3078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2303</v>
      </c>
      <c r="E9355">
        <v>1</v>
      </c>
      <c r="F9355" t="s">
        <v>48</v>
      </c>
      <c r="G9355" t="s">
        <v>258</v>
      </c>
      <c r="H9355" t="s">
        <v>3079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2303</v>
      </c>
      <c r="E9356">
        <v>1</v>
      </c>
      <c r="F9356" t="s">
        <v>26</v>
      </c>
      <c r="G9356" t="s">
        <v>1148</v>
      </c>
      <c r="H9356" t="s">
        <v>3080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2488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1196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3081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2397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3082</v>
      </c>
      <c r="K9364" t="s">
        <v>3697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2482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3084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2490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3085</v>
      </c>
      <c r="K9370" t="s">
        <v>3697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3086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2825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2506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1169</v>
      </c>
      <c r="L9378" t="s">
        <v>3465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1169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3087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2940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3088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3089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1755</v>
      </c>
      <c r="H9391" t="s">
        <v>2758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3088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1094</v>
      </c>
      <c r="G9393" t="s">
        <v>2648</v>
      </c>
      <c r="H9393" t="s">
        <v>2645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2755</v>
      </c>
      <c r="G9394" t="s">
        <v>258</v>
      </c>
      <c r="H9394" t="s">
        <v>2756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1385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1385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1385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3020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2753</v>
      </c>
      <c r="G9402" t="s">
        <v>258</v>
      </c>
      <c r="H9402" t="s">
        <v>2754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2732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1020</v>
      </c>
      <c r="G9408" t="s">
        <v>3091</v>
      </c>
      <c r="H9408" t="s">
        <v>3092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3093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3094</v>
      </c>
      <c r="K9410" t="s">
        <v>3697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1010</v>
      </c>
      <c r="L9411" t="s">
        <v>3465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3003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3095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1860</v>
      </c>
      <c r="H9420" t="s">
        <v>2291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900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959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3060</v>
      </c>
      <c r="E9424">
        <v>1</v>
      </c>
      <c r="F9424" t="s">
        <v>450</v>
      </c>
      <c r="G9424" t="s">
        <v>258</v>
      </c>
      <c r="H9424" t="s">
        <v>3102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3060</v>
      </c>
      <c r="E9425">
        <v>1</v>
      </c>
      <c r="F9425" t="s">
        <v>450</v>
      </c>
      <c r="G9425" t="s">
        <v>258</v>
      </c>
      <c r="H9425" t="s">
        <v>3101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2496</v>
      </c>
      <c r="G9428" t="s">
        <v>258</v>
      </c>
      <c r="H9428" t="s">
        <v>2497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3106</v>
      </c>
      <c r="G9429" t="s">
        <v>786</v>
      </c>
      <c r="H9429" t="s">
        <v>3104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3106</v>
      </c>
      <c r="G9430" t="s">
        <v>786</v>
      </c>
      <c r="H9430" t="s">
        <v>3105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1071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2167</v>
      </c>
      <c r="L9432" t="s">
        <v>3465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1388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2954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2250</v>
      </c>
      <c r="H9439" t="s">
        <v>2841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3107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3043</v>
      </c>
      <c r="G9444" t="s">
        <v>258</v>
      </c>
      <c r="H9444" t="s">
        <v>3108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2799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2825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990</v>
      </c>
      <c r="H9450" t="s">
        <v>2202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3109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3110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3465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3798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3111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2135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3114</v>
      </c>
      <c r="E9464">
        <v>1</v>
      </c>
      <c r="F9464" t="s">
        <v>2722</v>
      </c>
      <c r="G9464" t="s">
        <v>258</v>
      </c>
      <c r="H9464" t="s">
        <v>2638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3114</v>
      </c>
      <c r="E9465">
        <v>1</v>
      </c>
      <c r="F9465" t="s">
        <v>3112</v>
      </c>
      <c r="G9465" t="s">
        <v>258</v>
      </c>
      <c r="H9465" t="s">
        <v>3113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3115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3116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3465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1362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1094</v>
      </c>
      <c r="G9475" t="s">
        <v>2648</v>
      </c>
      <c r="H9475" t="s">
        <v>2645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3117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1020</v>
      </c>
      <c r="G9478" t="s">
        <v>842</v>
      </c>
      <c r="H9478" t="s">
        <v>3118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3111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3119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3120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1310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1755</v>
      </c>
      <c r="H9488" t="s">
        <v>2758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3078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3121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2932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3122</v>
      </c>
      <c r="H9500" t="s">
        <v>3123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2251</v>
      </c>
      <c r="L9502" t="s">
        <v>2355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2641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2251</v>
      </c>
      <c r="L9505" t="s">
        <v>2355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3124</v>
      </c>
      <c r="J9508" t="s">
        <v>3004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1127</v>
      </c>
      <c r="J9509" t="s">
        <v>920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1854</v>
      </c>
      <c r="J9510" t="s">
        <v>920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2843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3125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2859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3465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2906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2385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1071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990</v>
      </c>
      <c r="H9544" t="s">
        <v>2203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3126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3126</v>
      </c>
      <c r="L9547" t="s">
        <v>3465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1432</v>
      </c>
      <c r="G9550" t="s">
        <v>255</v>
      </c>
      <c r="H9550" t="s">
        <v>1217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3127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3128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3020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1238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2932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2932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1194</v>
      </c>
      <c r="H9574" t="s">
        <v>3129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3130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2350</v>
      </c>
      <c r="G9577" t="s">
        <v>258</v>
      </c>
      <c r="H9577" t="s">
        <v>3131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1757</v>
      </c>
      <c r="E9581">
        <v>2</v>
      </c>
      <c r="F9581" t="s">
        <v>48</v>
      </c>
      <c r="G9581" t="s">
        <v>1755</v>
      </c>
      <c r="H9581" t="s">
        <v>2758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1536</v>
      </c>
      <c r="G9583" t="s">
        <v>254</v>
      </c>
      <c r="H9583" t="s">
        <v>3372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2954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2482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1185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1185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1185</v>
      </c>
      <c r="G9589" t="s">
        <v>255</v>
      </c>
      <c r="H9589" t="s">
        <v>2953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3020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2932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3132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1165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1560</v>
      </c>
      <c r="E9597">
        <v>31</v>
      </c>
      <c r="F9597" t="s">
        <v>883</v>
      </c>
      <c r="G9597" t="s">
        <v>581</v>
      </c>
      <c r="H9597" t="s">
        <v>1165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1560</v>
      </c>
      <c r="E9598">
        <v>9</v>
      </c>
      <c r="F9598" t="s">
        <v>216</v>
      </c>
      <c r="G9598" t="s">
        <v>581</v>
      </c>
      <c r="H9598" t="s">
        <v>1165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1560</v>
      </c>
      <c r="E9599">
        <v>1</v>
      </c>
      <c r="F9599" t="s">
        <v>48</v>
      </c>
      <c r="G9599" t="s">
        <v>1293</v>
      </c>
      <c r="H9599" t="s">
        <v>3133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1560</v>
      </c>
      <c r="E9600">
        <v>1</v>
      </c>
      <c r="F9600" t="s">
        <v>48</v>
      </c>
      <c r="G9600" t="s">
        <v>1293</v>
      </c>
      <c r="H9600" t="s">
        <v>3134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1757</v>
      </c>
      <c r="E9601">
        <v>1</v>
      </c>
      <c r="F9601" t="s">
        <v>3043</v>
      </c>
      <c r="G9601" t="s">
        <v>258</v>
      </c>
      <c r="H9601" t="s">
        <v>3108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1757</v>
      </c>
      <c r="E9602">
        <v>1</v>
      </c>
      <c r="F9602" t="s">
        <v>2755</v>
      </c>
      <c r="G9602" t="s">
        <v>3135</v>
      </c>
      <c r="H9602" t="s">
        <v>2756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1757</v>
      </c>
      <c r="E9603">
        <v>1</v>
      </c>
      <c r="F9603" t="s">
        <v>1094</v>
      </c>
      <c r="G9603" t="s">
        <v>2648</v>
      </c>
      <c r="H9603" t="s">
        <v>2645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1757</v>
      </c>
      <c r="E9604">
        <v>1</v>
      </c>
      <c r="F9604" t="s">
        <v>1094</v>
      </c>
      <c r="G9604" t="s">
        <v>3137</v>
      </c>
      <c r="H9604" t="s">
        <v>3136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1757</v>
      </c>
      <c r="E9605">
        <v>1</v>
      </c>
      <c r="F9605" t="s">
        <v>2753</v>
      </c>
      <c r="G9605" t="s">
        <v>258</v>
      </c>
      <c r="H9605" t="s">
        <v>2754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2755</v>
      </c>
      <c r="G9606" t="s">
        <v>258</v>
      </c>
      <c r="H9606" t="s">
        <v>2647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3138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935</v>
      </c>
      <c r="H9614" t="s">
        <v>3139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935</v>
      </c>
      <c r="H9615" t="s">
        <v>1624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1217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1257</v>
      </c>
      <c r="L9621" t="s">
        <v>3465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1257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3078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3140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3141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3142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2710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3143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1010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1119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1119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3465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3148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3149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3228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1010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1649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3081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3081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1166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2921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3077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2937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3150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2896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2974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3151</v>
      </c>
      <c r="G9677" t="s">
        <v>1422</v>
      </c>
      <c r="H9677" t="s">
        <v>3152</v>
      </c>
      <c r="L9677" t="s">
        <v>3458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2350</v>
      </c>
      <c r="G9678" t="s">
        <v>258</v>
      </c>
      <c r="H9678" t="s">
        <v>3153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2350</v>
      </c>
      <c r="G9679" t="s">
        <v>258</v>
      </c>
      <c r="H9679" t="s">
        <v>3154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2228</v>
      </c>
      <c r="J9680" t="s">
        <v>2853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3155</v>
      </c>
      <c r="L9682" t="s">
        <v>3465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2142</v>
      </c>
      <c r="L9683" t="s">
        <v>3465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2142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3020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3465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3003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3156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3465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3163</v>
      </c>
      <c r="L9695" t="s">
        <v>3465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2838</v>
      </c>
      <c r="G9696" t="s">
        <v>255</v>
      </c>
      <c r="H9696" t="s">
        <v>1169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3003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3164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1169</v>
      </c>
      <c r="L9699" t="s">
        <v>3465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2068</v>
      </c>
      <c r="G9700" t="s">
        <v>255</v>
      </c>
      <c r="H9700" t="s">
        <v>1169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2218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1126</v>
      </c>
      <c r="L9702" t="s">
        <v>3165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1184</v>
      </c>
      <c r="G9703" t="s">
        <v>491</v>
      </c>
      <c r="H9703" t="s">
        <v>1126</v>
      </c>
      <c r="L9703" t="s">
        <v>3166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1126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2228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3167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2896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1560</v>
      </c>
      <c r="E9712">
        <v>2</v>
      </c>
      <c r="F9712" t="s">
        <v>26</v>
      </c>
      <c r="G9712" t="s">
        <v>264</v>
      </c>
      <c r="H9712" t="s">
        <v>3168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3003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3003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3164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1757</v>
      </c>
      <c r="E9716">
        <v>1</v>
      </c>
      <c r="F9716" t="s">
        <v>2036</v>
      </c>
      <c r="G9716" t="s">
        <v>258</v>
      </c>
      <c r="H9716" t="s">
        <v>3171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1757</v>
      </c>
      <c r="E9717">
        <v>1</v>
      </c>
      <c r="F9717" t="s">
        <v>3169</v>
      </c>
      <c r="G9717" t="s">
        <v>258</v>
      </c>
      <c r="H9717" t="s">
        <v>3170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1757</v>
      </c>
      <c r="E9718">
        <v>1</v>
      </c>
      <c r="F9718" t="s">
        <v>2036</v>
      </c>
      <c r="G9718" t="s">
        <v>258</v>
      </c>
      <c r="H9718" t="s">
        <v>2729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1126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1184</v>
      </c>
      <c r="G9721" t="s">
        <v>491</v>
      </c>
      <c r="H9721" t="s">
        <v>1126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1184</v>
      </c>
      <c r="G9722" t="s">
        <v>491</v>
      </c>
      <c r="H9722" t="s">
        <v>3172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3173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3149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1217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2641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1432</v>
      </c>
      <c r="G9728" t="s">
        <v>255</v>
      </c>
      <c r="H9728" t="s">
        <v>1217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2642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1184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1185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3174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1757</v>
      </c>
      <c r="E9736">
        <v>2</v>
      </c>
      <c r="F9736" t="s">
        <v>48</v>
      </c>
      <c r="G9736" t="s">
        <v>1755</v>
      </c>
      <c r="H9736" t="s">
        <v>2758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1757</v>
      </c>
      <c r="E9737">
        <v>2</v>
      </c>
      <c r="F9737" t="s">
        <v>1094</v>
      </c>
      <c r="G9737" t="s">
        <v>2648</v>
      </c>
      <c r="H9737" t="s">
        <v>2645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1757</v>
      </c>
      <c r="E9738">
        <v>1</v>
      </c>
      <c r="F9738" t="s">
        <v>3043</v>
      </c>
      <c r="G9738" t="s">
        <v>258</v>
      </c>
      <c r="H9738" t="s">
        <v>3108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1757</v>
      </c>
      <c r="E9739">
        <v>1</v>
      </c>
      <c r="F9739" t="s">
        <v>3175</v>
      </c>
      <c r="G9739" t="s">
        <v>258</v>
      </c>
      <c r="H9739" t="s">
        <v>3176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1757</v>
      </c>
      <c r="E9740">
        <v>2</v>
      </c>
      <c r="F9740" t="s">
        <v>1094</v>
      </c>
      <c r="G9740" t="s">
        <v>258</v>
      </c>
      <c r="H9740" t="s">
        <v>3177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1757</v>
      </c>
      <c r="E9741">
        <v>1</v>
      </c>
      <c r="F9741" t="s">
        <v>3178</v>
      </c>
      <c r="G9741" t="s">
        <v>2648</v>
      </c>
      <c r="H9741" t="s">
        <v>3179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1757</v>
      </c>
      <c r="E9742">
        <v>1</v>
      </c>
      <c r="F9742" t="s">
        <v>2649</v>
      </c>
      <c r="G9742" t="s">
        <v>2650</v>
      </c>
      <c r="H9742" t="s">
        <v>3221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1757</v>
      </c>
      <c r="E9743">
        <v>1</v>
      </c>
      <c r="F9743" t="s">
        <v>3180</v>
      </c>
      <c r="G9743" t="s">
        <v>258</v>
      </c>
      <c r="H9743" t="s">
        <v>3181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1757</v>
      </c>
      <c r="E9744">
        <v>1</v>
      </c>
      <c r="F9744" t="s">
        <v>3182</v>
      </c>
      <c r="G9744" t="s">
        <v>258</v>
      </c>
      <c r="H9744" t="s">
        <v>3183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1757</v>
      </c>
      <c r="E9745">
        <v>3</v>
      </c>
      <c r="F9745" t="s">
        <v>3000</v>
      </c>
      <c r="G9745" t="s">
        <v>258</v>
      </c>
      <c r="H9745" t="s">
        <v>959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2303</v>
      </c>
      <c r="E9746">
        <v>1</v>
      </c>
      <c r="F9746" t="s">
        <v>914</v>
      </c>
      <c r="G9746" t="s">
        <v>258</v>
      </c>
      <c r="H9746" t="s">
        <v>3185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2303</v>
      </c>
      <c r="E9747">
        <v>3</v>
      </c>
      <c r="F9747" t="s">
        <v>15</v>
      </c>
      <c r="G9747" t="s">
        <v>258</v>
      </c>
      <c r="H9747" t="s">
        <v>2493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2303</v>
      </c>
      <c r="E9748">
        <v>1</v>
      </c>
      <c r="F9748" t="s">
        <v>2057</v>
      </c>
      <c r="G9748" t="s">
        <v>258</v>
      </c>
      <c r="H9748" t="s">
        <v>3188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2303</v>
      </c>
      <c r="E9749">
        <v>1</v>
      </c>
      <c r="F9749" t="s">
        <v>48</v>
      </c>
      <c r="G9749" t="s">
        <v>258</v>
      </c>
      <c r="H9749" t="s">
        <v>3186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2303</v>
      </c>
      <c r="E9750">
        <v>1</v>
      </c>
      <c r="F9750" t="s">
        <v>48</v>
      </c>
      <c r="G9750" t="s">
        <v>258</v>
      </c>
      <c r="H9750" t="s">
        <v>3187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2303</v>
      </c>
      <c r="E9751">
        <v>3</v>
      </c>
      <c r="F9751" t="s">
        <v>15</v>
      </c>
      <c r="G9751" t="s">
        <v>258</v>
      </c>
      <c r="H9751" t="s">
        <v>3190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2303</v>
      </c>
      <c r="E9752">
        <v>3</v>
      </c>
      <c r="F9752" t="s">
        <v>15</v>
      </c>
      <c r="G9752" t="s">
        <v>258</v>
      </c>
      <c r="H9752" t="s">
        <v>3189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2303</v>
      </c>
      <c r="E9753">
        <v>1</v>
      </c>
      <c r="F9753" t="s">
        <v>2057</v>
      </c>
      <c r="G9753" t="s">
        <v>258</v>
      </c>
      <c r="H9753" t="s">
        <v>3184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2303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3076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1184</v>
      </c>
      <c r="G9758" t="s">
        <v>491</v>
      </c>
      <c r="H9758" t="s">
        <v>3172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3172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1513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3193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1293</v>
      </c>
      <c r="H9765" t="s">
        <v>3133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3194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3081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1253</v>
      </c>
      <c r="G9771" t="s">
        <v>255</v>
      </c>
      <c r="H9771" t="s">
        <v>3195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1010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2422</v>
      </c>
      <c r="G9774" t="s">
        <v>264</v>
      </c>
      <c r="H9774" t="s">
        <v>3196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3167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1217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1385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1757</v>
      </c>
      <c r="E9780">
        <v>2</v>
      </c>
      <c r="F9780" t="s">
        <v>620</v>
      </c>
      <c r="G9780" t="s">
        <v>258</v>
      </c>
      <c r="H9780" t="s">
        <v>3141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1757</v>
      </c>
      <c r="E9781">
        <v>2</v>
      </c>
      <c r="F9781" t="s">
        <v>620</v>
      </c>
      <c r="G9781" t="s">
        <v>258</v>
      </c>
      <c r="H9781" t="s">
        <v>2334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3197</v>
      </c>
      <c r="G9783" t="s">
        <v>258</v>
      </c>
      <c r="H9783" t="s">
        <v>3198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1165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3199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1165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3191</v>
      </c>
      <c r="E9788">
        <v>1</v>
      </c>
      <c r="F9788" t="s">
        <v>475</v>
      </c>
      <c r="G9788" t="s">
        <v>264</v>
      </c>
      <c r="H9788" t="s">
        <v>3200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3191</v>
      </c>
      <c r="E9789">
        <v>1</v>
      </c>
      <c r="F9789" t="s">
        <v>3201</v>
      </c>
      <c r="G9789" t="s">
        <v>596</v>
      </c>
      <c r="H9789" t="s">
        <v>3201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3191</v>
      </c>
      <c r="E9790">
        <v>1</v>
      </c>
      <c r="F9790" t="s">
        <v>3202</v>
      </c>
      <c r="G9790" t="s">
        <v>258</v>
      </c>
      <c r="H9790" t="s">
        <v>3202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3191</v>
      </c>
      <c r="E9791">
        <v>1</v>
      </c>
      <c r="F9791" t="s">
        <v>1130</v>
      </c>
      <c r="G9791" t="s">
        <v>258</v>
      </c>
      <c r="H9791" t="s">
        <v>3203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2350</v>
      </c>
      <c r="G9793" t="s">
        <v>258</v>
      </c>
      <c r="H9793" t="s">
        <v>3131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935</v>
      </c>
      <c r="H9795" t="s">
        <v>3204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935</v>
      </c>
      <c r="H9796" t="s">
        <v>2765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3205</v>
      </c>
      <c r="K9799" t="s">
        <v>3697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3206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1126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3036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2501</v>
      </c>
      <c r="G9812" t="s">
        <v>258</v>
      </c>
      <c r="H9812" t="s">
        <v>3207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2909</v>
      </c>
      <c r="H9815" t="s">
        <v>2910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3211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995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1513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1024</v>
      </c>
      <c r="H9827" t="s">
        <v>1023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3197</v>
      </c>
      <c r="G9828" t="s">
        <v>258</v>
      </c>
      <c r="H9828" t="s">
        <v>3198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1094</v>
      </c>
      <c r="G9829" t="s">
        <v>3137</v>
      </c>
      <c r="H9829" t="s">
        <v>3136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3164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1365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1365</v>
      </c>
      <c r="L9836" t="s">
        <v>2355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2206</v>
      </c>
      <c r="G9837" t="s">
        <v>258</v>
      </c>
      <c r="H9837" t="s">
        <v>3212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1536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2793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3213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2710</v>
      </c>
      <c r="L9844" t="s">
        <v>3465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3214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3215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1166</v>
      </c>
      <c r="G9850" t="s">
        <v>276</v>
      </c>
      <c r="H9850" t="s">
        <v>899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1757</v>
      </c>
      <c r="E9855">
        <v>1</v>
      </c>
      <c r="F9855" t="s">
        <v>3216</v>
      </c>
      <c r="G9855" t="s">
        <v>258</v>
      </c>
      <c r="H9855" t="s">
        <v>3217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1757</v>
      </c>
      <c r="E9856">
        <v>1</v>
      </c>
      <c r="F9856" t="s">
        <v>3216</v>
      </c>
      <c r="G9856" t="s">
        <v>258</v>
      </c>
      <c r="H9856" t="s">
        <v>3218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1757</v>
      </c>
      <c r="E9857">
        <v>1</v>
      </c>
      <c r="F9857" t="s">
        <v>3216</v>
      </c>
      <c r="G9857" t="s">
        <v>258</v>
      </c>
      <c r="H9857" t="s">
        <v>3219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1757</v>
      </c>
      <c r="E9858">
        <v>1</v>
      </c>
      <c r="F9858" t="s">
        <v>3043</v>
      </c>
      <c r="G9858" t="s">
        <v>258</v>
      </c>
      <c r="H9858" t="s">
        <v>3220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1757</v>
      </c>
      <c r="E9859">
        <v>1</v>
      </c>
      <c r="F9859" t="s">
        <v>2649</v>
      </c>
      <c r="G9859" t="s">
        <v>2650</v>
      </c>
      <c r="H9859" t="s">
        <v>3221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1365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2793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3036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1018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3222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2036</v>
      </c>
      <c r="G9868" t="s">
        <v>258</v>
      </c>
      <c r="H9868" t="s">
        <v>2602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2303</v>
      </c>
      <c r="E9869">
        <v>1</v>
      </c>
      <c r="F9869" t="s">
        <v>48</v>
      </c>
      <c r="G9869" t="s">
        <v>258</v>
      </c>
      <c r="H9869" t="s">
        <v>3223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2303</v>
      </c>
      <c r="E9870">
        <v>1</v>
      </c>
      <c r="F9870" t="s">
        <v>48</v>
      </c>
      <c r="G9870" t="s">
        <v>258</v>
      </c>
      <c r="H9870" t="s">
        <v>3224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2303</v>
      </c>
      <c r="E9871">
        <v>1</v>
      </c>
      <c r="F9871" t="s">
        <v>620</v>
      </c>
      <c r="G9871" t="s">
        <v>258</v>
      </c>
      <c r="H9871" t="s">
        <v>3225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2303</v>
      </c>
      <c r="E9872">
        <v>1</v>
      </c>
      <c r="F9872" t="s">
        <v>620</v>
      </c>
      <c r="G9872" t="s">
        <v>258</v>
      </c>
      <c r="H9872" t="s">
        <v>3226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3227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1094</v>
      </c>
      <c r="G9878" t="s">
        <v>258</v>
      </c>
      <c r="H9878" t="s">
        <v>3177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1753</v>
      </c>
      <c r="G9879" t="s">
        <v>727</v>
      </c>
      <c r="H9879" t="s">
        <v>850</v>
      </c>
      <c r="J9879" t="s">
        <v>1461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1217</v>
      </c>
      <c r="J9880" t="s">
        <v>2853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1071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3228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3234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2555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1217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1293</v>
      </c>
      <c r="H9890" t="s">
        <v>3045</v>
      </c>
      <c r="J9890" t="s">
        <v>1461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3235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2732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984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3003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3060</v>
      </c>
      <c r="E9902">
        <v>1</v>
      </c>
      <c r="F9902" t="s">
        <v>450</v>
      </c>
      <c r="G9902" t="s">
        <v>264</v>
      </c>
      <c r="H9902" t="s">
        <v>3236</v>
      </c>
      <c r="K9902" t="s">
        <v>3697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3060</v>
      </c>
      <c r="E9903">
        <v>1</v>
      </c>
      <c r="F9903" t="s">
        <v>450</v>
      </c>
      <c r="G9903" t="s">
        <v>264</v>
      </c>
      <c r="H9903" t="s">
        <v>3237</v>
      </c>
      <c r="K9903" t="s">
        <v>3697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1094</v>
      </c>
      <c r="G9905" t="s">
        <v>3137</v>
      </c>
      <c r="H9905" t="s">
        <v>3136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2251</v>
      </c>
      <c r="J9908" t="s">
        <v>2853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3239</v>
      </c>
      <c r="L9909" t="s">
        <v>3465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2333</v>
      </c>
      <c r="L9913" t="s">
        <v>3465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3465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1755</v>
      </c>
      <c r="H9918" t="s">
        <v>2758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3240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2350</v>
      </c>
      <c r="G9925" t="s">
        <v>258</v>
      </c>
      <c r="H9925" t="s">
        <v>3131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1185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3244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3465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2640</v>
      </c>
      <c r="L9934" t="s">
        <v>3465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2640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1226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1226</v>
      </c>
      <c r="L9937" t="s">
        <v>2355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3248</v>
      </c>
      <c r="L9939" t="s">
        <v>3247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3249</v>
      </c>
      <c r="K9940" t="s">
        <v>3697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2238</v>
      </c>
      <c r="K9943" t="s">
        <v>3697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3250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991</v>
      </c>
      <c r="H9950" t="s">
        <v>2629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3252</v>
      </c>
      <c r="H9953" t="s">
        <v>3251</v>
      </c>
      <c r="L9953" t="s">
        <v>3465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1385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3253</v>
      </c>
      <c r="K9966" t="s">
        <v>3697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2735</v>
      </c>
      <c r="K9972" t="s">
        <v>3697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2501</v>
      </c>
      <c r="G9975" t="s">
        <v>258</v>
      </c>
      <c r="H9975" t="s">
        <v>3255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2555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3263</v>
      </c>
      <c r="K9980" t="s">
        <v>3697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3257</v>
      </c>
      <c r="L9986" t="s">
        <v>3465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3199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3259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3259</v>
      </c>
      <c r="L9995" t="s">
        <v>3465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1094</v>
      </c>
      <c r="G9996" t="s">
        <v>258</v>
      </c>
      <c r="H9996" t="s">
        <v>3136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2655</v>
      </c>
      <c r="G9997" t="s">
        <v>3260</v>
      </c>
      <c r="H9997" t="s">
        <v>2652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2555</v>
      </c>
      <c r="J10001" t="s">
        <v>2853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1755</v>
      </c>
      <c r="H10006" t="s">
        <v>2758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3466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1226</v>
      </c>
      <c r="J10009" t="s">
        <v>2853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1094</v>
      </c>
      <c r="G10010" t="s">
        <v>2648</v>
      </c>
      <c r="H10010" t="s">
        <v>2645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1094</v>
      </c>
      <c r="G10011" t="s">
        <v>2648</v>
      </c>
      <c r="H10011" t="s">
        <v>2645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2255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1755</v>
      </c>
      <c r="H10017" t="s">
        <v>2618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899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3465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3193</v>
      </c>
      <c r="G10035" t="s">
        <v>1024</v>
      </c>
      <c r="H10035" t="s">
        <v>3267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1755</v>
      </c>
      <c r="H10036" t="s">
        <v>2687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3269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1185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1672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2848</v>
      </c>
      <c r="G10041" t="s">
        <v>254</v>
      </c>
      <c r="H10041" t="s">
        <v>3270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1478</v>
      </c>
      <c r="G10042" t="s">
        <v>254</v>
      </c>
      <c r="H10042" t="s">
        <v>2015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1094</v>
      </c>
      <c r="G10044" t="s">
        <v>2648</v>
      </c>
      <c r="H10044" t="s">
        <v>2646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984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3060</v>
      </c>
      <c r="E10051">
        <v>1</v>
      </c>
      <c r="F10051" t="s">
        <v>450</v>
      </c>
      <c r="G10051" t="s">
        <v>255</v>
      </c>
      <c r="H10051" t="s">
        <v>3272</v>
      </c>
      <c r="K10051" t="s">
        <v>3697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3060</v>
      </c>
      <c r="E10052">
        <v>1</v>
      </c>
      <c r="F10052" t="s">
        <v>450</v>
      </c>
      <c r="G10052" t="s">
        <v>596</v>
      </c>
      <c r="H10052" t="s">
        <v>3273</v>
      </c>
      <c r="K10052" t="s">
        <v>3697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1185</v>
      </c>
      <c r="G10056" t="s">
        <v>491</v>
      </c>
      <c r="H10056" t="s">
        <v>1126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1126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1540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1540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3167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1236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1236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1126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2433</v>
      </c>
      <c r="G10077" t="s">
        <v>713</v>
      </c>
      <c r="H10077" t="s">
        <v>1165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2433</v>
      </c>
      <c r="G10078" t="s">
        <v>713</v>
      </c>
      <c r="H10078" t="s">
        <v>1165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2433</v>
      </c>
      <c r="G10079" t="s">
        <v>713</v>
      </c>
      <c r="H10079" t="s">
        <v>1165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1010</v>
      </c>
      <c r="J10081" t="s">
        <v>3279</v>
      </c>
      <c r="L10081" t="s">
        <v>3465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3259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3259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2921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2909</v>
      </c>
      <c r="H10085" t="s">
        <v>2910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3280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2912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3167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3281</v>
      </c>
      <c r="K10094" t="s">
        <v>3697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919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1755</v>
      </c>
      <c r="H10105" t="s">
        <v>2758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3106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3106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3106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2649</v>
      </c>
      <c r="G10119" t="s">
        <v>258</v>
      </c>
      <c r="H10119" t="s">
        <v>2757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1753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1753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3211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3286</v>
      </c>
      <c r="L10127" t="s">
        <v>3465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1597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1597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2932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1256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2800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984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1194</v>
      </c>
      <c r="H10144" t="s">
        <v>3288</v>
      </c>
      <c r="L10144" t="s">
        <v>3465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2501</v>
      </c>
      <c r="G10145" t="s">
        <v>258</v>
      </c>
      <c r="H10145" t="s">
        <v>3207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2028</v>
      </c>
      <c r="L10155" t="s">
        <v>3465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1271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920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1082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1217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1217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3289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3887</v>
      </c>
      <c r="E10170">
        <v>1</v>
      </c>
      <c r="F10170" t="s">
        <v>450</v>
      </c>
      <c r="G10170" t="s">
        <v>254</v>
      </c>
      <c r="H10170" t="s">
        <v>3290</v>
      </c>
      <c r="K10170" t="s">
        <v>3697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1385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1385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1385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2292</v>
      </c>
      <c r="H10176" t="s">
        <v>3292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935</v>
      </c>
      <c r="H10181" t="s">
        <v>2239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1932</v>
      </c>
      <c r="G10183" t="s">
        <v>258</v>
      </c>
      <c r="H10183" t="s">
        <v>1934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2036</v>
      </c>
      <c r="G10184" t="s">
        <v>258</v>
      </c>
      <c r="H10184" t="s">
        <v>2729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982</v>
      </c>
      <c r="K10188" t="s">
        <v>3697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2316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2937</v>
      </c>
      <c r="L10192" t="s">
        <v>3465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3465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921</v>
      </c>
      <c r="G10196" t="s">
        <v>258</v>
      </c>
      <c r="H10196" t="s">
        <v>2394</v>
      </c>
      <c r="J10196" t="s">
        <v>1071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3295</v>
      </c>
      <c r="K10197" t="s">
        <v>3697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1010</v>
      </c>
      <c r="L10198" t="s">
        <v>3294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3193</v>
      </c>
      <c r="G10202" t="s">
        <v>1024</v>
      </c>
      <c r="H10202" t="s">
        <v>3267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1094</v>
      </c>
      <c r="G10205" t="s">
        <v>258</v>
      </c>
      <c r="H10205" t="s">
        <v>3177</v>
      </c>
      <c r="J10205" t="s">
        <v>2853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984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1165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990</v>
      </c>
      <c r="H10215" t="s">
        <v>3296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1165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3163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1165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3155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3297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1757</v>
      </c>
      <c r="E10223">
        <v>1</v>
      </c>
      <c r="F10223" t="s">
        <v>1094</v>
      </c>
      <c r="G10223" t="s">
        <v>2648</v>
      </c>
      <c r="H10223" t="s">
        <v>2645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1757</v>
      </c>
      <c r="E10224">
        <v>1</v>
      </c>
      <c r="F10224" t="s">
        <v>1094</v>
      </c>
      <c r="G10224" t="s">
        <v>3495</v>
      </c>
      <c r="H10224" t="s">
        <v>3136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1757</v>
      </c>
      <c r="E10225">
        <v>1</v>
      </c>
      <c r="F10225" t="s">
        <v>1094</v>
      </c>
      <c r="G10225" t="s">
        <v>258</v>
      </c>
      <c r="H10225" t="s">
        <v>3177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1757</v>
      </c>
      <c r="E10226">
        <v>1</v>
      </c>
      <c r="F10226" t="s">
        <v>2376</v>
      </c>
      <c r="G10226" t="s">
        <v>258</v>
      </c>
      <c r="H10226" t="s">
        <v>3298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1672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1185</v>
      </c>
      <c r="G10229" t="s">
        <v>491</v>
      </c>
      <c r="H10229" t="s">
        <v>1126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2906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1185</v>
      </c>
      <c r="G10232" t="s">
        <v>491</v>
      </c>
      <c r="H10232" t="s">
        <v>3299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2627</v>
      </c>
      <c r="E10233">
        <v>1</v>
      </c>
      <c r="F10233" t="s">
        <v>3300</v>
      </c>
      <c r="G10233" t="s">
        <v>258</v>
      </c>
      <c r="H10233" t="s">
        <v>3301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991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1165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1165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1757</v>
      </c>
      <c r="E10239">
        <v>1</v>
      </c>
      <c r="F10239" t="s">
        <v>3175</v>
      </c>
      <c r="G10239" t="s">
        <v>2648</v>
      </c>
      <c r="H10239" t="s">
        <v>3302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1757</v>
      </c>
      <c r="E10240">
        <v>2</v>
      </c>
      <c r="F10240" t="s">
        <v>2036</v>
      </c>
      <c r="G10240" t="s">
        <v>258</v>
      </c>
      <c r="H10240" t="s">
        <v>3284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1757</v>
      </c>
      <c r="E10241">
        <v>1</v>
      </c>
      <c r="F10241" t="s">
        <v>1913</v>
      </c>
      <c r="G10241" t="s">
        <v>2622</v>
      </c>
      <c r="H10241" t="s">
        <v>3396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1757</v>
      </c>
      <c r="E10242">
        <v>2</v>
      </c>
      <c r="F10242" t="s">
        <v>1913</v>
      </c>
      <c r="G10242" t="s">
        <v>258</v>
      </c>
      <c r="H10242" t="s">
        <v>3303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1757</v>
      </c>
      <c r="E10243">
        <v>1</v>
      </c>
      <c r="F10243" t="s">
        <v>1913</v>
      </c>
      <c r="G10243" t="s">
        <v>258</v>
      </c>
      <c r="H10243" t="s">
        <v>3304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1757</v>
      </c>
      <c r="E10244">
        <v>1</v>
      </c>
      <c r="F10244" t="s">
        <v>1913</v>
      </c>
      <c r="G10244" t="s">
        <v>258</v>
      </c>
      <c r="H10244" t="s">
        <v>3305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1757</v>
      </c>
      <c r="E10245">
        <v>1</v>
      </c>
      <c r="F10245" t="s">
        <v>3306</v>
      </c>
      <c r="G10245" t="s">
        <v>258</v>
      </c>
      <c r="H10245" t="s">
        <v>3307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1757</v>
      </c>
      <c r="E10246">
        <v>1</v>
      </c>
      <c r="F10246" t="s">
        <v>1094</v>
      </c>
      <c r="G10246" t="s">
        <v>2648</v>
      </c>
      <c r="H10246" t="s">
        <v>2645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1757</v>
      </c>
      <c r="E10247">
        <v>1</v>
      </c>
      <c r="F10247" t="s">
        <v>1094</v>
      </c>
      <c r="G10247" t="s">
        <v>258</v>
      </c>
      <c r="H10247" t="s">
        <v>3177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1757</v>
      </c>
      <c r="E10248">
        <v>1</v>
      </c>
      <c r="F10248" t="s">
        <v>1094</v>
      </c>
      <c r="G10248" t="s">
        <v>3495</v>
      </c>
      <c r="H10248" t="s">
        <v>3136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1757</v>
      </c>
      <c r="E10249">
        <v>2</v>
      </c>
      <c r="F10249" t="s">
        <v>48</v>
      </c>
      <c r="G10249" t="s">
        <v>1755</v>
      </c>
      <c r="H10249" t="s">
        <v>2758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2041</v>
      </c>
      <c r="E10250">
        <v>3</v>
      </c>
      <c r="F10250" t="s">
        <v>1044</v>
      </c>
      <c r="G10250" t="s">
        <v>258</v>
      </c>
      <c r="H10250" t="s">
        <v>3308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1185</v>
      </c>
      <c r="G10252" t="s">
        <v>491</v>
      </c>
      <c r="H10252" t="s">
        <v>3309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1560</v>
      </c>
      <c r="E10253">
        <v>3</v>
      </c>
      <c r="F10253" t="s">
        <v>206</v>
      </c>
      <c r="G10253" t="s">
        <v>258</v>
      </c>
      <c r="H10253" t="s">
        <v>3310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1560</v>
      </c>
      <c r="E10254">
        <v>4</v>
      </c>
      <c r="F10254" t="s">
        <v>26</v>
      </c>
      <c r="G10254" t="s">
        <v>258</v>
      </c>
      <c r="H10254" t="s">
        <v>3291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1560</v>
      </c>
      <c r="E10255">
        <v>1</v>
      </c>
      <c r="F10255" t="s">
        <v>26</v>
      </c>
      <c r="G10255" t="s">
        <v>258</v>
      </c>
      <c r="H10255" t="s">
        <v>3285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1560</v>
      </c>
      <c r="E10256">
        <v>1</v>
      </c>
      <c r="F10256" t="s">
        <v>26</v>
      </c>
      <c r="G10256" t="s">
        <v>258</v>
      </c>
      <c r="H10256" t="s">
        <v>3285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1560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1560</v>
      </c>
      <c r="E10258">
        <v>9</v>
      </c>
      <c r="F10258" t="s">
        <v>216</v>
      </c>
      <c r="G10258" t="s">
        <v>581</v>
      </c>
      <c r="H10258" t="s">
        <v>1165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1560</v>
      </c>
      <c r="E10259">
        <v>1</v>
      </c>
      <c r="F10259" t="s">
        <v>48</v>
      </c>
      <c r="G10259" t="s">
        <v>1293</v>
      </c>
      <c r="H10259" t="s">
        <v>3311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1560</v>
      </c>
      <c r="E10260">
        <v>1</v>
      </c>
      <c r="F10260" t="s">
        <v>48</v>
      </c>
      <c r="G10260" t="s">
        <v>1293</v>
      </c>
      <c r="H10260" t="s">
        <v>3312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1560</v>
      </c>
      <c r="E10261">
        <v>1</v>
      </c>
      <c r="F10261" t="s">
        <v>48</v>
      </c>
      <c r="G10261" t="s">
        <v>1860</v>
      </c>
      <c r="H10261" t="s">
        <v>3313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1757</v>
      </c>
      <c r="E10262">
        <v>1</v>
      </c>
      <c r="F10262" t="s">
        <v>3314</v>
      </c>
      <c r="G10262" t="s">
        <v>258</v>
      </c>
      <c r="H10262" t="s">
        <v>3315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1757</v>
      </c>
      <c r="E10263">
        <v>1</v>
      </c>
      <c r="F10263" t="s">
        <v>3316</v>
      </c>
      <c r="G10263" t="s">
        <v>258</v>
      </c>
      <c r="H10263" t="s">
        <v>3317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1757</v>
      </c>
      <c r="E10264">
        <v>1</v>
      </c>
      <c r="F10264" t="s">
        <v>1913</v>
      </c>
      <c r="G10264" t="s">
        <v>2622</v>
      </c>
      <c r="H10264" t="s">
        <v>3396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1757</v>
      </c>
      <c r="E10265">
        <v>1</v>
      </c>
      <c r="F10265" t="s">
        <v>2753</v>
      </c>
      <c r="G10265" t="s">
        <v>3319</v>
      </c>
      <c r="H10265" t="s">
        <v>3490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1757</v>
      </c>
      <c r="E10266">
        <v>1</v>
      </c>
      <c r="F10266" t="s">
        <v>3293</v>
      </c>
      <c r="G10266" t="s">
        <v>258</v>
      </c>
      <c r="H10266" t="s">
        <v>3320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1165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1165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3321</v>
      </c>
      <c r="G10269" t="s">
        <v>581</v>
      </c>
      <c r="H10269" t="s">
        <v>1165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1165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991</v>
      </c>
      <c r="H10271" t="s">
        <v>3322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1165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1165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1672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1144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3323</v>
      </c>
      <c r="G10276" t="s">
        <v>276</v>
      </c>
      <c r="H10276" t="s">
        <v>1304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1271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1560</v>
      </c>
      <c r="E10280">
        <v>2</v>
      </c>
      <c r="F10280" t="s">
        <v>26</v>
      </c>
      <c r="G10280" t="s">
        <v>258</v>
      </c>
      <c r="H10280" t="s">
        <v>3291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1560</v>
      </c>
      <c r="E10281">
        <v>2</v>
      </c>
      <c r="F10281" t="s">
        <v>26</v>
      </c>
      <c r="G10281" t="s">
        <v>258</v>
      </c>
      <c r="H10281" t="s">
        <v>3285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1560</v>
      </c>
      <c r="E10282">
        <v>5</v>
      </c>
      <c r="F10282" t="s">
        <v>216</v>
      </c>
      <c r="G10282" t="s">
        <v>581</v>
      </c>
      <c r="H10282" t="s">
        <v>1165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1560</v>
      </c>
      <c r="E10283">
        <v>3</v>
      </c>
      <c r="F10283" t="s">
        <v>216</v>
      </c>
      <c r="G10283" t="s">
        <v>255</v>
      </c>
      <c r="H10283" t="s">
        <v>2932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1560</v>
      </c>
      <c r="E10284">
        <v>4</v>
      </c>
      <c r="F10284" t="s">
        <v>216</v>
      </c>
      <c r="G10284" t="s">
        <v>581</v>
      </c>
      <c r="H10284" t="s">
        <v>1165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3324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1385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1165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3325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2785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3326</v>
      </c>
      <c r="H10292" t="s">
        <v>3327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1271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3328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1165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3329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3326</v>
      </c>
      <c r="H10299" t="s">
        <v>3330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1555</v>
      </c>
      <c r="H10300" t="s">
        <v>3331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3332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1185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3333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3245</v>
      </c>
      <c r="I10304" s="56"/>
      <c r="J10304" s="56"/>
      <c r="K10304" s="56"/>
      <c r="L10304" s="56" t="s">
        <v>3333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3334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1290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2149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1240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1094</v>
      </c>
      <c r="G10313" t="s">
        <v>2648</v>
      </c>
      <c r="H10313" t="s">
        <v>2645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1536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3167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3167</v>
      </c>
      <c r="L10318" t="s">
        <v>3465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1385</v>
      </c>
      <c r="L10319" t="s">
        <v>3335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2805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1290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984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1719</v>
      </c>
      <c r="J10323" t="s">
        <v>2860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2710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1986</v>
      </c>
      <c r="H10326" t="s">
        <v>1987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1194</v>
      </c>
      <c r="H10332" t="s">
        <v>3336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1194</v>
      </c>
      <c r="H10333" t="s">
        <v>3336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3337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2259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2316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2068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2677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1185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1022</v>
      </c>
      <c r="E10350">
        <v>4</v>
      </c>
      <c r="F10350" t="s">
        <v>3193</v>
      </c>
      <c r="G10350" t="s">
        <v>1024</v>
      </c>
      <c r="H10350" t="s">
        <v>3267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1022</v>
      </c>
      <c r="E10351">
        <v>1</v>
      </c>
      <c r="F10351" t="s">
        <v>26</v>
      </c>
      <c r="G10351" t="s">
        <v>713</v>
      </c>
      <c r="H10351" t="s">
        <v>1025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1022</v>
      </c>
      <c r="E10352">
        <v>2</v>
      </c>
      <c r="F10352" t="s">
        <v>26</v>
      </c>
      <c r="G10352" t="s">
        <v>1024</v>
      </c>
      <c r="H10352" t="s">
        <v>3339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1757</v>
      </c>
      <c r="E10353">
        <v>1</v>
      </c>
      <c r="F10353" t="s">
        <v>524</v>
      </c>
      <c r="G10353" t="s">
        <v>1293</v>
      </c>
      <c r="H10353" t="s">
        <v>3340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1757</v>
      </c>
      <c r="E10354">
        <v>1</v>
      </c>
      <c r="F10354" t="s">
        <v>3341</v>
      </c>
      <c r="G10354" t="s">
        <v>258</v>
      </c>
      <c r="H10354" t="s">
        <v>3342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1757</v>
      </c>
      <c r="E10355">
        <v>1</v>
      </c>
      <c r="F10355" t="s">
        <v>1094</v>
      </c>
      <c r="G10355" t="s">
        <v>258</v>
      </c>
      <c r="H10355" t="s">
        <v>3177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3343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3344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2259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1385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1184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1757</v>
      </c>
      <c r="E10362">
        <v>3</v>
      </c>
      <c r="F10362" t="s">
        <v>1753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3345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1560</v>
      </c>
      <c r="E10364">
        <v>1</v>
      </c>
      <c r="F10364" t="s">
        <v>44</v>
      </c>
      <c r="G10364" t="s">
        <v>733</v>
      </c>
      <c r="H10364" t="s">
        <v>1723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1560</v>
      </c>
      <c r="E10365">
        <v>1</v>
      </c>
      <c r="F10365" t="s">
        <v>44</v>
      </c>
      <c r="G10365" t="s">
        <v>1986</v>
      </c>
      <c r="H10365" t="s">
        <v>1987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1560</v>
      </c>
      <c r="E10366">
        <v>1</v>
      </c>
      <c r="F10366" t="s">
        <v>44</v>
      </c>
      <c r="G10366" t="s">
        <v>257</v>
      </c>
      <c r="H10366" t="s">
        <v>3349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1560</v>
      </c>
      <c r="E10367">
        <v>1</v>
      </c>
      <c r="F10367" t="s">
        <v>44</v>
      </c>
      <c r="G10367" t="s">
        <v>3346</v>
      </c>
      <c r="H10367" t="s">
        <v>3346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1560</v>
      </c>
      <c r="E10368">
        <v>10</v>
      </c>
      <c r="F10368" t="s">
        <v>468</v>
      </c>
      <c r="G10368" t="s">
        <v>258</v>
      </c>
      <c r="H10368" t="s">
        <v>3347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1560</v>
      </c>
      <c r="E10369">
        <v>10</v>
      </c>
      <c r="F10369" t="s">
        <v>468</v>
      </c>
      <c r="G10369" t="s">
        <v>258</v>
      </c>
      <c r="H10369" t="s">
        <v>3348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1560</v>
      </c>
      <c r="E10370">
        <v>1</v>
      </c>
      <c r="F10370" t="s">
        <v>216</v>
      </c>
      <c r="G10370" t="s">
        <v>265</v>
      </c>
      <c r="H10370" t="s">
        <v>462</v>
      </c>
      <c r="J10370" t="s">
        <v>1070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3350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3190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1365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1755</v>
      </c>
      <c r="H10375" t="s">
        <v>2618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2725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3465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2710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3351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3352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3353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1385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1385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1467</v>
      </c>
      <c r="K10394" t="s">
        <v>3697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3199</v>
      </c>
      <c r="L10397" t="s">
        <v>3465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1019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3354</v>
      </c>
      <c r="G10401" t="s">
        <v>258</v>
      </c>
      <c r="H10401" t="s">
        <v>3355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3060</v>
      </c>
      <c r="E10402">
        <v>1</v>
      </c>
      <c r="F10402" t="s">
        <v>450</v>
      </c>
      <c r="G10402" t="s">
        <v>264</v>
      </c>
      <c r="H10402" t="s">
        <v>2735</v>
      </c>
      <c r="K10402" t="s">
        <v>3697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1184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2666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1730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2921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3356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3356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3357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3227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3227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1293</v>
      </c>
      <c r="H10420" t="s">
        <v>3340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3003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1020</v>
      </c>
      <c r="G10422" t="s">
        <v>1020</v>
      </c>
      <c r="H10422" t="s">
        <v>3358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3359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3143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2937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3363</v>
      </c>
      <c r="E10435">
        <v>1</v>
      </c>
      <c r="F10435" t="s">
        <v>3354</v>
      </c>
      <c r="G10435" t="s">
        <v>3364</v>
      </c>
      <c r="H10435" t="s">
        <v>3355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2548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1146</v>
      </c>
      <c r="G10438" t="s">
        <v>264</v>
      </c>
      <c r="H10438" t="s">
        <v>3143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1757</v>
      </c>
      <c r="E10440">
        <v>1</v>
      </c>
      <c r="F10440" t="s">
        <v>3365</v>
      </c>
      <c r="G10440" t="s">
        <v>3366</v>
      </c>
      <c r="H10440" t="s">
        <v>3367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1757</v>
      </c>
      <c r="E10441">
        <v>2</v>
      </c>
      <c r="F10441" t="s">
        <v>841</v>
      </c>
      <c r="G10441" t="s">
        <v>1755</v>
      </c>
      <c r="H10441" t="s">
        <v>2618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1560</v>
      </c>
      <c r="E10442">
        <v>1</v>
      </c>
      <c r="F10442" t="s">
        <v>26</v>
      </c>
      <c r="G10442" t="s">
        <v>255</v>
      </c>
      <c r="H10442" t="s">
        <v>3368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1165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3369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2937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1070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2663</v>
      </c>
      <c r="G10450" t="s">
        <v>265</v>
      </c>
      <c r="H10450" t="s">
        <v>2937</v>
      </c>
      <c r="J10450" t="s">
        <v>3370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1630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1948</v>
      </c>
      <c r="G10454" t="s">
        <v>265</v>
      </c>
      <c r="H10454" t="s">
        <v>544</v>
      </c>
      <c r="J10454" t="s">
        <v>2397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3326</v>
      </c>
      <c r="H10456" t="s">
        <v>3327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1166</v>
      </c>
      <c r="G10461" t="s">
        <v>276</v>
      </c>
      <c r="H10461" t="s">
        <v>899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2663</v>
      </c>
      <c r="G10463" t="s">
        <v>265</v>
      </c>
      <c r="H10463" t="s">
        <v>2937</v>
      </c>
      <c r="J10463" t="s">
        <v>3370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1211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1536</v>
      </c>
      <c r="G10467" t="s">
        <v>254</v>
      </c>
      <c r="H10467" t="s">
        <v>3372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3371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2228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3373</v>
      </c>
      <c r="E10470">
        <v>1</v>
      </c>
      <c r="F10470" t="s">
        <v>450</v>
      </c>
      <c r="G10470" t="s">
        <v>276</v>
      </c>
      <c r="H10470" t="s">
        <v>3374</v>
      </c>
      <c r="K10470" t="s">
        <v>3697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3190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3375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3377</v>
      </c>
      <c r="H10479" t="s">
        <v>3376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2123</v>
      </c>
      <c r="G10483" t="s">
        <v>258</v>
      </c>
      <c r="H10483" t="s">
        <v>1165</v>
      </c>
      <c r="J10483" t="s">
        <v>3380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3381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3381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1755</v>
      </c>
      <c r="H10486" t="s">
        <v>3382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2644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1070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3383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2921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2241</v>
      </c>
      <c r="K10497" t="s">
        <v>3697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1052</v>
      </c>
      <c r="K10498" t="s">
        <v>3697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1194</v>
      </c>
      <c r="H10504" t="s">
        <v>3384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3385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935</v>
      </c>
      <c r="H10506" t="s">
        <v>2239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3386</v>
      </c>
      <c r="H10508" t="s">
        <v>1730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1109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2350</v>
      </c>
      <c r="G10512" t="s">
        <v>258</v>
      </c>
      <c r="H10512" t="s">
        <v>2601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2924</v>
      </c>
      <c r="E10513">
        <v>50</v>
      </c>
      <c r="F10513" t="s">
        <v>669</v>
      </c>
      <c r="G10513" t="s">
        <v>3387</v>
      </c>
      <c r="H10513" t="s">
        <v>3388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3465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1385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1948</v>
      </c>
      <c r="G10520" t="s">
        <v>491</v>
      </c>
      <c r="H10520" t="s">
        <v>1126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2482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2677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2677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3390</v>
      </c>
      <c r="L10526" t="s">
        <v>3465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2663</v>
      </c>
      <c r="G10528" t="s">
        <v>265</v>
      </c>
      <c r="H10528" t="s">
        <v>2937</v>
      </c>
      <c r="J10528" t="s">
        <v>3370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899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2732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3391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2932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2036</v>
      </c>
      <c r="G10538" t="s">
        <v>258</v>
      </c>
      <c r="H10538" t="s">
        <v>3284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3354</v>
      </c>
      <c r="G10539" t="s">
        <v>258</v>
      </c>
      <c r="H10539" t="s">
        <v>3389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935</v>
      </c>
      <c r="H10542" t="s">
        <v>3392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448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3393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3394</v>
      </c>
      <c r="G10549" t="s">
        <v>258</v>
      </c>
      <c r="H10549" t="s">
        <v>3395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3398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2520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1541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2906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2753</v>
      </c>
      <c r="G10561" t="s">
        <v>3319</v>
      </c>
      <c r="H10561" t="s">
        <v>3318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3465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935</v>
      </c>
      <c r="H10565" t="s">
        <v>2297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935</v>
      </c>
      <c r="H10566" t="s">
        <v>1354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3399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1307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3329</v>
      </c>
      <c r="L10571" t="s">
        <v>3465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2511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3034</v>
      </c>
      <c r="H10579" t="s">
        <v>3027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2836</v>
      </c>
      <c r="K10583" t="s">
        <v>3697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3383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955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1498</v>
      </c>
      <c r="E10591">
        <v>1</v>
      </c>
      <c r="F10591" t="s">
        <v>45</v>
      </c>
      <c r="G10591" t="s">
        <v>258</v>
      </c>
      <c r="H10591" t="s">
        <v>3674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1498</v>
      </c>
      <c r="E10592">
        <v>2</v>
      </c>
      <c r="F10592" t="s">
        <v>15</v>
      </c>
      <c r="G10592" t="s">
        <v>265</v>
      </c>
      <c r="H10592" t="s">
        <v>3400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1498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3404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3404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2316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1804</v>
      </c>
      <c r="H10606" t="s">
        <v>3405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3332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2036</v>
      </c>
      <c r="G10610" t="s">
        <v>258</v>
      </c>
      <c r="H10610" t="s">
        <v>3284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2350</v>
      </c>
      <c r="G10611" t="s">
        <v>258</v>
      </c>
      <c r="H10611" t="s">
        <v>2347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2292</v>
      </c>
      <c r="H10612" t="s">
        <v>3407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3408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3003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3406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2859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2921</v>
      </c>
      <c r="L10619" t="s">
        <v>3409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955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3390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2704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2704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991</v>
      </c>
      <c r="H10627" t="s">
        <v>2629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2255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3003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2610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2657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2176</v>
      </c>
      <c r="G10642" t="s">
        <v>258</v>
      </c>
      <c r="H10642" t="s">
        <v>2334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3410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1913</v>
      </c>
      <c r="G10644" t="s">
        <v>258</v>
      </c>
      <c r="H10644" t="s">
        <v>3305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3411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1575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2250</v>
      </c>
      <c r="H10654" t="s">
        <v>2841</v>
      </c>
      <c r="J10654" t="s">
        <v>920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2488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1119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1021</v>
      </c>
      <c r="E10658">
        <v>5</v>
      </c>
      <c r="F10658" t="s">
        <v>357</v>
      </c>
      <c r="G10658" t="s">
        <v>935</v>
      </c>
      <c r="H10658" t="s">
        <v>1165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2677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2561</v>
      </c>
      <c r="G10663" t="s">
        <v>255</v>
      </c>
      <c r="H10663" t="s">
        <v>3412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2561</v>
      </c>
      <c r="G10664" t="s">
        <v>255</v>
      </c>
      <c r="H10664" t="s">
        <v>1719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3413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3414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1536</v>
      </c>
      <c r="G10671" t="s">
        <v>254</v>
      </c>
      <c r="H10671" t="s">
        <v>3372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2303</v>
      </c>
      <c r="E10672">
        <v>3</v>
      </c>
      <c r="F10672" t="s">
        <v>127</v>
      </c>
      <c r="G10672" t="s">
        <v>258</v>
      </c>
      <c r="H10672" t="s">
        <v>1082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2303</v>
      </c>
      <c r="E10673">
        <v>1</v>
      </c>
      <c r="F10673" t="s">
        <v>42</v>
      </c>
      <c r="G10673" t="s">
        <v>3049</v>
      </c>
      <c r="H10673" t="s">
        <v>3417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2303</v>
      </c>
      <c r="E10674">
        <v>1</v>
      </c>
      <c r="F10674" t="s">
        <v>42</v>
      </c>
      <c r="G10674" t="s">
        <v>258</v>
      </c>
      <c r="H10674" t="s">
        <v>3418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2303</v>
      </c>
      <c r="E10675">
        <v>1</v>
      </c>
      <c r="F10675" t="s">
        <v>206</v>
      </c>
      <c r="G10675" t="s">
        <v>3419</v>
      </c>
      <c r="H10675" t="s">
        <v>3420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2303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2303</v>
      </c>
      <c r="E10677">
        <v>1</v>
      </c>
      <c r="F10677" t="s">
        <v>524</v>
      </c>
      <c r="G10677" t="s">
        <v>258</v>
      </c>
      <c r="H10677" t="s">
        <v>3421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2303</v>
      </c>
      <c r="E10678">
        <v>3</v>
      </c>
      <c r="F10678" t="s">
        <v>127</v>
      </c>
      <c r="G10678" t="s">
        <v>258</v>
      </c>
      <c r="H10678" t="s">
        <v>3415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2303</v>
      </c>
      <c r="E10679">
        <v>1</v>
      </c>
      <c r="F10679" t="s">
        <v>1287</v>
      </c>
      <c r="G10679" t="s">
        <v>258</v>
      </c>
      <c r="H10679" t="s">
        <v>3416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3402</v>
      </c>
      <c r="E10680">
        <v>5</v>
      </c>
      <c r="F10680" t="s">
        <v>15</v>
      </c>
      <c r="G10680" t="s">
        <v>258</v>
      </c>
      <c r="H10680" t="s">
        <v>3424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3402</v>
      </c>
      <c r="E10681">
        <v>10</v>
      </c>
      <c r="F10681" t="s">
        <v>15</v>
      </c>
      <c r="G10681" t="s">
        <v>264</v>
      </c>
      <c r="H10681" t="s">
        <v>3003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3402</v>
      </c>
      <c r="E10682">
        <v>5</v>
      </c>
      <c r="F10682" t="s">
        <v>21</v>
      </c>
      <c r="G10682" t="s">
        <v>3426</v>
      </c>
      <c r="H10682" t="s">
        <v>3425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3402</v>
      </c>
      <c r="E10683">
        <v>5</v>
      </c>
      <c r="F10683" t="s">
        <v>21</v>
      </c>
      <c r="G10683" t="s">
        <v>258</v>
      </c>
      <c r="H10683" t="s">
        <v>2053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3402</v>
      </c>
      <c r="E10684">
        <v>2</v>
      </c>
      <c r="F10684" t="s">
        <v>127</v>
      </c>
      <c r="G10684" t="s">
        <v>258</v>
      </c>
      <c r="H10684" t="s">
        <v>3427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3402</v>
      </c>
      <c r="E10685">
        <v>5</v>
      </c>
      <c r="F10685" t="s">
        <v>127</v>
      </c>
      <c r="G10685" t="s">
        <v>258</v>
      </c>
      <c r="H10685" t="s">
        <v>3428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3402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3402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3402</v>
      </c>
      <c r="E10688">
        <v>5</v>
      </c>
      <c r="F10688" t="s">
        <v>216</v>
      </c>
      <c r="G10688" t="s">
        <v>265</v>
      </c>
      <c r="H10688" t="s">
        <v>1271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3402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3402</v>
      </c>
      <c r="E10690">
        <v>2</v>
      </c>
      <c r="F10690" t="s">
        <v>578</v>
      </c>
      <c r="G10690" t="s">
        <v>265</v>
      </c>
      <c r="H10690" t="s">
        <v>1271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3402</v>
      </c>
      <c r="E10691">
        <v>1</v>
      </c>
      <c r="F10691" t="s">
        <v>3422</v>
      </c>
      <c r="G10691" t="s">
        <v>265</v>
      </c>
      <c r="H10691" t="s">
        <v>1271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3402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3402</v>
      </c>
      <c r="E10693">
        <v>1</v>
      </c>
      <c r="F10693" t="s">
        <v>524</v>
      </c>
      <c r="G10693" t="s">
        <v>258</v>
      </c>
      <c r="H10693" t="s">
        <v>3423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3402</v>
      </c>
      <c r="E10694">
        <v>9</v>
      </c>
      <c r="F10694" t="s">
        <v>883</v>
      </c>
      <c r="G10694" t="s">
        <v>581</v>
      </c>
      <c r="H10694" t="s">
        <v>1165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3402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3429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3430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3398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2482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3323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1184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1757</v>
      </c>
      <c r="E10703">
        <v>2</v>
      </c>
      <c r="F10703" t="s">
        <v>2755</v>
      </c>
      <c r="G10703" t="s">
        <v>3433</v>
      </c>
      <c r="H10703" t="s">
        <v>3431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1757</v>
      </c>
      <c r="E10704">
        <v>1</v>
      </c>
      <c r="F10704" t="s">
        <v>2655</v>
      </c>
      <c r="G10704" t="s">
        <v>2648</v>
      </c>
      <c r="H10704" t="s">
        <v>2652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1757</v>
      </c>
      <c r="E10705">
        <v>1</v>
      </c>
      <c r="F10705" t="s">
        <v>2655</v>
      </c>
      <c r="G10705" t="s">
        <v>3260</v>
      </c>
      <c r="H10705" t="s">
        <v>3432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2906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3163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3167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3434</v>
      </c>
      <c r="G10712" t="s">
        <v>258</v>
      </c>
      <c r="H10712" t="s">
        <v>3434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2123</v>
      </c>
      <c r="G10713" t="s">
        <v>258</v>
      </c>
      <c r="H10713" t="s">
        <v>3435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2349</v>
      </c>
      <c r="G10714" t="s">
        <v>258</v>
      </c>
      <c r="H10714" t="s">
        <v>3436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1240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2350</v>
      </c>
      <c r="G10717" t="s">
        <v>258</v>
      </c>
      <c r="H10717" t="s">
        <v>1165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2571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1499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2561</v>
      </c>
      <c r="G10724" t="s">
        <v>255</v>
      </c>
      <c r="H10724" t="s">
        <v>3412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3175</v>
      </c>
      <c r="G10726" t="s">
        <v>258</v>
      </c>
      <c r="H10726" t="s">
        <v>3176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3437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3439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2704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3440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3441</v>
      </c>
      <c r="H10740" t="s">
        <v>3443</v>
      </c>
      <c r="J10740" t="s">
        <v>3442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3439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2571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1536</v>
      </c>
      <c r="G10745" t="s">
        <v>276</v>
      </c>
      <c r="H10745" t="s">
        <v>2571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3444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1144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1757</v>
      </c>
      <c r="E10748">
        <v>1</v>
      </c>
      <c r="F10748" t="s">
        <v>3175</v>
      </c>
      <c r="G10748" t="s">
        <v>258</v>
      </c>
      <c r="H10748" t="s">
        <v>3445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1757</v>
      </c>
      <c r="E10749">
        <v>1</v>
      </c>
      <c r="F10749" t="s">
        <v>3175</v>
      </c>
      <c r="G10749" t="s">
        <v>258</v>
      </c>
      <c r="H10749" t="s">
        <v>3447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1757</v>
      </c>
      <c r="E10750">
        <v>1</v>
      </c>
      <c r="F10750" t="s">
        <v>552</v>
      </c>
      <c r="G10750" t="s">
        <v>258</v>
      </c>
      <c r="H10750" t="s">
        <v>3446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1165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1165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1165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2663</v>
      </c>
      <c r="G10754" t="s">
        <v>265</v>
      </c>
      <c r="H10754" t="s">
        <v>2937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2068</v>
      </c>
      <c r="G10755" t="s">
        <v>581</v>
      </c>
      <c r="H10755" t="s">
        <v>1165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3448</v>
      </c>
      <c r="G10756" t="s">
        <v>265</v>
      </c>
      <c r="H10756" t="s">
        <v>1271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1165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1165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1165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3406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3423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3449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3450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3451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2785</v>
      </c>
      <c r="J10768" t="s">
        <v>2853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3043</v>
      </c>
      <c r="G10769" t="s">
        <v>258</v>
      </c>
      <c r="H10769" t="s">
        <v>3108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3452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2732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2735</v>
      </c>
      <c r="K10773" t="s">
        <v>3697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2663</v>
      </c>
      <c r="G10775" t="s">
        <v>265</v>
      </c>
      <c r="H10775" t="s">
        <v>2937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3453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1379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1379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921</v>
      </c>
      <c r="G10784" t="s">
        <v>258</v>
      </c>
      <c r="H10784" t="s">
        <v>2396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3018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3190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3454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2501</v>
      </c>
      <c r="G10794" t="s">
        <v>258</v>
      </c>
      <c r="H10794" t="s">
        <v>3255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2168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2168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3455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1429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3456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1010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3457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3453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3459</v>
      </c>
      <c r="E10811">
        <v>1</v>
      </c>
      <c r="F10811" t="s">
        <v>502</v>
      </c>
      <c r="G10811" t="s">
        <v>1422</v>
      </c>
      <c r="H10811" t="s">
        <v>2915</v>
      </c>
      <c r="L10811" t="s">
        <v>3458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3459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3106</v>
      </c>
      <c r="G10816" t="s">
        <v>786</v>
      </c>
      <c r="H10816" t="s">
        <v>3460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3106</v>
      </c>
      <c r="G10817" t="s">
        <v>786</v>
      </c>
      <c r="H10817" t="s">
        <v>3461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2292</v>
      </c>
      <c r="H10819" t="s">
        <v>3463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2292</v>
      </c>
      <c r="H10820" t="s">
        <v>3462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2057</v>
      </c>
      <c r="G10822" t="s">
        <v>258</v>
      </c>
      <c r="H10822" t="s">
        <v>2058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2292</v>
      </c>
      <c r="H10824" t="s">
        <v>3464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3402</v>
      </c>
      <c r="E10825">
        <v>10</v>
      </c>
      <c r="F10825" t="s">
        <v>217</v>
      </c>
      <c r="G10825" t="s">
        <v>581</v>
      </c>
      <c r="H10825" t="s">
        <v>1165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3402</v>
      </c>
      <c r="E10826">
        <v>1</v>
      </c>
      <c r="F10826" t="s">
        <v>524</v>
      </c>
      <c r="G10826" t="s">
        <v>258</v>
      </c>
      <c r="H10826" t="s">
        <v>3423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3402</v>
      </c>
      <c r="E10827">
        <v>6</v>
      </c>
      <c r="F10827" t="s">
        <v>216</v>
      </c>
      <c r="G10827" t="s">
        <v>581</v>
      </c>
      <c r="H10827" t="s">
        <v>1165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3402</v>
      </c>
      <c r="E10828">
        <v>3</v>
      </c>
      <c r="F10828" t="s">
        <v>193</v>
      </c>
      <c r="G10828" t="s">
        <v>258</v>
      </c>
      <c r="H10828" t="s">
        <v>3456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2785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1165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2937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1165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2722</v>
      </c>
      <c r="G10837" t="s">
        <v>258</v>
      </c>
      <c r="H10837" t="s">
        <v>2638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3434</v>
      </c>
      <c r="G10841" t="s">
        <v>258</v>
      </c>
      <c r="H10841" t="s">
        <v>3434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3034</v>
      </c>
      <c r="H10842" t="s">
        <v>3027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1913</v>
      </c>
      <c r="G10843" t="s">
        <v>258</v>
      </c>
      <c r="H10843" t="s">
        <v>3304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2482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931</v>
      </c>
      <c r="H10849" t="s">
        <v>3467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3468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3469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3470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2648</v>
      </c>
      <c r="H10857" t="s">
        <v>3471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3325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2123</v>
      </c>
      <c r="G10859" t="s">
        <v>258</v>
      </c>
      <c r="H10859" t="s">
        <v>3435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1166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3167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935</v>
      </c>
      <c r="H10865" t="s">
        <v>986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1119</v>
      </c>
      <c r="J10870" t="s">
        <v>2853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2482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1185</v>
      </c>
      <c r="G10876" t="s">
        <v>255</v>
      </c>
      <c r="H10876" t="s">
        <v>3472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2303</v>
      </c>
      <c r="E10877">
        <v>1</v>
      </c>
      <c r="F10877" t="s">
        <v>26</v>
      </c>
      <c r="G10877" t="s">
        <v>258</v>
      </c>
      <c r="H10877" t="s">
        <v>3473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2303</v>
      </c>
      <c r="E10878">
        <v>2</v>
      </c>
      <c r="F10878" t="s">
        <v>42</v>
      </c>
      <c r="G10878" t="s">
        <v>258</v>
      </c>
      <c r="H10878" t="s">
        <v>1019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2303</v>
      </c>
      <c r="E10879">
        <v>2</v>
      </c>
      <c r="F10879" t="s">
        <v>26</v>
      </c>
      <c r="G10879" t="s">
        <v>258</v>
      </c>
      <c r="H10879" t="s">
        <v>2610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2303</v>
      </c>
      <c r="E10880">
        <v>1</v>
      </c>
      <c r="F10880" t="s">
        <v>127</v>
      </c>
      <c r="G10880" t="s">
        <v>258</v>
      </c>
      <c r="H10880" t="s">
        <v>3474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2303</v>
      </c>
      <c r="E10881">
        <v>2</v>
      </c>
      <c r="F10881" t="s">
        <v>45</v>
      </c>
      <c r="G10881" t="s">
        <v>258</v>
      </c>
      <c r="H10881" t="s">
        <v>2316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1757</v>
      </c>
      <c r="E10882">
        <v>1</v>
      </c>
      <c r="F10882" t="s">
        <v>2722</v>
      </c>
      <c r="G10882" t="s">
        <v>258</v>
      </c>
      <c r="H10882" t="s">
        <v>3475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3402</v>
      </c>
      <c r="E10884">
        <v>53</v>
      </c>
      <c r="F10884" t="s">
        <v>883</v>
      </c>
      <c r="G10884" t="s">
        <v>581</v>
      </c>
      <c r="H10884" t="s">
        <v>1165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3402</v>
      </c>
      <c r="E10885">
        <v>1</v>
      </c>
      <c r="F10885" t="s">
        <v>193</v>
      </c>
      <c r="G10885" t="s">
        <v>258</v>
      </c>
      <c r="H10885" t="s">
        <v>3456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3402</v>
      </c>
      <c r="E10886">
        <v>18</v>
      </c>
      <c r="F10886" t="s">
        <v>216</v>
      </c>
      <c r="G10886" t="s">
        <v>581</v>
      </c>
      <c r="H10886" t="s">
        <v>1165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3402</v>
      </c>
      <c r="E10887">
        <v>3</v>
      </c>
      <c r="F10887" t="s">
        <v>1948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3402</v>
      </c>
      <c r="E10888">
        <v>2</v>
      </c>
      <c r="F10888" t="s">
        <v>468</v>
      </c>
      <c r="G10888" t="s">
        <v>258</v>
      </c>
      <c r="H10888" t="s">
        <v>3476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1939</v>
      </c>
      <c r="H10892" t="s">
        <v>1938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1755</v>
      </c>
      <c r="H10895" t="s">
        <v>2758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2921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3477</v>
      </c>
      <c r="K10906" t="s">
        <v>3697</v>
      </c>
      <c r="L10906" t="s">
        <v>3478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3479</v>
      </c>
      <c r="G10908" t="s">
        <v>3479</v>
      </c>
      <c r="H10908" t="s">
        <v>3479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2317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2891</v>
      </c>
      <c r="H10925" t="s">
        <v>2892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3480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3480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935</v>
      </c>
      <c r="H10928" t="s">
        <v>1243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2327</v>
      </c>
      <c r="E10931">
        <v>1</v>
      </c>
      <c r="F10931" t="s">
        <v>1857</v>
      </c>
      <c r="G10931" t="s">
        <v>264</v>
      </c>
      <c r="H10931" t="s">
        <v>3481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3398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1757</v>
      </c>
      <c r="E10934">
        <v>1</v>
      </c>
      <c r="F10934" t="s">
        <v>48</v>
      </c>
      <c r="G10934" t="s">
        <v>1755</v>
      </c>
      <c r="H10934" t="s">
        <v>2730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1757</v>
      </c>
      <c r="E10935">
        <v>1</v>
      </c>
      <c r="F10935" t="s">
        <v>1094</v>
      </c>
      <c r="G10935" t="s">
        <v>2648</v>
      </c>
      <c r="H10935" t="s">
        <v>2645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3482</v>
      </c>
      <c r="E10936">
        <v>1</v>
      </c>
      <c r="F10936" t="s">
        <v>2722</v>
      </c>
      <c r="G10936" t="s">
        <v>258</v>
      </c>
      <c r="H10936" t="s">
        <v>2638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3482</v>
      </c>
      <c r="E10937">
        <v>2</v>
      </c>
      <c r="F10937" t="s">
        <v>2057</v>
      </c>
      <c r="G10937" t="s">
        <v>258</v>
      </c>
      <c r="H10937" t="s">
        <v>3484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3482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899</v>
      </c>
      <c r="J10939" t="s">
        <v>2853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2303</v>
      </c>
      <c r="E10940">
        <v>3</v>
      </c>
      <c r="F10940" t="s">
        <v>15</v>
      </c>
      <c r="G10940" t="s">
        <v>258</v>
      </c>
      <c r="H10940" t="s">
        <v>2317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2303</v>
      </c>
      <c r="E10941">
        <v>6</v>
      </c>
      <c r="F10941" t="s">
        <v>127</v>
      </c>
      <c r="G10941" t="s">
        <v>258</v>
      </c>
      <c r="H10941" t="s">
        <v>3485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2303</v>
      </c>
      <c r="E10942">
        <v>3</v>
      </c>
      <c r="F10942" t="s">
        <v>15</v>
      </c>
      <c r="G10942" t="s">
        <v>258</v>
      </c>
      <c r="H10942" t="s">
        <v>3486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2303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2303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2303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2303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1560</v>
      </c>
      <c r="E10947">
        <v>6</v>
      </c>
      <c r="F10947" t="s">
        <v>21</v>
      </c>
      <c r="G10947" t="s">
        <v>3487</v>
      </c>
      <c r="H10947" t="s">
        <v>3488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1560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1560</v>
      </c>
      <c r="E10949">
        <v>4</v>
      </c>
      <c r="F10949" t="s">
        <v>883</v>
      </c>
      <c r="G10949" t="s">
        <v>276</v>
      </c>
      <c r="H10949" t="s">
        <v>3489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3155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3329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1385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1385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1857</v>
      </c>
      <c r="G10955" t="s">
        <v>264</v>
      </c>
      <c r="H10955" t="s">
        <v>3481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1094</v>
      </c>
      <c r="G10959" t="s">
        <v>2648</v>
      </c>
      <c r="H10959" t="s">
        <v>2645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3369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2399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2796</v>
      </c>
      <c r="H10971" t="s">
        <v>2797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3347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2755</v>
      </c>
      <c r="G10977" t="s">
        <v>3433</v>
      </c>
      <c r="H10977" t="s">
        <v>3431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3487</v>
      </c>
      <c r="H10978" t="s">
        <v>3488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2380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2921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1509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1010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1948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2931</v>
      </c>
      <c r="J10994" t="s">
        <v>2853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1166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1535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1536</v>
      </c>
      <c r="G11004" t="s">
        <v>264</v>
      </c>
      <c r="H11004" t="s">
        <v>926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1513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1388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1388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935</v>
      </c>
      <c r="H11019" t="s">
        <v>1354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920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3497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2251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2251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1010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3498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1293</v>
      </c>
      <c r="H11042" t="s">
        <v>1294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935</v>
      </c>
      <c r="H11043" t="s">
        <v>1061</v>
      </c>
      <c r="L11043" t="s">
        <v>3480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1640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2031</v>
      </c>
      <c r="G11048" t="s">
        <v>258</v>
      </c>
      <c r="H11048" t="s">
        <v>2032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1094</v>
      </c>
      <c r="G11050" t="s">
        <v>2648</v>
      </c>
      <c r="H11050" t="s">
        <v>2645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935</v>
      </c>
      <c r="H11051" t="s">
        <v>1165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1194</v>
      </c>
      <c r="H11052" t="s">
        <v>3499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984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3423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1498</v>
      </c>
      <c r="E11059">
        <v>1</v>
      </c>
      <c r="F11059" t="s">
        <v>42</v>
      </c>
      <c r="G11059" t="s">
        <v>3501</v>
      </c>
      <c r="H11059" t="s">
        <v>3502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1498</v>
      </c>
      <c r="E11060">
        <v>1</v>
      </c>
      <c r="F11060" t="s">
        <v>190</v>
      </c>
      <c r="G11060" t="s">
        <v>258</v>
      </c>
      <c r="H11060" t="s">
        <v>3503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1498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1362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3504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2655</v>
      </c>
      <c r="G11067" t="s">
        <v>2648</v>
      </c>
      <c r="H11067" t="s">
        <v>2654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2511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2940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2859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3347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2303</v>
      </c>
      <c r="E11075">
        <v>2</v>
      </c>
      <c r="F11075" t="s">
        <v>42</v>
      </c>
      <c r="G11075" t="s">
        <v>781</v>
      </c>
      <c r="H11075" t="s">
        <v>3506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2303</v>
      </c>
      <c r="E11076">
        <v>1</v>
      </c>
      <c r="F11076" t="s">
        <v>620</v>
      </c>
      <c r="G11076" t="s">
        <v>258</v>
      </c>
      <c r="H11076" t="s">
        <v>3505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1757</v>
      </c>
      <c r="E11077">
        <v>1</v>
      </c>
      <c r="F11077" t="s">
        <v>48</v>
      </c>
      <c r="G11077" t="s">
        <v>1755</v>
      </c>
      <c r="H11077" t="s">
        <v>2656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1757</v>
      </c>
      <c r="E11078">
        <v>1</v>
      </c>
      <c r="F11078" t="s">
        <v>1094</v>
      </c>
      <c r="G11078" t="s">
        <v>2648</v>
      </c>
      <c r="H11078" t="s">
        <v>2645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1757</v>
      </c>
      <c r="E11079">
        <v>2</v>
      </c>
      <c r="F11079" t="s">
        <v>518</v>
      </c>
      <c r="G11079" t="s">
        <v>258</v>
      </c>
      <c r="H11079" t="s">
        <v>3507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1757</v>
      </c>
      <c r="E11080">
        <v>1</v>
      </c>
      <c r="F11080" t="s">
        <v>2755</v>
      </c>
      <c r="G11080" t="s">
        <v>3510</v>
      </c>
      <c r="H11080" t="s">
        <v>3511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1757</v>
      </c>
      <c r="E11081">
        <v>1</v>
      </c>
      <c r="F11081" t="s">
        <v>2755</v>
      </c>
      <c r="G11081" t="s">
        <v>3509</v>
      </c>
      <c r="H11081" t="s">
        <v>3508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2796</v>
      </c>
      <c r="H11082" t="s">
        <v>2797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2511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2031</v>
      </c>
      <c r="G11084" t="s">
        <v>258</v>
      </c>
      <c r="H11084" t="s">
        <v>3513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2031</v>
      </c>
      <c r="G11085" t="s">
        <v>258</v>
      </c>
      <c r="H11085" t="s">
        <v>3512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1240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1293</v>
      </c>
      <c r="H11088" t="s">
        <v>1294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3514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1010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1536</v>
      </c>
      <c r="G11091" t="s">
        <v>264</v>
      </c>
      <c r="H11091" t="s">
        <v>926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1536</v>
      </c>
      <c r="G11092" t="s">
        <v>264</v>
      </c>
      <c r="H11092" t="s">
        <v>3515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1536</v>
      </c>
      <c r="G11093" t="s">
        <v>276</v>
      </c>
      <c r="H11093" t="s">
        <v>3516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3402</v>
      </c>
      <c r="E11094">
        <v>11</v>
      </c>
      <c r="F11094" t="s">
        <v>883</v>
      </c>
      <c r="G11094" t="s">
        <v>264</v>
      </c>
      <c r="H11094" t="s">
        <v>3167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3402</v>
      </c>
      <c r="E11095">
        <v>16</v>
      </c>
      <c r="F11095" t="s">
        <v>578</v>
      </c>
      <c r="G11095" t="s">
        <v>581</v>
      </c>
      <c r="H11095" t="s">
        <v>1165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1165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1165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3517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3326</v>
      </c>
      <c r="H11108" t="s">
        <v>3327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3344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3518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3519</v>
      </c>
      <c r="K11114" t="s">
        <v>3697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1144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1535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2732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3421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2937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3415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3505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1753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1019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3522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3206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1755</v>
      </c>
      <c r="H11146" t="s">
        <v>3532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3523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2796</v>
      </c>
      <c r="H11148" t="s">
        <v>2797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3224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2228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2805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3051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991</v>
      </c>
      <c r="H11164" t="s">
        <v>2630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1185</v>
      </c>
      <c r="G11168" t="s">
        <v>255</v>
      </c>
      <c r="H11168" t="s">
        <v>3472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2068</v>
      </c>
      <c r="G11169" t="s">
        <v>255</v>
      </c>
      <c r="H11169" t="s">
        <v>3472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1194</v>
      </c>
      <c r="H11170" t="s">
        <v>3524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3525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1316</v>
      </c>
      <c r="E11182">
        <v>1</v>
      </c>
      <c r="F11182" t="s">
        <v>3526</v>
      </c>
      <c r="G11182" t="s">
        <v>258</v>
      </c>
      <c r="H11182" t="s">
        <v>3527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2796</v>
      </c>
      <c r="H11183" t="s">
        <v>2797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3529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3530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3530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3168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1757</v>
      </c>
      <c r="E11195">
        <v>1</v>
      </c>
      <c r="F11195" t="s">
        <v>1094</v>
      </c>
      <c r="G11195" t="s">
        <v>2648</v>
      </c>
      <c r="H11195" t="s">
        <v>2645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1757</v>
      </c>
      <c r="E11196">
        <v>1</v>
      </c>
      <c r="F11196" t="s">
        <v>1753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1757</v>
      </c>
      <c r="E11197">
        <v>1</v>
      </c>
      <c r="F11197" t="s">
        <v>2655</v>
      </c>
      <c r="G11197" t="s">
        <v>2648</v>
      </c>
      <c r="H11197" t="s">
        <v>3531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1757</v>
      </c>
      <c r="E11198">
        <v>1</v>
      </c>
      <c r="F11198" t="s">
        <v>48</v>
      </c>
      <c r="G11198" t="s">
        <v>1755</v>
      </c>
      <c r="H11198" t="s">
        <v>3532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1642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3533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1144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3323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2937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3533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2511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1194</v>
      </c>
      <c r="H11216" t="s">
        <v>3534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3535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1240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2136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2310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1862</v>
      </c>
      <c r="J11226" t="s">
        <v>919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3514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3459</v>
      </c>
      <c r="E11230">
        <v>1</v>
      </c>
      <c r="F11230" t="s">
        <v>921</v>
      </c>
      <c r="G11230" t="s">
        <v>258</v>
      </c>
      <c r="H11230" t="s">
        <v>2395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3459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3459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2292</v>
      </c>
      <c r="H11233" t="s">
        <v>3537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1506</v>
      </c>
      <c r="G11234" t="s">
        <v>265</v>
      </c>
      <c r="H11234" t="s">
        <v>3539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2167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2954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2795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2921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3540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1509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3541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3542</v>
      </c>
      <c r="G11247" t="s">
        <v>581</v>
      </c>
      <c r="H11247" t="s">
        <v>1165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1506</v>
      </c>
      <c r="G11248" t="s">
        <v>265</v>
      </c>
      <c r="H11248" t="s">
        <v>3538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2961</v>
      </c>
      <c r="E11249">
        <v>1</v>
      </c>
      <c r="F11249" t="s">
        <v>1594</v>
      </c>
      <c r="G11249" t="s">
        <v>258</v>
      </c>
      <c r="H11249" t="s">
        <v>3544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2961</v>
      </c>
      <c r="E11250">
        <v>1</v>
      </c>
      <c r="F11250" t="s">
        <v>1594</v>
      </c>
      <c r="G11250" t="s">
        <v>258</v>
      </c>
      <c r="H11250" t="s">
        <v>3543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3402</v>
      </c>
      <c r="E11254">
        <v>2</v>
      </c>
      <c r="F11254" t="s">
        <v>552</v>
      </c>
      <c r="G11254" t="s">
        <v>258</v>
      </c>
      <c r="H11254" t="s">
        <v>3545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3402</v>
      </c>
      <c r="E11255">
        <v>2</v>
      </c>
      <c r="F11255" t="s">
        <v>552</v>
      </c>
      <c r="G11255" t="s">
        <v>258</v>
      </c>
      <c r="H11255" t="s">
        <v>3546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3402</v>
      </c>
      <c r="E11256">
        <v>1</v>
      </c>
      <c r="F11256" t="s">
        <v>524</v>
      </c>
      <c r="G11256" t="s">
        <v>258</v>
      </c>
      <c r="H11256" t="s">
        <v>3423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3402</v>
      </c>
      <c r="E11257">
        <v>1</v>
      </c>
      <c r="F11257" t="s">
        <v>524</v>
      </c>
      <c r="G11257" t="s">
        <v>258</v>
      </c>
      <c r="H11257" t="s">
        <v>3547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3402</v>
      </c>
      <c r="E11258">
        <v>18</v>
      </c>
      <c r="F11258" t="s">
        <v>883</v>
      </c>
      <c r="G11258" t="s">
        <v>581</v>
      </c>
      <c r="H11258" t="s">
        <v>1165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3402</v>
      </c>
      <c r="E11259">
        <v>6</v>
      </c>
      <c r="F11259" t="s">
        <v>216</v>
      </c>
      <c r="G11259" t="s">
        <v>276</v>
      </c>
      <c r="H11259" t="s">
        <v>3548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2482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1498</v>
      </c>
      <c r="E11261">
        <v>2</v>
      </c>
      <c r="F11261" t="s">
        <v>42</v>
      </c>
      <c r="G11261" t="s">
        <v>258</v>
      </c>
      <c r="H11261" t="s">
        <v>1019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3482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3482</v>
      </c>
      <c r="E11263">
        <v>1</v>
      </c>
      <c r="F11263" t="s">
        <v>44</v>
      </c>
      <c r="G11263" t="s">
        <v>3549</v>
      </c>
      <c r="H11263" t="s">
        <v>3550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2303</v>
      </c>
      <c r="E11264">
        <v>1</v>
      </c>
      <c r="F11264" t="s">
        <v>524</v>
      </c>
      <c r="G11264" t="s">
        <v>258</v>
      </c>
      <c r="H11264" t="s">
        <v>3551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2303</v>
      </c>
      <c r="E11265">
        <v>2</v>
      </c>
      <c r="F11265" t="s">
        <v>15</v>
      </c>
      <c r="G11265" t="s">
        <v>786</v>
      </c>
      <c r="H11265" t="s">
        <v>3552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2303</v>
      </c>
      <c r="E11266">
        <v>3</v>
      </c>
      <c r="F11266" t="s">
        <v>127</v>
      </c>
      <c r="G11266" t="s">
        <v>258</v>
      </c>
      <c r="H11266" t="s">
        <v>3415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1560</v>
      </c>
      <c r="E11267">
        <v>6</v>
      </c>
      <c r="F11267" t="s">
        <v>883</v>
      </c>
      <c r="G11267" t="s">
        <v>581</v>
      </c>
      <c r="H11267" t="s">
        <v>1165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1560</v>
      </c>
      <c r="E11268">
        <v>9</v>
      </c>
      <c r="F11268" t="s">
        <v>2068</v>
      </c>
      <c r="G11268" t="s">
        <v>581</v>
      </c>
      <c r="H11268" t="s">
        <v>1165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1560</v>
      </c>
      <c r="E11269">
        <v>4</v>
      </c>
      <c r="F11269" t="s">
        <v>468</v>
      </c>
      <c r="G11269" t="s">
        <v>258</v>
      </c>
      <c r="H11269" t="s">
        <v>3245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1560</v>
      </c>
      <c r="E11270">
        <v>1</v>
      </c>
      <c r="F11270" t="s">
        <v>3193</v>
      </c>
      <c r="G11270" t="s">
        <v>265</v>
      </c>
      <c r="H11270" t="s">
        <v>3553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1560</v>
      </c>
      <c r="E11271">
        <v>2</v>
      </c>
      <c r="F11271" t="s">
        <v>21</v>
      </c>
      <c r="G11271" t="s">
        <v>265</v>
      </c>
      <c r="H11271" t="s">
        <v>3554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1560</v>
      </c>
      <c r="E11272">
        <v>2</v>
      </c>
      <c r="F11272" t="s">
        <v>206</v>
      </c>
      <c r="G11272" t="s">
        <v>786</v>
      </c>
      <c r="H11272" t="s">
        <v>3552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1560</v>
      </c>
      <c r="E11273">
        <v>1</v>
      </c>
      <c r="F11273" t="s">
        <v>26</v>
      </c>
      <c r="G11273" t="s">
        <v>264</v>
      </c>
      <c r="H11273" t="s">
        <v>3168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1560</v>
      </c>
      <c r="E11274">
        <v>7</v>
      </c>
      <c r="F11274" t="s">
        <v>216</v>
      </c>
      <c r="G11274" t="s">
        <v>581</v>
      </c>
      <c r="H11274" t="s">
        <v>1165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3555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2649</v>
      </c>
      <c r="G11283" t="s">
        <v>2650</v>
      </c>
      <c r="H11283" t="s">
        <v>3221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1498</v>
      </c>
      <c r="E11285">
        <v>1</v>
      </c>
      <c r="F11285" t="s">
        <v>26</v>
      </c>
      <c r="G11285" t="s">
        <v>713</v>
      </c>
      <c r="H11285" t="s">
        <v>2795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3535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3158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3167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2961</v>
      </c>
      <c r="E11289">
        <v>1</v>
      </c>
      <c r="F11289" t="s">
        <v>1594</v>
      </c>
      <c r="G11289" t="s">
        <v>258</v>
      </c>
      <c r="H11289" t="s">
        <v>3556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3344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1757</v>
      </c>
      <c r="E11292">
        <v>1</v>
      </c>
      <c r="F11292" t="s">
        <v>2655</v>
      </c>
      <c r="G11292" t="s">
        <v>2648</v>
      </c>
      <c r="H11292" t="s">
        <v>3557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1757</v>
      </c>
      <c r="E11293">
        <v>1</v>
      </c>
      <c r="F11293" t="s">
        <v>2655</v>
      </c>
      <c r="G11293" t="s">
        <v>2648</v>
      </c>
      <c r="H11293" t="s">
        <v>3432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1757</v>
      </c>
      <c r="E11294">
        <v>2</v>
      </c>
      <c r="F11294" t="s">
        <v>2760</v>
      </c>
      <c r="G11294" t="s">
        <v>3558</v>
      </c>
      <c r="H11294" t="s">
        <v>3559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1757</v>
      </c>
      <c r="E11295">
        <v>1</v>
      </c>
      <c r="F11295" t="s">
        <v>48</v>
      </c>
      <c r="G11295" t="s">
        <v>1755</v>
      </c>
      <c r="H11295" t="s">
        <v>3532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2123</v>
      </c>
      <c r="G11296" t="s">
        <v>258</v>
      </c>
      <c r="H11296" t="s">
        <v>3560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3561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2804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1476</v>
      </c>
      <c r="E11300">
        <v>1</v>
      </c>
      <c r="F11300" t="s">
        <v>3562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1476</v>
      </c>
      <c r="E11301">
        <v>5</v>
      </c>
      <c r="F11301" t="s">
        <v>3563</v>
      </c>
      <c r="G11301" t="s">
        <v>258</v>
      </c>
      <c r="H11301" t="s">
        <v>3564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3565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3565</v>
      </c>
      <c r="L11303" t="s">
        <v>1765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3562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2853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919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1948</v>
      </c>
      <c r="G11309" t="s">
        <v>265</v>
      </c>
      <c r="H11309" t="s">
        <v>544</v>
      </c>
      <c r="J11309" t="s">
        <v>3566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1648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3245</v>
      </c>
      <c r="J11318" t="s">
        <v>1070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1271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2668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2760</v>
      </c>
      <c r="G11329" t="s">
        <v>2761</v>
      </c>
      <c r="H11329" t="s">
        <v>3569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1701</v>
      </c>
      <c r="G11330" t="s">
        <v>258</v>
      </c>
      <c r="H11330" t="s">
        <v>2494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1652</v>
      </c>
      <c r="H11331" t="s">
        <v>2890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2350</v>
      </c>
      <c r="G11332" t="s">
        <v>258</v>
      </c>
      <c r="H11332" t="s">
        <v>3567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2368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3482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3482</v>
      </c>
      <c r="E11340">
        <v>1</v>
      </c>
      <c r="F11340" t="s">
        <v>2760</v>
      </c>
      <c r="G11340" t="s">
        <v>2761</v>
      </c>
      <c r="H11340" t="s">
        <v>3569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3570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3571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3565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2954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3572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2931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3402</v>
      </c>
      <c r="E11347">
        <v>13</v>
      </c>
      <c r="F11347" t="s">
        <v>883</v>
      </c>
      <c r="G11347" t="s">
        <v>581</v>
      </c>
      <c r="H11347" t="s">
        <v>1165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3402</v>
      </c>
      <c r="E11348">
        <v>1</v>
      </c>
      <c r="F11348" t="s">
        <v>578</v>
      </c>
      <c r="G11348" t="s">
        <v>255</v>
      </c>
      <c r="H11348" t="s">
        <v>3548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1560</v>
      </c>
      <c r="E11349">
        <v>10</v>
      </c>
      <c r="F11349" t="s">
        <v>447</v>
      </c>
      <c r="G11349" t="s">
        <v>556</v>
      </c>
      <c r="H11349" t="s">
        <v>1393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1560</v>
      </c>
      <c r="E11350">
        <v>1</v>
      </c>
      <c r="F11350" t="s">
        <v>2068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1560</v>
      </c>
      <c r="E11351">
        <v>9</v>
      </c>
      <c r="F11351" t="s">
        <v>216</v>
      </c>
      <c r="G11351" t="s">
        <v>581</v>
      </c>
      <c r="H11351" t="s">
        <v>1165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1560</v>
      </c>
      <c r="E11352">
        <v>4</v>
      </c>
      <c r="F11352" t="s">
        <v>883</v>
      </c>
      <c r="G11352" t="s">
        <v>581</v>
      </c>
      <c r="H11352" t="s">
        <v>1165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1740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1506</v>
      </c>
      <c r="G11357" t="s">
        <v>265</v>
      </c>
      <c r="H11357" t="s">
        <v>3538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2663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3517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3517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2860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3573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1156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1560</v>
      </c>
      <c r="E11367">
        <v>1</v>
      </c>
      <c r="F11367" t="s">
        <v>45</v>
      </c>
      <c r="G11367" t="s">
        <v>3049</v>
      </c>
      <c r="H11367" t="s">
        <v>3050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3792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3187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1010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1672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1086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1385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3476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2932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3574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935</v>
      </c>
      <c r="H11394" t="s">
        <v>3139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935</v>
      </c>
      <c r="H11395" t="s">
        <v>3575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1194</v>
      </c>
      <c r="H11397" t="s">
        <v>1679</v>
      </c>
      <c r="J11397" t="s">
        <v>919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3576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3577</v>
      </c>
      <c r="K11399" t="s">
        <v>3697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1042</v>
      </c>
      <c r="K11400" t="s">
        <v>3697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2167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935</v>
      </c>
      <c r="H11418" t="s">
        <v>1243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2136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3578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2610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984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3579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1140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3580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3584</v>
      </c>
      <c r="G11431" t="s">
        <v>258</v>
      </c>
      <c r="H11431" t="s">
        <v>3581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935</v>
      </c>
      <c r="H11433" t="s">
        <v>1354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3582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3060</v>
      </c>
      <c r="E11438">
        <v>1</v>
      </c>
      <c r="F11438" t="s">
        <v>450</v>
      </c>
      <c r="G11438" t="s">
        <v>264</v>
      </c>
      <c r="H11438" t="s">
        <v>2735</v>
      </c>
      <c r="K11438" t="s">
        <v>3697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3060</v>
      </c>
      <c r="E11439">
        <v>1</v>
      </c>
      <c r="F11439" t="s">
        <v>450</v>
      </c>
      <c r="G11439" t="s">
        <v>264</v>
      </c>
      <c r="H11439" t="s">
        <v>2735</v>
      </c>
      <c r="K11439" t="s">
        <v>3697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3060</v>
      </c>
      <c r="E11440">
        <v>1</v>
      </c>
      <c r="F11440" t="s">
        <v>450</v>
      </c>
      <c r="G11440" t="s">
        <v>264</v>
      </c>
      <c r="H11440" t="s">
        <v>1052</v>
      </c>
      <c r="K11440" t="s">
        <v>3697</v>
      </c>
      <c r="L11440" t="s">
        <v>3583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940</v>
      </c>
      <c r="E11441">
        <v>1</v>
      </c>
      <c r="F11441" t="s">
        <v>3584</v>
      </c>
      <c r="G11441" t="s">
        <v>258</v>
      </c>
      <c r="H11441" t="s">
        <v>3585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1158</v>
      </c>
      <c r="G11444" t="s">
        <v>258</v>
      </c>
      <c r="H11444" t="s">
        <v>2122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1021</v>
      </c>
      <c r="E11446">
        <v>3</v>
      </c>
      <c r="F11446" t="s">
        <v>357</v>
      </c>
      <c r="G11446" t="s">
        <v>935</v>
      </c>
      <c r="H11446" t="s">
        <v>2297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1021</v>
      </c>
      <c r="E11447">
        <v>1</v>
      </c>
      <c r="F11447" t="s">
        <v>357</v>
      </c>
      <c r="G11447" t="s">
        <v>935</v>
      </c>
      <c r="H11447" t="s">
        <v>3139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1021</v>
      </c>
      <c r="E11448">
        <v>1</v>
      </c>
      <c r="F11448" t="s">
        <v>357</v>
      </c>
      <c r="G11448" t="s">
        <v>935</v>
      </c>
      <c r="H11448" t="s">
        <v>1354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3402</v>
      </c>
      <c r="E11449">
        <v>4</v>
      </c>
      <c r="F11449" t="s">
        <v>216</v>
      </c>
      <c r="G11449" t="s">
        <v>276</v>
      </c>
      <c r="H11449" t="s">
        <v>3586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3402</v>
      </c>
      <c r="E11450">
        <v>3</v>
      </c>
      <c r="F11450" t="s">
        <v>578</v>
      </c>
      <c r="G11450" t="s">
        <v>265</v>
      </c>
      <c r="H11450" t="s">
        <v>1165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3402</v>
      </c>
      <c r="E11451">
        <v>4</v>
      </c>
      <c r="F11451" t="s">
        <v>1158</v>
      </c>
      <c r="G11451" t="s">
        <v>255</v>
      </c>
      <c r="H11451" t="s">
        <v>3587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3402</v>
      </c>
      <c r="E11452">
        <v>4</v>
      </c>
      <c r="F11452" t="s">
        <v>1158</v>
      </c>
      <c r="G11452" t="s">
        <v>265</v>
      </c>
      <c r="H11452" t="s">
        <v>2122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3402</v>
      </c>
      <c r="E11453">
        <v>3</v>
      </c>
      <c r="F11453" t="s">
        <v>1158</v>
      </c>
      <c r="G11453" t="s">
        <v>258</v>
      </c>
      <c r="H11453" t="s">
        <v>3588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3402</v>
      </c>
      <c r="E11454">
        <v>1</v>
      </c>
      <c r="F11454" t="s">
        <v>1701</v>
      </c>
      <c r="G11454" t="s">
        <v>258</v>
      </c>
      <c r="H11454" t="s">
        <v>3589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2932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2668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2123</v>
      </c>
      <c r="G11457" t="s">
        <v>258</v>
      </c>
      <c r="H11457" t="s">
        <v>1165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1948</v>
      </c>
      <c r="G11458" t="s">
        <v>265</v>
      </c>
      <c r="H11458" t="s">
        <v>544</v>
      </c>
      <c r="J11458" t="s">
        <v>3590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2303</v>
      </c>
      <c r="E11460">
        <v>1</v>
      </c>
      <c r="F11460" t="s">
        <v>48</v>
      </c>
      <c r="G11460" t="s">
        <v>258</v>
      </c>
      <c r="H11460" t="s">
        <v>3187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2303</v>
      </c>
      <c r="E11461">
        <v>2</v>
      </c>
      <c r="F11461" t="s">
        <v>15</v>
      </c>
      <c r="G11461" t="s">
        <v>258</v>
      </c>
      <c r="H11461" t="s">
        <v>3597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2303</v>
      </c>
      <c r="E11462">
        <v>2</v>
      </c>
      <c r="F11462" t="s">
        <v>15</v>
      </c>
      <c r="G11462" t="s">
        <v>258</v>
      </c>
      <c r="H11462" t="s">
        <v>3598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2303</v>
      </c>
      <c r="E11463">
        <v>1</v>
      </c>
      <c r="F11463" t="s">
        <v>26</v>
      </c>
      <c r="G11463" t="s">
        <v>258</v>
      </c>
      <c r="H11463" t="s">
        <v>3596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2303</v>
      </c>
      <c r="E11464">
        <v>1</v>
      </c>
      <c r="F11464" t="s">
        <v>48</v>
      </c>
      <c r="G11464" t="s">
        <v>258</v>
      </c>
      <c r="H11464" t="s">
        <v>3595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2303</v>
      </c>
      <c r="E11465">
        <v>1</v>
      </c>
      <c r="F11465" t="s">
        <v>1701</v>
      </c>
      <c r="G11465" t="s">
        <v>258</v>
      </c>
      <c r="H11465" t="s">
        <v>3594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2303</v>
      </c>
      <c r="E11466">
        <v>3</v>
      </c>
      <c r="F11466" t="s">
        <v>225</v>
      </c>
      <c r="G11466" t="s">
        <v>258</v>
      </c>
      <c r="H11466" t="s">
        <v>3593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2303</v>
      </c>
      <c r="E11467">
        <v>2</v>
      </c>
      <c r="F11467" t="s">
        <v>709</v>
      </c>
      <c r="G11467" t="s">
        <v>258</v>
      </c>
      <c r="H11467" t="s">
        <v>3592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2303</v>
      </c>
      <c r="E11468">
        <v>1</v>
      </c>
      <c r="F11468" t="s">
        <v>709</v>
      </c>
      <c r="G11468" t="s">
        <v>258</v>
      </c>
      <c r="H11468" t="s">
        <v>3591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3482</v>
      </c>
      <c r="E11469">
        <v>1</v>
      </c>
      <c r="F11469" t="s">
        <v>186</v>
      </c>
      <c r="G11469" t="s">
        <v>258</v>
      </c>
      <c r="H11469" t="s">
        <v>3792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3482</v>
      </c>
      <c r="E11470">
        <v>1</v>
      </c>
      <c r="F11470" t="s">
        <v>186</v>
      </c>
      <c r="G11470" t="s">
        <v>258</v>
      </c>
      <c r="H11470" t="s">
        <v>3798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3482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3482</v>
      </c>
      <c r="E11472">
        <v>1</v>
      </c>
      <c r="F11472" t="s">
        <v>42</v>
      </c>
      <c r="G11472" t="s">
        <v>694</v>
      </c>
      <c r="H11472" t="s">
        <v>3599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2924</v>
      </c>
      <c r="E11473">
        <v>50</v>
      </c>
      <c r="F11473" t="s">
        <v>669</v>
      </c>
      <c r="G11473" t="s">
        <v>2924</v>
      </c>
      <c r="H11473" t="s">
        <v>3388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2924</v>
      </c>
      <c r="E11474">
        <v>50</v>
      </c>
      <c r="F11474" t="s">
        <v>3600</v>
      </c>
      <c r="G11474" t="s">
        <v>2924</v>
      </c>
      <c r="H11474" t="s">
        <v>3600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3601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2136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1672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3017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3551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2438</v>
      </c>
      <c r="K11483" t="s">
        <v>3697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1730</v>
      </c>
      <c r="J11485" t="s">
        <v>2859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899</v>
      </c>
      <c r="J11486" t="s">
        <v>2940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940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1594</v>
      </c>
      <c r="G11491" t="s">
        <v>258</v>
      </c>
      <c r="H11491" t="s">
        <v>3556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3601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1070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1021</v>
      </c>
      <c r="E11501">
        <v>5</v>
      </c>
      <c r="F11501" t="s">
        <v>357</v>
      </c>
      <c r="G11501" t="s">
        <v>935</v>
      </c>
      <c r="H11501" t="s">
        <v>1165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3106</v>
      </c>
      <c r="E11503">
        <v>10</v>
      </c>
      <c r="F11503" t="s">
        <v>3106</v>
      </c>
      <c r="G11503" t="s">
        <v>713</v>
      </c>
      <c r="H11503" t="s">
        <v>3605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3106</v>
      </c>
      <c r="E11504">
        <v>15</v>
      </c>
      <c r="F11504" t="s">
        <v>3106</v>
      </c>
      <c r="G11504" t="s">
        <v>786</v>
      </c>
      <c r="H11504" t="s">
        <v>3606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3106</v>
      </c>
      <c r="E11505">
        <v>7</v>
      </c>
      <c r="F11505" t="s">
        <v>3603</v>
      </c>
      <c r="G11505" t="s">
        <v>258</v>
      </c>
      <c r="H11505" t="s">
        <v>3604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3482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3482</v>
      </c>
      <c r="E11507">
        <v>3</v>
      </c>
      <c r="F11507" t="s">
        <v>128</v>
      </c>
      <c r="G11507" t="s">
        <v>258</v>
      </c>
      <c r="H11507" t="s">
        <v>2075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3482</v>
      </c>
      <c r="E11508">
        <v>1</v>
      </c>
      <c r="F11508" t="s">
        <v>524</v>
      </c>
      <c r="G11508" t="s">
        <v>265</v>
      </c>
      <c r="H11508" t="s">
        <v>544</v>
      </c>
      <c r="J11508" t="s">
        <v>919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2427</v>
      </c>
      <c r="E11509">
        <v>4</v>
      </c>
      <c r="F11509" t="s">
        <v>2501</v>
      </c>
      <c r="G11509" t="s">
        <v>258</v>
      </c>
      <c r="H11509" t="s">
        <v>3608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2427</v>
      </c>
      <c r="E11510">
        <v>5</v>
      </c>
      <c r="F11510" t="s">
        <v>2501</v>
      </c>
      <c r="G11510" t="s">
        <v>258</v>
      </c>
      <c r="H11510" t="s">
        <v>3607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2303</v>
      </c>
      <c r="E11511">
        <v>2</v>
      </c>
      <c r="F11511" t="s">
        <v>524</v>
      </c>
      <c r="G11511" t="s">
        <v>258</v>
      </c>
      <c r="H11511" t="s">
        <v>3551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2303</v>
      </c>
      <c r="E11512">
        <v>1</v>
      </c>
      <c r="F11512" t="s">
        <v>26</v>
      </c>
      <c r="G11512" t="s">
        <v>258</v>
      </c>
      <c r="H11512" t="s">
        <v>2490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2303</v>
      </c>
      <c r="E11513">
        <v>1</v>
      </c>
      <c r="F11513" t="s">
        <v>45</v>
      </c>
      <c r="G11513" t="s">
        <v>258</v>
      </c>
      <c r="H11513" t="s">
        <v>3609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2303</v>
      </c>
      <c r="E11514">
        <v>1</v>
      </c>
      <c r="F11514" t="s">
        <v>42</v>
      </c>
      <c r="G11514" t="s">
        <v>781</v>
      </c>
      <c r="H11514" t="s">
        <v>3610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1560</v>
      </c>
      <c r="E11515">
        <v>8</v>
      </c>
      <c r="F11515" t="s">
        <v>883</v>
      </c>
      <c r="G11515" t="s">
        <v>581</v>
      </c>
      <c r="H11515" t="s">
        <v>1165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1560</v>
      </c>
      <c r="E11516">
        <v>17</v>
      </c>
      <c r="F11516" t="s">
        <v>216</v>
      </c>
      <c r="G11516" t="s">
        <v>581</v>
      </c>
      <c r="H11516" t="s">
        <v>1165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1560</v>
      </c>
      <c r="E11517">
        <v>2</v>
      </c>
      <c r="F11517" t="s">
        <v>216</v>
      </c>
      <c r="G11517" t="s">
        <v>255</v>
      </c>
      <c r="H11517" t="s">
        <v>2932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1560</v>
      </c>
      <c r="E11518">
        <v>2</v>
      </c>
      <c r="F11518" t="s">
        <v>216</v>
      </c>
      <c r="G11518" t="s">
        <v>264</v>
      </c>
      <c r="H11518" t="s">
        <v>3167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1560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1560</v>
      </c>
      <c r="E11520">
        <v>1</v>
      </c>
      <c r="F11520" t="s">
        <v>216</v>
      </c>
      <c r="G11520" t="s">
        <v>255</v>
      </c>
      <c r="H11520" t="s">
        <v>3517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1560</v>
      </c>
      <c r="E11521">
        <v>1</v>
      </c>
      <c r="F11521" t="s">
        <v>26</v>
      </c>
      <c r="G11521" t="s">
        <v>264</v>
      </c>
      <c r="H11521" t="s">
        <v>3611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1560</v>
      </c>
      <c r="E11522">
        <v>2</v>
      </c>
      <c r="F11522" t="s">
        <v>15</v>
      </c>
      <c r="G11522" t="s">
        <v>264</v>
      </c>
      <c r="H11522" t="s">
        <v>3611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1560</v>
      </c>
      <c r="E11523">
        <v>2</v>
      </c>
      <c r="F11523" t="s">
        <v>2123</v>
      </c>
      <c r="G11523" t="s">
        <v>581</v>
      </c>
      <c r="H11523" t="s">
        <v>1165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1560</v>
      </c>
      <c r="E11524">
        <v>1</v>
      </c>
      <c r="F11524" t="s">
        <v>2123</v>
      </c>
      <c r="G11524" t="s">
        <v>258</v>
      </c>
      <c r="H11524" t="s">
        <v>3612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3613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2954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1948</v>
      </c>
      <c r="G11528" t="s">
        <v>265</v>
      </c>
      <c r="H11528" t="s">
        <v>544</v>
      </c>
      <c r="J11528" t="s">
        <v>3614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920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3106</v>
      </c>
      <c r="G11531" t="s">
        <v>786</v>
      </c>
      <c r="H11531" t="s">
        <v>3615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3415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3489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3489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1094</v>
      </c>
      <c r="G11539" t="s">
        <v>258</v>
      </c>
      <c r="H11539" t="s">
        <v>3136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947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448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3402</v>
      </c>
      <c r="E11555">
        <v>2</v>
      </c>
      <c r="F11555" t="s">
        <v>578</v>
      </c>
      <c r="G11555" t="s">
        <v>265</v>
      </c>
      <c r="H11555" t="s">
        <v>462</v>
      </c>
      <c r="J11555" t="s">
        <v>3616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3402</v>
      </c>
      <c r="E11556">
        <v>3</v>
      </c>
      <c r="F11556" t="s">
        <v>883</v>
      </c>
      <c r="G11556" t="s">
        <v>276</v>
      </c>
      <c r="H11556" t="s">
        <v>565</v>
      </c>
      <c r="J11556" t="s">
        <v>2940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3402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3402</v>
      </c>
      <c r="E11558">
        <v>1</v>
      </c>
      <c r="F11558" t="s">
        <v>216</v>
      </c>
      <c r="G11558" t="s">
        <v>265</v>
      </c>
      <c r="H11558" t="s">
        <v>1271</v>
      </c>
      <c r="J11558" t="s">
        <v>1070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3402</v>
      </c>
      <c r="E11559">
        <v>1</v>
      </c>
      <c r="F11559" t="s">
        <v>216</v>
      </c>
      <c r="G11559" t="s">
        <v>255</v>
      </c>
      <c r="H11559" t="s">
        <v>2932</v>
      </c>
      <c r="J11559" t="s">
        <v>919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3402</v>
      </c>
      <c r="E11560">
        <v>3</v>
      </c>
      <c r="F11560" t="s">
        <v>15</v>
      </c>
      <c r="G11560" t="s">
        <v>3617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3402</v>
      </c>
      <c r="E11561">
        <v>3</v>
      </c>
      <c r="F11561" t="s">
        <v>15</v>
      </c>
      <c r="G11561" t="s">
        <v>3617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1724</v>
      </c>
      <c r="H11562" t="s">
        <v>3020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1757</v>
      </c>
      <c r="E11563">
        <v>2</v>
      </c>
      <c r="F11563" t="s">
        <v>1094</v>
      </c>
      <c r="G11563" t="s">
        <v>3495</v>
      </c>
      <c r="H11563" t="s">
        <v>3136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1560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1560</v>
      </c>
      <c r="E11566">
        <v>3</v>
      </c>
      <c r="F11566" t="s">
        <v>216</v>
      </c>
      <c r="G11566" t="s">
        <v>276</v>
      </c>
      <c r="H11566" t="s">
        <v>3489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1560</v>
      </c>
      <c r="E11567">
        <v>1</v>
      </c>
      <c r="F11567" t="s">
        <v>578</v>
      </c>
      <c r="G11567" t="s">
        <v>276</v>
      </c>
      <c r="H11567" t="s">
        <v>1140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1560</v>
      </c>
      <c r="E11568">
        <v>2</v>
      </c>
      <c r="F11568" t="s">
        <v>578</v>
      </c>
      <c r="G11568" t="s">
        <v>581</v>
      </c>
      <c r="H11568" t="s">
        <v>1165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1560</v>
      </c>
      <c r="E11569">
        <v>2</v>
      </c>
      <c r="F11569" t="s">
        <v>1158</v>
      </c>
      <c r="G11569" t="s">
        <v>258</v>
      </c>
      <c r="H11569" t="s">
        <v>3618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3507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2561</v>
      </c>
      <c r="G11573" t="s">
        <v>264</v>
      </c>
      <c r="H11573" t="s">
        <v>1540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1540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991</v>
      </c>
      <c r="H11575" t="s">
        <v>3322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1240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3620</v>
      </c>
      <c r="H11577" t="s">
        <v>1294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1194</v>
      </c>
      <c r="H11580" t="s">
        <v>3534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1194</v>
      </c>
      <c r="H11581" t="s">
        <v>3534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3619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1536</v>
      </c>
      <c r="G11584" t="s">
        <v>276</v>
      </c>
      <c r="H11584" t="s">
        <v>2728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1334</v>
      </c>
      <c r="L11587" t="s">
        <v>1765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3548</v>
      </c>
      <c r="L11588" t="s">
        <v>1765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3187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935</v>
      </c>
      <c r="H11602" t="s">
        <v>1243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935</v>
      </c>
      <c r="H11606" t="s">
        <v>3139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3584</v>
      </c>
      <c r="G11609" t="s">
        <v>258</v>
      </c>
      <c r="H11609" t="s">
        <v>3621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3622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3415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2033</v>
      </c>
      <c r="G11615" t="s">
        <v>1755</v>
      </c>
      <c r="H11615" t="s">
        <v>2181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3489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3474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1018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3623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2250</v>
      </c>
      <c r="H11622" t="s">
        <v>2841</v>
      </c>
      <c r="J11622" t="s">
        <v>3624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1024</v>
      </c>
      <c r="H11623" t="s">
        <v>3339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1755</v>
      </c>
      <c r="H11624" t="s">
        <v>3532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3625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899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3626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3664</v>
      </c>
      <c r="E11633">
        <v>1</v>
      </c>
      <c r="F11633" t="s">
        <v>42</v>
      </c>
      <c r="G11633" t="s">
        <v>258</v>
      </c>
      <c r="H11633" t="s">
        <v>1019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3664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900</v>
      </c>
      <c r="J11636" t="s">
        <v>2853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900</v>
      </c>
      <c r="J11637" t="s">
        <v>2940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947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2785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2036</v>
      </c>
      <c r="G11643" t="s">
        <v>258</v>
      </c>
      <c r="H11643" t="s">
        <v>2729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3175</v>
      </c>
      <c r="G11644" t="s">
        <v>2648</v>
      </c>
      <c r="H11644" t="s">
        <v>3302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2655</v>
      </c>
      <c r="G11645" t="s">
        <v>2648</v>
      </c>
      <c r="H11645" t="s">
        <v>3432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3789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900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3054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3628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3629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3347</v>
      </c>
      <c r="J11653" t="s">
        <v>3630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1453</v>
      </c>
      <c r="H11654" t="s">
        <v>3430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3434</v>
      </c>
      <c r="G11657" t="s">
        <v>258</v>
      </c>
      <c r="H11657" t="s">
        <v>3434</v>
      </c>
      <c r="J11657" t="s">
        <v>3489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3350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3163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3584</v>
      </c>
      <c r="G11667" t="s">
        <v>258</v>
      </c>
      <c r="H11667" t="s">
        <v>3584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1021</v>
      </c>
      <c r="E11669">
        <v>3</v>
      </c>
      <c r="F11669" t="s">
        <v>357</v>
      </c>
      <c r="G11669" t="s">
        <v>935</v>
      </c>
      <c r="H11669" t="s">
        <v>1165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3402</v>
      </c>
      <c r="E11671">
        <v>5</v>
      </c>
      <c r="F11671" t="s">
        <v>216</v>
      </c>
      <c r="G11671" t="s">
        <v>852</v>
      </c>
      <c r="H11671" t="s">
        <v>3631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3402</v>
      </c>
      <c r="E11672">
        <v>11</v>
      </c>
      <c r="F11672" t="s">
        <v>883</v>
      </c>
      <c r="G11672" t="s">
        <v>581</v>
      </c>
      <c r="H11672" t="s">
        <v>1165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3402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3402</v>
      </c>
      <c r="E11674">
        <v>3</v>
      </c>
      <c r="F11674" t="s">
        <v>216</v>
      </c>
      <c r="G11674" t="s">
        <v>581</v>
      </c>
      <c r="H11674" t="s">
        <v>1165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2338</v>
      </c>
      <c r="G11678" t="s">
        <v>258</v>
      </c>
      <c r="H11678" t="s">
        <v>3496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1730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3347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1385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3186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2167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2167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3507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2168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2168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1385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3632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1010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3633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3634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3326</v>
      </c>
      <c r="H11713" t="s">
        <v>3327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3635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1185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3584</v>
      </c>
      <c r="G11719" t="s">
        <v>258</v>
      </c>
      <c r="H11719" t="s">
        <v>3584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1857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1165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2937</v>
      </c>
      <c r="J11724" t="s">
        <v>2825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3636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1165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2123</v>
      </c>
      <c r="G11728" t="s">
        <v>581</v>
      </c>
      <c r="H11728" t="s">
        <v>1165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3637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3638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1010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919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1131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1131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1131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1177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1177</v>
      </c>
      <c r="L11744" t="s">
        <v>1765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3584</v>
      </c>
      <c r="G11747" t="s">
        <v>258</v>
      </c>
      <c r="H11747" t="s">
        <v>3584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1942</v>
      </c>
      <c r="J11748" t="s">
        <v>3016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2975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1185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899</v>
      </c>
      <c r="J11753" t="s">
        <v>919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2123</v>
      </c>
      <c r="G11756" t="s">
        <v>258</v>
      </c>
      <c r="H11756" t="s">
        <v>3639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3423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3106</v>
      </c>
      <c r="G11758" t="s">
        <v>713</v>
      </c>
      <c r="H11758" t="s">
        <v>3640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3641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3552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959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3052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3400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3571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2167</v>
      </c>
      <c r="J11770" t="s">
        <v>919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3012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2303</v>
      </c>
      <c r="E11774">
        <v>1</v>
      </c>
      <c r="F11774" t="s">
        <v>48</v>
      </c>
      <c r="G11774" t="s">
        <v>258</v>
      </c>
      <c r="H11774" t="s">
        <v>3187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2303</v>
      </c>
      <c r="E11775">
        <v>2</v>
      </c>
      <c r="F11775" t="s">
        <v>127</v>
      </c>
      <c r="G11775" t="s">
        <v>258</v>
      </c>
      <c r="H11775" t="s">
        <v>3474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1498</v>
      </c>
      <c r="E11776">
        <v>1</v>
      </c>
      <c r="F11776" t="s">
        <v>726</v>
      </c>
      <c r="G11776" t="s">
        <v>258</v>
      </c>
      <c r="H11776" t="s">
        <v>3642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3482</v>
      </c>
      <c r="E11777">
        <v>1</v>
      </c>
      <c r="F11777" t="s">
        <v>193</v>
      </c>
      <c r="G11777" t="s">
        <v>615</v>
      </c>
      <c r="H11777" t="s">
        <v>1018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3482</v>
      </c>
      <c r="E11778">
        <v>1</v>
      </c>
      <c r="F11778" t="s">
        <v>190</v>
      </c>
      <c r="G11778" t="s">
        <v>258</v>
      </c>
      <c r="H11778" t="s">
        <v>3643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3482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1757</v>
      </c>
      <c r="E11780">
        <v>3</v>
      </c>
      <c r="F11780" t="s">
        <v>518</v>
      </c>
      <c r="G11780" t="s">
        <v>258</v>
      </c>
      <c r="H11780" t="s">
        <v>3507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1757</v>
      </c>
      <c r="E11781">
        <v>1</v>
      </c>
      <c r="F11781" t="s">
        <v>3644</v>
      </c>
      <c r="G11781" t="s">
        <v>258</v>
      </c>
      <c r="H11781" t="s">
        <v>3645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1757</v>
      </c>
      <c r="E11782">
        <v>1</v>
      </c>
      <c r="F11782" t="s">
        <v>48</v>
      </c>
      <c r="G11782" t="s">
        <v>1755</v>
      </c>
      <c r="H11782" t="s">
        <v>3532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1560</v>
      </c>
      <c r="E11783">
        <v>3</v>
      </c>
      <c r="F11783" t="s">
        <v>216</v>
      </c>
      <c r="G11783" t="s">
        <v>581</v>
      </c>
      <c r="H11783" t="s">
        <v>1165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1560</v>
      </c>
      <c r="E11784">
        <v>2</v>
      </c>
      <c r="F11784" t="s">
        <v>216</v>
      </c>
      <c r="G11784" t="s">
        <v>265</v>
      </c>
      <c r="H11784" t="s">
        <v>3623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1560</v>
      </c>
      <c r="E11785">
        <v>20</v>
      </c>
      <c r="F11785" t="s">
        <v>217</v>
      </c>
      <c r="G11785" t="s">
        <v>581</v>
      </c>
      <c r="H11785" t="s">
        <v>1165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1560</v>
      </c>
      <c r="E11786">
        <v>5</v>
      </c>
      <c r="F11786" t="s">
        <v>334</v>
      </c>
      <c r="G11786" t="s">
        <v>852</v>
      </c>
      <c r="H11786" t="s">
        <v>2167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1560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1560</v>
      </c>
      <c r="E11788">
        <v>1</v>
      </c>
      <c r="F11788" t="s">
        <v>578</v>
      </c>
      <c r="G11788" t="s">
        <v>264</v>
      </c>
      <c r="H11788" t="s">
        <v>2168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899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3600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3584</v>
      </c>
      <c r="G11794" t="s">
        <v>255</v>
      </c>
      <c r="H11794" t="s">
        <v>3647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3646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3648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1755</v>
      </c>
      <c r="H11802" t="s">
        <v>2730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3074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1513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2176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3649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899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2068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1287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1506</v>
      </c>
      <c r="G11817" t="s">
        <v>265</v>
      </c>
      <c r="H11817" t="s">
        <v>3650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1385</v>
      </c>
      <c r="J11818" t="s">
        <v>2859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3106</v>
      </c>
      <c r="G11820" t="s">
        <v>713</v>
      </c>
      <c r="H11820" t="s">
        <v>3651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1385</v>
      </c>
      <c r="J11821" t="s">
        <v>2940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3081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3081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1194</v>
      </c>
      <c r="H11824" t="s">
        <v>3652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3653</v>
      </c>
      <c r="E11825">
        <v>1</v>
      </c>
      <c r="F11825" t="s">
        <v>2123</v>
      </c>
      <c r="G11825" t="s">
        <v>258</v>
      </c>
      <c r="H11825" t="s">
        <v>3654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2859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3655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1194</v>
      </c>
      <c r="H11831" t="s">
        <v>3652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1194</v>
      </c>
      <c r="H11832" t="s">
        <v>3656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3657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1194</v>
      </c>
      <c r="H11835" t="s">
        <v>3658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1194</v>
      </c>
      <c r="H11836" t="s">
        <v>3652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2501</v>
      </c>
      <c r="G11837" t="s">
        <v>1194</v>
      </c>
      <c r="H11837" t="s">
        <v>3652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3655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2251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2759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3655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1857</v>
      </c>
      <c r="G11844" t="s">
        <v>276</v>
      </c>
      <c r="H11844" t="s">
        <v>2160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3517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3507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3507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3655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3659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3636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1070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3655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2228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2228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1416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1094</v>
      </c>
      <c r="G11871" t="s">
        <v>3495</v>
      </c>
      <c r="H11871" t="s">
        <v>3136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2860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1010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2677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1942</v>
      </c>
      <c r="J11875" t="s">
        <v>3016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1240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3482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2303</v>
      </c>
      <c r="E11878">
        <v>1</v>
      </c>
      <c r="F11878" t="s">
        <v>48</v>
      </c>
      <c r="G11878" t="s">
        <v>258</v>
      </c>
      <c r="H11878" t="s">
        <v>3187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2303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2303</v>
      </c>
      <c r="E11880">
        <v>1</v>
      </c>
      <c r="F11880" t="s">
        <v>26</v>
      </c>
      <c r="G11880" t="s">
        <v>719</v>
      </c>
      <c r="H11880" t="s">
        <v>3661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1757</v>
      </c>
      <c r="E11881">
        <v>1</v>
      </c>
      <c r="F11881" t="s">
        <v>48</v>
      </c>
      <c r="G11881" t="s">
        <v>1755</v>
      </c>
      <c r="H11881" t="s">
        <v>2730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1560</v>
      </c>
      <c r="E11882">
        <v>18</v>
      </c>
      <c r="F11882" t="s">
        <v>467</v>
      </c>
      <c r="G11882" t="s">
        <v>265</v>
      </c>
      <c r="H11882" t="s">
        <v>3662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1560</v>
      </c>
      <c r="E11883">
        <v>4</v>
      </c>
      <c r="F11883" t="s">
        <v>578</v>
      </c>
      <c r="G11883" t="s">
        <v>581</v>
      </c>
      <c r="H11883" t="s">
        <v>1165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1560</v>
      </c>
      <c r="E11884">
        <v>10</v>
      </c>
      <c r="F11884" t="s">
        <v>883</v>
      </c>
      <c r="G11884" t="s">
        <v>581</v>
      </c>
      <c r="H11884" t="s">
        <v>1165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1560</v>
      </c>
      <c r="E11885">
        <v>1</v>
      </c>
      <c r="F11885" t="s">
        <v>26</v>
      </c>
      <c r="G11885" t="s">
        <v>276</v>
      </c>
      <c r="H11885" t="s">
        <v>2975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1560</v>
      </c>
      <c r="E11886">
        <v>2</v>
      </c>
      <c r="F11886" t="s">
        <v>1536</v>
      </c>
      <c r="G11886" t="s">
        <v>276</v>
      </c>
      <c r="H11886" t="s">
        <v>2728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1560</v>
      </c>
      <c r="E11887">
        <v>4</v>
      </c>
      <c r="F11887" t="s">
        <v>216</v>
      </c>
      <c r="G11887" t="s">
        <v>254</v>
      </c>
      <c r="H11887" t="s">
        <v>3663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1560</v>
      </c>
      <c r="E11888">
        <v>4</v>
      </c>
      <c r="F11888" t="s">
        <v>216</v>
      </c>
      <c r="G11888" t="s">
        <v>581</v>
      </c>
      <c r="H11888" t="s">
        <v>1165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1560</v>
      </c>
      <c r="E11889">
        <v>1</v>
      </c>
      <c r="F11889" t="s">
        <v>216</v>
      </c>
      <c r="G11889" t="s">
        <v>254</v>
      </c>
      <c r="H11889" t="s">
        <v>3074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1278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2804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3259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3665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2704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3214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3199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3655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3655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920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1582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3655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1948</v>
      </c>
      <c r="G11927" t="s">
        <v>265</v>
      </c>
      <c r="H11927" t="s">
        <v>2683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2365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2068</v>
      </c>
      <c r="G11932" t="s">
        <v>264</v>
      </c>
      <c r="H11932" t="s">
        <v>245</v>
      </c>
      <c r="J11932" t="s">
        <v>2859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3675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3655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3631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3655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3676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3060</v>
      </c>
      <c r="E11948">
        <v>1</v>
      </c>
      <c r="F11948" t="s">
        <v>450</v>
      </c>
      <c r="G11948" t="s">
        <v>254</v>
      </c>
      <c r="H11948" t="s">
        <v>3678</v>
      </c>
      <c r="K11948" t="s">
        <v>3697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3060</v>
      </c>
      <c r="E11949">
        <v>1</v>
      </c>
      <c r="F11949" t="s">
        <v>450</v>
      </c>
      <c r="G11949" t="s">
        <v>255</v>
      </c>
      <c r="H11949" t="s">
        <v>3677</v>
      </c>
      <c r="K11949" t="s">
        <v>3697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3655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1513</v>
      </c>
      <c r="J11951" t="s">
        <v>3679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1513</v>
      </c>
      <c r="J11952" t="s">
        <v>2825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3681</v>
      </c>
      <c r="E11953">
        <v>1</v>
      </c>
      <c r="F11953" t="s">
        <v>378</v>
      </c>
      <c r="G11953" t="s">
        <v>254</v>
      </c>
      <c r="H11953" t="s">
        <v>3680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3681</v>
      </c>
      <c r="E11954">
        <v>1</v>
      </c>
      <c r="F11954" t="s">
        <v>1184</v>
      </c>
      <c r="G11954" t="s">
        <v>254</v>
      </c>
      <c r="H11954" t="s">
        <v>3680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3681</v>
      </c>
      <c r="E11955">
        <v>1</v>
      </c>
      <c r="F11955" t="s">
        <v>217</v>
      </c>
      <c r="G11955" t="s">
        <v>254</v>
      </c>
      <c r="H11955" t="s">
        <v>3680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3681</v>
      </c>
      <c r="E11956">
        <v>1</v>
      </c>
      <c r="F11956" t="s">
        <v>3655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2932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2932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1070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919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3682</v>
      </c>
      <c r="J11964" t="s">
        <v>3436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1010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3683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3547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935</v>
      </c>
      <c r="H11973" t="s">
        <v>1608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3684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3684</v>
      </c>
      <c r="E11975">
        <v>1</v>
      </c>
      <c r="F11975" t="s">
        <v>450</v>
      </c>
      <c r="G11975" t="s">
        <v>258</v>
      </c>
      <c r="H11975" t="s">
        <v>1648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3646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3600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3584</v>
      </c>
      <c r="G11980" t="s">
        <v>255</v>
      </c>
      <c r="H11980" t="s">
        <v>3647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3685</v>
      </c>
      <c r="E11981">
        <v>1</v>
      </c>
      <c r="F11981" t="s">
        <v>378</v>
      </c>
      <c r="G11981" t="s">
        <v>264</v>
      </c>
      <c r="H11981" t="s">
        <v>2954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1007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1280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3655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3686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1385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1385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3687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899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1094</v>
      </c>
      <c r="G11999" t="s">
        <v>258</v>
      </c>
      <c r="H11999" t="s">
        <v>3177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3175</v>
      </c>
      <c r="G12002" t="s">
        <v>258</v>
      </c>
      <c r="H12002" t="s">
        <v>3176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3689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3691</v>
      </c>
      <c r="E12014">
        <v>1</v>
      </c>
      <c r="F12014" t="s">
        <v>450</v>
      </c>
      <c r="G12014" t="s">
        <v>258</v>
      </c>
      <c r="H12014" t="s">
        <v>3690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1385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3692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3692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3440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3693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1144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3694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3402</v>
      </c>
      <c r="E12028">
        <v>12</v>
      </c>
      <c r="F12028" t="s">
        <v>883</v>
      </c>
      <c r="G12028" t="s">
        <v>581</v>
      </c>
      <c r="H12028" t="s">
        <v>1165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3402</v>
      </c>
      <c r="E12029">
        <v>2</v>
      </c>
      <c r="F12029" t="s">
        <v>1166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3402</v>
      </c>
      <c r="E12030">
        <v>1</v>
      </c>
      <c r="F12030" t="s">
        <v>524</v>
      </c>
      <c r="G12030" t="s">
        <v>258</v>
      </c>
      <c r="H12030" t="s">
        <v>3547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3402</v>
      </c>
      <c r="E12031">
        <v>1</v>
      </c>
      <c r="F12031" t="s">
        <v>524</v>
      </c>
      <c r="G12031" t="s">
        <v>258</v>
      </c>
      <c r="H12031" t="s">
        <v>3423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3402</v>
      </c>
      <c r="E12032">
        <v>8</v>
      </c>
      <c r="F12032" t="s">
        <v>578</v>
      </c>
      <c r="G12032" t="s">
        <v>581</v>
      </c>
      <c r="H12032" t="s">
        <v>1165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3402</v>
      </c>
      <c r="E12033">
        <v>4</v>
      </c>
      <c r="F12033" t="s">
        <v>216</v>
      </c>
      <c r="G12033" t="s">
        <v>265</v>
      </c>
      <c r="H12033" t="s">
        <v>1416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3402</v>
      </c>
      <c r="E12034">
        <v>2</v>
      </c>
      <c r="F12034" t="s">
        <v>216</v>
      </c>
      <c r="G12034" t="s">
        <v>581</v>
      </c>
      <c r="H12034" t="s">
        <v>3695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3402</v>
      </c>
      <c r="E12035">
        <v>16</v>
      </c>
      <c r="F12035" t="s">
        <v>216</v>
      </c>
      <c r="G12035" t="s">
        <v>581</v>
      </c>
      <c r="H12035" t="s">
        <v>1165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3402</v>
      </c>
      <c r="E12036">
        <v>2</v>
      </c>
      <c r="F12036" t="s">
        <v>216</v>
      </c>
      <c r="G12036" t="s">
        <v>265</v>
      </c>
      <c r="H12036" t="s">
        <v>1416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1757</v>
      </c>
      <c r="E12037">
        <v>3</v>
      </c>
      <c r="F12037" t="s">
        <v>518</v>
      </c>
      <c r="G12037" t="s">
        <v>258</v>
      </c>
      <c r="H12037" t="s">
        <v>3507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1757</v>
      </c>
      <c r="E12038">
        <v>1</v>
      </c>
      <c r="F12038" t="s">
        <v>3175</v>
      </c>
      <c r="G12038" t="s">
        <v>258</v>
      </c>
      <c r="H12038" t="s">
        <v>3176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1757</v>
      </c>
      <c r="E12039">
        <v>1</v>
      </c>
      <c r="F12039" t="s">
        <v>103</v>
      </c>
      <c r="G12039" t="s">
        <v>1755</v>
      </c>
      <c r="H12039" t="s">
        <v>3696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3482</v>
      </c>
      <c r="E12040">
        <v>1</v>
      </c>
      <c r="F12040" t="s">
        <v>524</v>
      </c>
      <c r="G12040" t="s">
        <v>265</v>
      </c>
      <c r="H12040" t="s">
        <v>544</v>
      </c>
      <c r="J12040" t="s">
        <v>3679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3482</v>
      </c>
      <c r="E12041">
        <v>2</v>
      </c>
      <c r="F12041" t="s">
        <v>206</v>
      </c>
      <c r="G12041" t="s">
        <v>713</v>
      </c>
      <c r="H12041" t="s">
        <v>1785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3482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1194</v>
      </c>
      <c r="H12043" t="s">
        <v>1679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3679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3259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3563</v>
      </c>
      <c r="G12050" t="s">
        <v>258</v>
      </c>
      <c r="H12050" t="s">
        <v>1816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3167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3698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2168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2168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2495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3576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1024</v>
      </c>
      <c r="H12070" t="s">
        <v>3339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3422</v>
      </c>
      <c r="G12071" t="s">
        <v>265</v>
      </c>
      <c r="H12071" t="s">
        <v>1271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3571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3178</v>
      </c>
      <c r="G12075" t="s">
        <v>2648</v>
      </c>
      <c r="H12075" t="s">
        <v>3179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2704</v>
      </c>
      <c r="J12076" t="s">
        <v>1070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919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1166</v>
      </c>
      <c r="G12082" t="s">
        <v>276</v>
      </c>
      <c r="H12082" t="s">
        <v>1187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3434</v>
      </c>
      <c r="G12083" t="s">
        <v>258</v>
      </c>
      <c r="H12083" t="s">
        <v>3434</v>
      </c>
      <c r="J12083" t="s">
        <v>1187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3699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3175</v>
      </c>
      <c r="G12089" t="s">
        <v>258</v>
      </c>
      <c r="H12089" t="s">
        <v>3176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2674</v>
      </c>
      <c r="G12091" t="s">
        <v>255</v>
      </c>
      <c r="H12091" t="s">
        <v>3587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2292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1515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1508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1070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2732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3700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1068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3584</v>
      </c>
      <c r="G12112" t="s">
        <v>258</v>
      </c>
      <c r="H12112" t="s">
        <v>3600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3646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3600</v>
      </c>
      <c r="G12114" t="s">
        <v>276</v>
      </c>
      <c r="H12114" t="s">
        <v>3548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3548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3548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3584</v>
      </c>
      <c r="G12117" t="s">
        <v>258</v>
      </c>
      <c r="H12117" t="s">
        <v>3701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2804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1403</v>
      </c>
      <c r="H12120" t="s">
        <v>2889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501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3415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1385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2141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3702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3081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1094</v>
      </c>
      <c r="G12133" t="s">
        <v>3495</v>
      </c>
      <c r="H12133" t="s">
        <v>3136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1986</v>
      </c>
      <c r="H12134" t="s">
        <v>1987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3214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1293</v>
      </c>
      <c r="H12136" t="s">
        <v>3134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3106</v>
      </c>
      <c r="G12138" t="s">
        <v>713</v>
      </c>
      <c r="H12138" t="s">
        <v>3703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3106</v>
      </c>
      <c r="G12139" t="s">
        <v>713</v>
      </c>
      <c r="H12139" t="s">
        <v>3704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2659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1755</v>
      </c>
      <c r="H12144" t="s">
        <v>2656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2655</v>
      </c>
      <c r="G12147" t="s">
        <v>2648</v>
      </c>
      <c r="H12147" t="s">
        <v>3557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2123</v>
      </c>
      <c r="G12149" t="s">
        <v>258</v>
      </c>
      <c r="H12149" t="s">
        <v>3705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3706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3707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1010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955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3507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1857</v>
      </c>
      <c r="G12166" t="s">
        <v>265</v>
      </c>
      <c r="H12166" t="s">
        <v>3708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3709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3710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3711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1070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3709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3712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1226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1271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3713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931</v>
      </c>
      <c r="H12181" t="s">
        <v>3467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3712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3291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2123</v>
      </c>
      <c r="G12186" t="s">
        <v>258</v>
      </c>
      <c r="H12186" t="s">
        <v>3714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3507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2123</v>
      </c>
      <c r="G12188" t="s">
        <v>258</v>
      </c>
      <c r="H12188" t="s">
        <v>3703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990</v>
      </c>
      <c r="H12190" t="s">
        <v>3296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3716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3415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981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3717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3106</v>
      </c>
      <c r="G12199" t="s">
        <v>713</v>
      </c>
      <c r="H12199" t="s">
        <v>3718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1166</v>
      </c>
      <c r="G12202" t="s">
        <v>255</v>
      </c>
      <c r="H12202" t="s">
        <v>3710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3715</v>
      </c>
      <c r="E12203">
        <v>1</v>
      </c>
      <c r="F12203" t="s">
        <v>2637</v>
      </c>
      <c r="G12203" t="s">
        <v>258</v>
      </c>
      <c r="H12203" t="s">
        <v>3719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3715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3721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3720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3722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3723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1536</v>
      </c>
      <c r="G12214" t="s">
        <v>258</v>
      </c>
      <c r="H12214" t="s">
        <v>3725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3724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984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3726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3702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3702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1487</v>
      </c>
      <c r="G12232" t="s">
        <v>258</v>
      </c>
      <c r="H12232" t="s">
        <v>2319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2667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3168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3709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3321</v>
      </c>
      <c r="G12241" t="s">
        <v>264</v>
      </c>
      <c r="H12241" t="s">
        <v>3702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1755</v>
      </c>
      <c r="H12242" t="s">
        <v>2730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3727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2921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1860</v>
      </c>
      <c r="H12247" t="s">
        <v>3313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899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3081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3712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1435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1226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1252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3020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1757</v>
      </c>
      <c r="E12268">
        <v>2</v>
      </c>
      <c r="F12268" t="s">
        <v>3175</v>
      </c>
      <c r="G12268" t="s">
        <v>258</v>
      </c>
      <c r="H12268" t="s">
        <v>3176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1757</v>
      </c>
      <c r="E12269">
        <v>1</v>
      </c>
      <c r="F12269" t="s">
        <v>3178</v>
      </c>
      <c r="G12269" t="s">
        <v>2648</v>
      </c>
      <c r="H12269" t="s">
        <v>3728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1757</v>
      </c>
      <c r="E12270">
        <v>2</v>
      </c>
      <c r="F12270" t="s">
        <v>3729</v>
      </c>
      <c r="G12270" t="s">
        <v>258</v>
      </c>
      <c r="H12270" t="s">
        <v>3730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3731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3682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3732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1536</v>
      </c>
      <c r="G12274" t="s">
        <v>254</v>
      </c>
      <c r="H12274" t="s">
        <v>2677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1022</v>
      </c>
      <c r="E12275">
        <v>2</v>
      </c>
      <c r="F12275" t="s">
        <v>26</v>
      </c>
      <c r="G12275" t="s">
        <v>1024</v>
      </c>
      <c r="H12275" t="s">
        <v>3733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2327</v>
      </c>
      <c r="E12276">
        <v>1</v>
      </c>
      <c r="F12276" t="s">
        <v>1857</v>
      </c>
      <c r="G12276" t="s">
        <v>265</v>
      </c>
      <c r="H12276" t="s">
        <v>3734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2327</v>
      </c>
      <c r="E12277">
        <v>1</v>
      </c>
      <c r="F12277" t="s">
        <v>1432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2327</v>
      </c>
      <c r="E12278">
        <v>5</v>
      </c>
      <c r="F12278" t="s">
        <v>2848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2327</v>
      </c>
      <c r="E12279">
        <v>5</v>
      </c>
      <c r="F12279" t="s">
        <v>2848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1757</v>
      </c>
      <c r="E12280">
        <v>1</v>
      </c>
      <c r="F12280" t="s">
        <v>2655</v>
      </c>
      <c r="G12280" t="s">
        <v>2648</v>
      </c>
      <c r="H12280" t="s">
        <v>3735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1757</v>
      </c>
      <c r="E12281">
        <v>1</v>
      </c>
      <c r="F12281" t="s">
        <v>1094</v>
      </c>
      <c r="G12281" t="s">
        <v>3495</v>
      </c>
      <c r="H12281" t="s">
        <v>3136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2674</v>
      </c>
      <c r="G12286" t="s">
        <v>258</v>
      </c>
      <c r="H12286" t="s">
        <v>3587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3736</v>
      </c>
      <c r="E12287">
        <v>1</v>
      </c>
      <c r="F12287" t="s">
        <v>1185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3736</v>
      </c>
      <c r="E12288">
        <v>1</v>
      </c>
      <c r="F12288" t="s">
        <v>1184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3548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1293</v>
      </c>
      <c r="H12290" t="s">
        <v>3311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1535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1535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3507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2937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1166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2859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991</v>
      </c>
      <c r="H12309" t="s">
        <v>2630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3140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3737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2303</v>
      </c>
      <c r="E12320">
        <v>1</v>
      </c>
      <c r="F12320" t="s">
        <v>26</v>
      </c>
      <c r="G12320" t="s">
        <v>1403</v>
      </c>
      <c r="H12320" t="s">
        <v>3738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2303</v>
      </c>
      <c r="E12321">
        <v>3</v>
      </c>
      <c r="F12321" t="s">
        <v>127</v>
      </c>
      <c r="G12321" t="s">
        <v>258</v>
      </c>
      <c r="H12321" t="s">
        <v>3415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2303</v>
      </c>
      <c r="E12322">
        <v>2</v>
      </c>
      <c r="F12322" t="s">
        <v>15</v>
      </c>
      <c r="G12322" t="s">
        <v>258</v>
      </c>
      <c r="H12322" t="s">
        <v>3739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1498</v>
      </c>
      <c r="E12323">
        <v>6</v>
      </c>
      <c r="F12323" t="s">
        <v>3740</v>
      </c>
      <c r="G12323" t="s">
        <v>258</v>
      </c>
      <c r="H12323" t="s">
        <v>3741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3482</v>
      </c>
      <c r="E12324">
        <v>1</v>
      </c>
      <c r="F12324" t="s">
        <v>44</v>
      </c>
      <c r="G12324" t="s">
        <v>694</v>
      </c>
      <c r="H12324" t="s">
        <v>3742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3482</v>
      </c>
      <c r="E12325">
        <v>1</v>
      </c>
      <c r="F12325" t="s">
        <v>44</v>
      </c>
      <c r="G12325" t="s">
        <v>694</v>
      </c>
      <c r="H12325" t="s">
        <v>3743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3482</v>
      </c>
      <c r="E12326">
        <v>1</v>
      </c>
      <c r="F12326" t="s">
        <v>48</v>
      </c>
      <c r="G12326" t="s">
        <v>615</v>
      </c>
      <c r="H12326" t="s">
        <v>3744</v>
      </c>
      <c r="J12326" t="s">
        <v>3745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1560</v>
      </c>
      <c r="E12327">
        <v>14</v>
      </c>
      <c r="F12327" t="s">
        <v>578</v>
      </c>
      <c r="G12327" t="s">
        <v>581</v>
      </c>
      <c r="H12327" t="s">
        <v>1165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1560</v>
      </c>
      <c r="E12328">
        <v>5</v>
      </c>
      <c r="F12328" t="s">
        <v>216</v>
      </c>
      <c r="G12328" t="s">
        <v>581</v>
      </c>
      <c r="H12328" t="s">
        <v>1165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1560</v>
      </c>
      <c r="E12329">
        <v>6</v>
      </c>
      <c r="F12329" t="s">
        <v>216</v>
      </c>
      <c r="G12329" t="s">
        <v>255</v>
      </c>
      <c r="H12329" t="s">
        <v>3199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1560</v>
      </c>
      <c r="E12330">
        <v>2</v>
      </c>
      <c r="F12330" t="s">
        <v>216</v>
      </c>
      <c r="G12330" t="s">
        <v>265</v>
      </c>
      <c r="H12330" t="s">
        <v>1165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1560</v>
      </c>
      <c r="E12331">
        <v>2</v>
      </c>
      <c r="F12331" t="s">
        <v>216</v>
      </c>
      <c r="G12331" t="s">
        <v>264</v>
      </c>
      <c r="H12331" t="s">
        <v>3328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1560</v>
      </c>
      <c r="E12332">
        <v>15</v>
      </c>
      <c r="F12332" t="s">
        <v>217</v>
      </c>
      <c r="G12332" t="s">
        <v>581</v>
      </c>
      <c r="H12332" t="s">
        <v>1165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1560</v>
      </c>
      <c r="E12333">
        <v>5</v>
      </c>
      <c r="F12333" t="s">
        <v>580</v>
      </c>
      <c r="G12333" t="s">
        <v>581</v>
      </c>
      <c r="H12333" t="s">
        <v>1165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1185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1185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1184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1536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1184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1560</v>
      </c>
      <c r="E12341">
        <v>3</v>
      </c>
      <c r="F12341" t="s">
        <v>883</v>
      </c>
      <c r="G12341" t="s">
        <v>581</v>
      </c>
      <c r="H12341" t="s">
        <v>1165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1560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1560</v>
      </c>
      <c r="E12343">
        <v>1</v>
      </c>
      <c r="F12343" t="s">
        <v>216</v>
      </c>
      <c r="G12343" t="s">
        <v>264</v>
      </c>
      <c r="H12343" t="s">
        <v>3746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1560</v>
      </c>
      <c r="E12344">
        <v>5</v>
      </c>
      <c r="F12344" t="s">
        <v>15</v>
      </c>
      <c r="G12344" t="s">
        <v>258</v>
      </c>
      <c r="H12344" t="s">
        <v>2804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1560</v>
      </c>
      <c r="E12345">
        <v>5</v>
      </c>
      <c r="F12345" t="s">
        <v>15</v>
      </c>
      <c r="G12345" t="s">
        <v>264</v>
      </c>
      <c r="H12345" t="s">
        <v>1284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1560</v>
      </c>
      <c r="E12346">
        <v>1</v>
      </c>
      <c r="F12346" t="s">
        <v>578</v>
      </c>
      <c r="G12346" t="s">
        <v>265</v>
      </c>
      <c r="H12346" t="s">
        <v>3698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1560</v>
      </c>
      <c r="E12347">
        <v>24</v>
      </c>
      <c r="F12347" t="s">
        <v>217</v>
      </c>
      <c r="G12347" t="s">
        <v>581</v>
      </c>
      <c r="H12347" t="s">
        <v>1165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1560</v>
      </c>
      <c r="E12348">
        <v>6</v>
      </c>
      <c r="F12348" t="s">
        <v>3321</v>
      </c>
      <c r="G12348" t="s">
        <v>264</v>
      </c>
      <c r="H12348" t="s">
        <v>3746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1560</v>
      </c>
      <c r="E12349">
        <v>5</v>
      </c>
      <c r="F12349" t="s">
        <v>3321</v>
      </c>
      <c r="G12349" t="s">
        <v>255</v>
      </c>
      <c r="H12349" t="s">
        <v>3747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1560</v>
      </c>
      <c r="E12350">
        <v>1</v>
      </c>
      <c r="F12350" t="s">
        <v>44</v>
      </c>
      <c r="G12350" t="s">
        <v>733</v>
      </c>
      <c r="H12350" t="s">
        <v>1723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1560</v>
      </c>
      <c r="E12351">
        <v>4</v>
      </c>
      <c r="F12351" t="s">
        <v>21</v>
      </c>
      <c r="G12351" t="s">
        <v>3748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1560</v>
      </c>
      <c r="E12352">
        <v>10</v>
      </c>
      <c r="F12352" t="s">
        <v>447</v>
      </c>
      <c r="G12352" t="s">
        <v>592</v>
      </c>
      <c r="H12352" t="s">
        <v>1393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1560</v>
      </c>
      <c r="E12353">
        <v>4</v>
      </c>
      <c r="F12353" t="s">
        <v>467</v>
      </c>
      <c r="G12353" t="s">
        <v>265</v>
      </c>
      <c r="H12353" t="s">
        <v>3750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1560</v>
      </c>
      <c r="E12354">
        <v>5</v>
      </c>
      <c r="F12354" t="s">
        <v>467</v>
      </c>
      <c r="G12354" t="s">
        <v>264</v>
      </c>
      <c r="H12354" t="s">
        <v>3749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1560</v>
      </c>
      <c r="E12355">
        <v>20</v>
      </c>
      <c r="F12355" t="s">
        <v>334</v>
      </c>
      <c r="G12355" t="s">
        <v>581</v>
      </c>
      <c r="H12355" t="s">
        <v>1165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1560</v>
      </c>
      <c r="E12356">
        <v>5</v>
      </c>
      <c r="F12356" t="s">
        <v>216</v>
      </c>
      <c r="G12356" t="s">
        <v>264</v>
      </c>
      <c r="H12356" t="s">
        <v>3751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1560</v>
      </c>
      <c r="E12357">
        <v>5</v>
      </c>
      <c r="F12357" t="s">
        <v>216</v>
      </c>
      <c r="G12357" t="s">
        <v>264</v>
      </c>
      <c r="H12357" t="s">
        <v>3752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1560</v>
      </c>
      <c r="E12358">
        <v>5</v>
      </c>
      <c r="F12358" t="s">
        <v>334</v>
      </c>
      <c r="G12358" t="s">
        <v>581</v>
      </c>
      <c r="H12358" t="s">
        <v>1165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1293</v>
      </c>
      <c r="H12360" t="s">
        <v>1294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1757</v>
      </c>
      <c r="E12361">
        <v>1</v>
      </c>
      <c r="F12361" t="s">
        <v>48</v>
      </c>
      <c r="G12361" t="s">
        <v>1755</v>
      </c>
      <c r="H12361" t="s">
        <v>2730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3482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3482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2303</v>
      </c>
      <c r="E12364">
        <v>3</v>
      </c>
      <c r="F12364" t="s">
        <v>1487</v>
      </c>
      <c r="G12364" t="s">
        <v>258</v>
      </c>
      <c r="H12364" t="s">
        <v>1488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3190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3753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1693</v>
      </c>
      <c r="G12367" t="s">
        <v>258</v>
      </c>
      <c r="H12367" t="s">
        <v>3754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2160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1287</v>
      </c>
      <c r="G12371" t="s">
        <v>258</v>
      </c>
      <c r="H12371" t="s">
        <v>3755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2859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3756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1385</v>
      </c>
      <c r="J12376" t="s">
        <v>3709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1021</v>
      </c>
      <c r="E12377">
        <v>6</v>
      </c>
      <c r="F12377" t="s">
        <v>357</v>
      </c>
      <c r="G12377" t="s">
        <v>935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3482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3482</v>
      </c>
      <c r="E12379">
        <v>1</v>
      </c>
      <c r="F12379" t="s">
        <v>206</v>
      </c>
      <c r="G12379" t="s">
        <v>786</v>
      </c>
      <c r="H12379" t="s">
        <v>1252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3482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1757</v>
      </c>
      <c r="E12381">
        <v>1</v>
      </c>
      <c r="F12381" t="s">
        <v>48</v>
      </c>
      <c r="G12381" t="s">
        <v>1755</v>
      </c>
      <c r="H12381" t="s">
        <v>2730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1757</v>
      </c>
      <c r="E12382">
        <v>3</v>
      </c>
      <c r="F12382" t="s">
        <v>518</v>
      </c>
      <c r="G12382" t="s">
        <v>258</v>
      </c>
      <c r="H12382" t="s">
        <v>3507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1560</v>
      </c>
      <c r="E12383">
        <v>1</v>
      </c>
      <c r="F12383" t="s">
        <v>48</v>
      </c>
      <c r="G12383" t="s">
        <v>1293</v>
      </c>
      <c r="H12383" t="s">
        <v>3757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3402</v>
      </c>
      <c r="E12384">
        <v>3</v>
      </c>
      <c r="F12384" t="s">
        <v>26</v>
      </c>
      <c r="G12384" t="s">
        <v>258</v>
      </c>
      <c r="H12384" t="s">
        <v>3291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3402</v>
      </c>
      <c r="E12385">
        <v>2</v>
      </c>
      <c r="F12385" t="s">
        <v>216</v>
      </c>
      <c r="G12385" t="s">
        <v>689</v>
      </c>
      <c r="H12385" t="s">
        <v>3758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3402</v>
      </c>
      <c r="E12386">
        <v>13</v>
      </c>
      <c r="F12386" t="s">
        <v>216</v>
      </c>
      <c r="G12386" t="s">
        <v>581</v>
      </c>
      <c r="H12386" t="s">
        <v>1165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3748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1165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1165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3759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3328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1165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3760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1271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2510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955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3761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3744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1184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1531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2846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1184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3762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3746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3199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2859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2859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2506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2859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2228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1730</v>
      </c>
      <c r="J12430" t="s">
        <v>2940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899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1730</v>
      </c>
      <c r="J12432" t="s">
        <v>2859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3764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3610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1020</v>
      </c>
      <c r="G12438" t="s">
        <v>1020</v>
      </c>
      <c r="H12438" t="s">
        <v>3765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3106</v>
      </c>
      <c r="G12439" t="s">
        <v>713</v>
      </c>
      <c r="H12439" t="s">
        <v>3766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3106</v>
      </c>
      <c r="G12440" t="s">
        <v>713</v>
      </c>
      <c r="H12440" t="s">
        <v>3767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3584</v>
      </c>
      <c r="G12441" t="s">
        <v>258</v>
      </c>
      <c r="H12441" t="s">
        <v>3768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984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2068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3770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3771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3771</v>
      </c>
      <c r="E12453">
        <v>1</v>
      </c>
      <c r="F12453" t="s">
        <v>2432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3106</v>
      </c>
      <c r="G12454" t="s">
        <v>713</v>
      </c>
      <c r="H12454" t="s">
        <v>3772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2940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990</v>
      </c>
      <c r="H12456" t="s">
        <v>2203</v>
      </c>
      <c r="L12456" t="s">
        <v>3813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3344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3168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3637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1535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3773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2258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3584</v>
      </c>
      <c r="G12474" t="s">
        <v>258</v>
      </c>
      <c r="H12474" t="s">
        <v>3768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2432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2997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3774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3746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3746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3240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2510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3584</v>
      </c>
      <c r="G12490" t="s">
        <v>258</v>
      </c>
      <c r="H12490" t="s">
        <v>3768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3776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3776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2507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3584</v>
      </c>
      <c r="G12496" t="s">
        <v>258</v>
      </c>
      <c r="H12496" t="s">
        <v>3768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3584</v>
      </c>
      <c r="G12497" t="s">
        <v>258</v>
      </c>
      <c r="H12497" t="s">
        <v>3768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1730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3776</v>
      </c>
      <c r="L12499" t="s">
        <v>3777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1536</v>
      </c>
      <c r="G12500" t="s">
        <v>265</v>
      </c>
      <c r="H12500" t="s">
        <v>3782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1560</v>
      </c>
      <c r="E12501">
        <v>15</v>
      </c>
      <c r="F12501" t="s">
        <v>217</v>
      </c>
      <c r="G12501" t="s">
        <v>581</v>
      </c>
      <c r="H12501" t="s">
        <v>1165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1560</v>
      </c>
      <c r="E12502">
        <v>1</v>
      </c>
      <c r="F12502" t="s">
        <v>216</v>
      </c>
      <c r="G12502" t="s">
        <v>264</v>
      </c>
      <c r="H12502" t="s">
        <v>301</v>
      </c>
      <c r="J12502" t="s">
        <v>1070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1560</v>
      </c>
      <c r="E12503">
        <v>2</v>
      </c>
      <c r="F12503" t="s">
        <v>26</v>
      </c>
      <c r="G12503" t="s">
        <v>264</v>
      </c>
      <c r="H12503" t="s">
        <v>3168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1560</v>
      </c>
      <c r="E12504">
        <v>5</v>
      </c>
      <c r="F12504" t="s">
        <v>883</v>
      </c>
      <c r="G12504" t="s">
        <v>581</v>
      </c>
      <c r="H12504" t="s">
        <v>1165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1560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1165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3778</v>
      </c>
      <c r="J12507" t="s">
        <v>1070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3517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1165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1165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2506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3779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1724</v>
      </c>
      <c r="H12514" t="s">
        <v>2817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3780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1165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3631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3781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955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1536</v>
      </c>
      <c r="G12522" t="s">
        <v>265</v>
      </c>
      <c r="H12522" t="s">
        <v>3782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3748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3240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3784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2068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3542</v>
      </c>
      <c r="G12536" t="s">
        <v>581</v>
      </c>
      <c r="H12536" t="s">
        <v>1165</v>
      </c>
      <c r="J12536" t="s">
        <v>2940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3542</v>
      </c>
      <c r="G12537" t="s">
        <v>581</v>
      </c>
      <c r="H12537" t="s">
        <v>1165</v>
      </c>
      <c r="J12537" t="s">
        <v>2940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1226</v>
      </c>
      <c r="J12538" t="s">
        <v>2859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3799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900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3800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3584</v>
      </c>
      <c r="G12549" t="s">
        <v>258</v>
      </c>
      <c r="H12549" t="s">
        <v>3768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1513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3802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2075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1146</v>
      </c>
      <c r="G12553" t="s">
        <v>264</v>
      </c>
      <c r="H12553" t="s">
        <v>3803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2303</v>
      </c>
      <c r="E12554">
        <v>1</v>
      </c>
      <c r="F12554" t="s">
        <v>42</v>
      </c>
      <c r="G12554" t="s">
        <v>781</v>
      </c>
      <c r="H12554" t="s">
        <v>3804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2303</v>
      </c>
      <c r="E12555">
        <v>1</v>
      </c>
      <c r="F12555" t="s">
        <v>524</v>
      </c>
      <c r="G12555" t="s">
        <v>3806</v>
      </c>
      <c r="H12555" t="s">
        <v>3807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2303</v>
      </c>
      <c r="E12556">
        <v>1</v>
      </c>
      <c r="F12556" t="s">
        <v>524</v>
      </c>
      <c r="G12556" t="s">
        <v>3806</v>
      </c>
      <c r="H12556" t="s">
        <v>3808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2303</v>
      </c>
      <c r="E12557">
        <v>2</v>
      </c>
      <c r="F12557" t="s">
        <v>2176</v>
      </c>
      <c r="G12557" t="s">
        <v>258</v>
      </c>
      <c r="H12557" t="s">
        <v>3805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1560</v>
      </c>
      <c r="E12558">
        <v>2</v>
      </c>
      <c r="F12558" t="s">
        <v>26</v>
      </c>
      <c r="G12558" t="s">
        <v>265</v>
      </c>
      <c r="H12558" t="s">
        <v>2507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3274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3809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3584</v>
      </c>
      <c r="G12561" t="s">
        <v>258</v>
      </c>
      <c r="H12561" t="s">
        <v>3768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1536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2859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1194</v>
      </c>
      <c r="H12567" t="s">
        <v>3811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1393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1293</v>
      </c>
      <c r="H12569" t="s">
        <v>1294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3584</v>
      </c>
      <c r="G12570" t="s">
        <v>258</v>
      </c>
      <c r="H12570" t="s">
        <v>3768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1146</v>
      </c>
      <c r="G12572" t="s">
        <v>264</v>
      </c>
      <c r="H12572" t="s">
        <v>3803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921</v>
      </c>
      <c r="G12573" t="s">
        <v>258</v>
      </c>
      <c r="H12573" t="s">
        <v>2737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2619</v>
      </c>
      <c r="H12576" t="s">
        <v>2620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1144</v>
      </c>
      <c r="G12578" t="s">
        <v>264</v>
      </c>
      <c r="H12578" t="s">
        <v>1211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1211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2971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899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990</v>
      </c>
      <c r="H12582" t="s">
        <v>2203</v>
      </c>
      <c r="L12582" t="s">
        <v>1228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3812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3843</v>
      </c>
      <c r="E12585">
        <v>1</v>
      </c>
      <c r="F12585" t="s">
        <v>378</v>
      </c>
      <c r="G12585" t="s">
        <v>254</v>
      </c>
      <c r="H12585" t="s">
        <v>1672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2167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2167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2167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3746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2971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1755</v>
      </c>
      <c r="H12596" t="s">
        <v>2730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3485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3613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3816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1432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1432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3814</v>
      </c>
      <c r="E12605">
        <v>1</v>
      </c>
      <c r="F12605" t="s">
        <v>450</v>
      </c>
      <c r="G12605" t="s">
        <v>276</v>
      </c>
      <c r="H12605" t="s">
        <v>3815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2176</v>
      </c>
      <c r="G12607" t="s">
        <v>258</v>
      </c>
      <c r="H12607" t="s">
        <v>3505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3817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3737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1513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3756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1184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1536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3771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2432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931</v>
      </c>
      <c r="H12621" t="s">
        <v>3467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3245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>
        <v>12626</v>
      </c>
      <c r="B12630" s="1">
        <v>45137</v>
      </c>
      <c r="C12630" t="s">
        <v>252</v>
      </c>
      <c r="D12630" t="s">
        <v>324</v>
      </c>
      <c r="E12630">
        <v>1</v>
      </c>
      <c r="F12630" t="s">
        <v>15</v>
      </c>
      <c r="G12630" t="s">
        <v>1724</v>
      </c>
      <c r="H12630" t="s">
        <v>20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>
        <v>12627</v>
      </c>
      <c r="B12631" s="1">
        <v>45137</v>
      </c>
      <c r="C12631" t="s">
        <v>252</v>
      </c>
      <c r="D12631" t="s">
        <v>324</v>
      </c>
      <c r="E12631">
        <v>1</v>
      </c>
      <c r="F12631" t="s">
        <v>1536</v>
      </c>
      <c r="G12631" t="s">
        <v>276</v>
      </c>
      <c r="H12631" t="s">
        <v>1007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>
        <v>12628</v>
      </c>
      <c r="B12632" s="1">
        <v>45137</v>
      </c>
      <c r="C12632" t="s">
        <v>252</v>
      </c>
      <c r="D12632" t="s">
        <v>324</v>
      </c>
      <c r="E12632">
        <v>1</v>
      </c>
      <c r="F12632" t="s">
        <v>447</v>
      </c>
      <c r="G12632" t="s">
        <v>374</v>
      </c>
      <c r="H12632" t="s">
        <v>501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>
        <v>12629</v>
      </c>
      <c r="B12633" s="1">
        <v>45137</v>
      </c>
      <c r="C12633" t="s">
        <v>252</v>
      </c>
      <c r="D12633" t="s">
        <v>324</v>
      </c>
      <c r="E12633">
        <v>1</v>
      </c>
      <c r="F12633" t="s">
        <v>116</v>
      </c>
      <c r="G12633" t="s">
        <v>339</v>
      </c>
      <c r="H12633" t="s">
        <v>510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>
        <v>12630</v>
      </c>
      <c r="B12634" s="1">
        <v>45137</v>
      </c>
      <c r="C12634" t="s">
        <v>252</v>
      </c>
      <c r="D12634" t="s">
        <v>324</v>
      </c>
      <c r="E12634">
        <v>1</v>
      </c>
      <c r="F12634" t="s">
        <v>116</v>
      </c>
      <c r="G12634" t="s">
        <v>339</v>
      </c>
      <c r="H12634" t="s">
        <v>511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>
        <v>12631</v>
      </c>
      <c r="B12635" s="1">
        <v>45137</v>
      </c>
      <c r="C12635" t="s">
        <v>252</v>
      </c>
      <c r="D12635" t="s">
        <v>324</v>
      </c>
      <c r="E12635">
        <v>1</v>
      </c>
      <c r="F12635" t="s">
        <v>216</v>
      </c>
      <c r="G12635" t="s">
        <v>264</v>
      </c>
      <c r="H12635" t="s">
        <v>2367</v>
      </c>
      <c r="J12635" t="s">
        <v>60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>
        <v>12632</v>
      </c>
      <c r="B12636" s="1">
        <v>45137</v>
      </c>
      <c r="C12636" t="s">
        <v>252</v>
      </c>
      <c r="D12636" t="s">
        <v>324</v>
      </c>
      <c r="E12636">
        <v>1</v>
      </c>
      <c r="F12636" t="s">
        <v>116</v>
      </c>
      <c r="G12636" t="s">
        <v>339</v>
      </c>
      <c r="H12636" t="s">
        <v>510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>
        <v>12633</v>
      </c>
      <c r="B12637" s="1">
        <v>45137</v>
      </c>
      <c r="C12637" t="s">
        <v>252</v>
      </c>
      <c r="D12637" t="s">
        <v>324</v>
      </c>
      <c r="E12637">
        <v>1</v>
      </c>
      <c r="F12637" t="s">
        <v>116</v>
      </c>
      <c r="G12637" t="s">
        <v>339</v>
      </c>
      <c r="H12637" t="s">
        <v>510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>
        <v>12634</v>
      </c>
      <c r="B12638" s="1">
        <v>45137</v>
      </c>
      <c r="C12638" t="s">
        <v>252</v>
      </c>
      <c r="D12638" t="s">
        <v>324</v>
      </c>
      <c r="E12638">
        <v>1</v>
      </c>
      <c r="F12638" t="s">
        <v>450</v>
      </c>
      <c r="G12638" t="s">
        <v>254</v>
      </c>
      <c r="H12638" t="s">
        <v>3818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>
        <v>12635</v>
      </c>
      <c r="B12639" s="1">
        <v>45137</v>
      </c>
      <c r="C12639" t="s">
        <v>252</v>
      </c>
      <c r="D12639" t="s">
        <v>324</v>
      </c>
      <c r="E12639">
        <v>1</v>
      </c>
      <c r="F12639" t="s">
        <v>524</v>
      </c>
      <c r="G12639" t="s">
        <v>258</v>
      </c>
      <c r="H12639" t="s">
        <v>3423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>
        <v>12636</v>
      </c>
      <c r="B12640" s="1">
        <v>45137</v>
      </c>
      <c r="C12640" t="s">
        <v>252</v>
      </c>
      <c r="D12640" t="s">
        <v>324</v>
      </c>
      <c r="E12640">
        <v>1</v>
      </c>
      <c r="F12640" t="s">
        <v>216</v>
      </c>
      <c r="G12640" t="s">
        <v>491</v>
      </c>
      <c r="H12640" t="s">
        <v>1854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>
        <v>12637</v>
      </c>
      <c r="B12641" s="1">
        <v>45137</v>
      </c>
      <c r="C12641" t="s">
        <v>252</v>
      </c>
      <c r="D12641" t="s">
        <v>324</v>
      </c>
      <c r="E12641">
        <v>1</v>
      </c>
      <c r="F12641" t="s">
        <v>217</v>
      </c>
      <c r="G12641" t="s">
        <v>255</v>
      </c>
      <c r="H12641" t="s">
        <v>759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>
        <v>12638</v>
      </c>
      <c r="B12642" s="1">
        <v>45137</v>
      </c>
      <c r="C12642" t="s">
        <v>252</v>
      </c>
      <c r="D12642" t="s">
        <v>324</v>
      </c>
      <c r="E12642">
        <v>1</v>
      </c>
      <c r="F12642" t="s">
        <v>116</v>
      </c>
      <c r="G12642" t="s">
        <v>374</v>
      </c>
      <c r="H12642" t="s">
        <v>506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>
        <v>12639</v>
      </c>
      <c r="B12643" s="1">
        <v>45137</v>
      </c>
      <c r="C12643" t="s">
        <v>252</v>
      </c>
      <c r="D12643" t="s">
        <v>324</v>
      </c>
      <c r="E12643">
        <v>1</v>
      </c>
      <c r="F12643" t="s">
        <v>116</v>
      </c>
      <c r="G12643" t="s">
        <v>339</v>
      </c>
      <c r="H12643" t="s">
        <v>510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>
        <v>12640</v>
      </c>
      <c r="B12644" s="1">
        <v>45137</v>
      </c>
      <c r="C12644" t="s">
        <v>252</v>
      </c>
      <c r="D12644" t="s">
        <v>324</v>
      </c>
      <c r="E12644">
        <v>1</v>
      </c>
      <c r="F12644" t="s">
        <v>128</v>
      </c>
      <c r="G12644" t="s">
        <v>844</v>
      </c>
      <c r="H12644" t="s">
        <v>2075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>
        <v>12641</v>
      </c>
      <c r="B12645" s="1">
        <v>45137</v>
      </c>
      <c r="C12645" t="s">
        <v>252</v>
      </c>
      <c r="D12645" t="s">
        <v>324</v>
      </c>
      <c r="E12645">
        <v>1</v>
      </c>
      <c r="F12645" t="s">
        <v>21</v>
      </c>
      <c r="G12645" t="s">
        <v>325</v>
      </c>
      <c r="H12645" t="s">
        <v>232</v>
      </c>
      <c r="J12645" t="s">
        <v>23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>
        <v>12642</v>
      </c>
      <c r="B12646" s="1">
        <v>45137</v>
      </c>
      <c r="C12646" t="s">
        <v>252</v>
      </c>
      <c r="D12646" t="s">
        <v>324</v>
      </c>
      <c r="E12646">
        <v>1</v>
      </c>
      <c r="F12646" t="s">
        <v>580</v>
      </c>
      <c r="G12646" t="s">
        <v>276</v>
      </c>
      <c r="H12646" t="s">
        <v>286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>
        <v>12643</v>
      </c>
      <c r="B12647" s="1">
        <v>45137</v>
      </c>
      <c r="C12647" t="s">
        <v>252</v>
      </c>
      <c r="D12647" t="s">
        <v>324</v>
      </c>
      <c r="E12647">
        <v>1</v>
      </c>
      <c r="F12647" t="s">
        <v>580</v>
      </c>
      <c r="G12647" t="s">
        <v>276</v>
      </c>
      <c r="H12647" t="s">
        <v>899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>
        <v>12644</v>
      </c>
      <c r="B12648" s="1">
        <v>45137</v>
      </c>
      <c r="C12648" t="s">
        <v>252</v>
      </c>
      <c r="D12648" t="s">
        <v>324</v>
      </c>
      <c r="E12648">
        <v>1</v>
      </c>
      <c r="F12648" t="s">
        <v>26</v>
      </c>
      <c r="G12648" t="s">
        <v>256</v>
      </c>
      <c r="H12648" t="s">
        <v>20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>
        <v>12645</v>
      </c>
      <c r="B12649" s="1">
        <v>45137</v>
      </c>
      <c r="C12649" t="s">
        <v>252</v>
      </c>
      <c r="D12649" t="s">
        <v>3819</v>
      </c>
      <c r="E12649">
        <v>1</v>
      </c>
      <c r="F12649" t="s">
        <v>3729</v>
      </c>
      <c r="G12649" t="s">
        <v>258</v>
      </c>
      <c r="H12649" t="s">
        <v>3730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>
        <v>12646</v>
      </c>
      <c r="B12650" s="1">
        <v>45137</v>
      </c>
      <c r="C12650" t="s">
        <v>252</v>
      </c>
      <c r="D12650" t="s">
        <v>324</v>
      </c>
      <c r="E12650">
        <v>1</v>
      </c>
      <c r="F12650" t="s">
        <v>21</v>
      </c>
      <c r="G12650" t="s">
        <v>264</v>
      </c>
      <c r="H12650" t="s">
        <v>822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>
        <v>12647</v>
      </c>
      <c r="B12651" s="1">
        <v>45137</v>
      </c>
      <c r="C12651" t="s">
        <v>252</v>
      </c>
      <c r="D12651" t="s">
        <v>324</v>
      </c>
      <c r="E12651">
        <v>1</v>
      </c>
      <c r="F12651" t="s">
        <v>116</v>
      </c>
      <c r="G12651" t="s">
        <v>339</v>
      </c>
      <c r="H12651" t="s">
        <v>510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>
        <v>12648</v>
      </c>
      <c r="B12652" s="1">
        <v>45137</v>
      </c>
      <c r="C12652" t="s">
        <v>252</v>
      </c>
      <c r="D12652" t="s">
        <v>324</v>
      </c>
      <c r="E12652">
        <v>1</v>
      </c>
      <c r="F12652" t="s">
        <v>116</v>
      </c>
      <c r="G12652" t="s">
        <v>374</v>
      </c>
      <c r="H12652" t="s">
        <v>506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>
        <v>12649</v>
      </c>
      <c r="B12653" s="1">
        <v>45136</v>
      </c>
      <c r="C12653" t="s">
        <v>253</v>
      </c>
      <c r="D12653" t="s">
        <v>651</v>
      </c>
      <c r="E12653">
        <v>2</v>
      </c>
      <c r="F12653" t="s">
        <v>578</v>
      </c>
      <c r="G12653" t="s">
        <v>581</v>
      </c>
      <c r="H12653" t="s">
        <v>1165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>
        <v>12650</v>
      </c>
      <c r="B12654" s="1">
        <v>45136</v>
      </c>
      <c r="C12654" t="s">
        <v>253</v>
      </c>
      <c r="D12654" t="s">
        <v>651</v>
      </c>
      <c r="E12654">
        <v>8</v>
      </c>
      <c r="F12654" t="s">
        <v>216</v>
      </c>
      <c r="G12654" t="s">
        <v>581</v>
      </c>
      <c r="H12654" t="s">
        <v>1165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>
        <v>12651</v>
      </c>
      <c r="B12655" s="1">
        <v>45136</v>
      </c>
      <c r="C12655" t="s">
        <v>253</v>
      </c>
      <c r="D12655" t="s">
        <v>651</v>
      </c>
      <c r="E12655">
        <v>2</v>
      </c>
      <c r="F12655" t="s">
        <v>216</v>
      </c>
      <c r="G12655" t="s">
        <v>265</v>
      </c>
      <c r="H12655" t="s">
        <v>2937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>
        <v>12652</v>
      </c>
      <c r="B12656" s="1">
        <v>45136</v>
      </c>
      <c r="C12656" t="s">
        <v>253</v>
      </c>
      <c r="D12656" t="s">
        <v>884</v>
      </c>
      <c r="E12656">
        <v>1</v>
      </c>
      <c r="F12656" t="s">
        <v>1536</v>
      </c>
      <c r="G12656" t="s">
        <v>254</v>
      </c>
      <c r="H12656" t="s">
        <v>293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>
        <v>12653</v>
      </c>
      <c r="B12657" s="1">
        <v>45136</v>
      </c>
      <c r="C12657" t="s">
        <v>253</v>
      </c>
      <c r="D12657" t="s">
        <v>884</v>
      </c>
      <c r="E12657">
        <v>1</v>
      </c>
      <c r="F12657" t="s">
        <v>378</v>
      </c>
      <c r="G12657" t="s">
        <v>264</v>
      </c>
      <c r="H12657" t="s">
        <v>545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>
        <v>12654</v>
      </c>
      <c r="B12658" s="1">
        <v>45136</v>
      </c>
      <c r="C12658" t="s">
        <v>253</v>
      </c>
      <c r="D12658" t="s">
        <v>884</v>
      </c>
      <c r="E12658">
        <v>1</v>
      </c>
      <c r="F12658" t="s">
        <v>378</v>
      </c>
      <c r="G12658" t="s">
        <v>254</v>
      </c>
      <c r="H12658" t="s">
        <v>1672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>
        <v>12655</v>
      </c>
      <c r="B12659" s="1">
        <v>45136</v>
      </c>
      <c r="C12659" t="s">
        <v>253</v>
      </c>
      <c r="D12659" t="s">
        <v>884</v>
      </c>
      <c r="E12659">
        <v>1</v>
      </c>
      <c r="F12659" t="s">
        <v>1144</v>
      </c>
      <c r="G12659" t="s">
        <v>264</v>
      </c>
      <c r="H12659" t="s">
        <v>1211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>
        <v>12656</v>
      </c>
      <c r="B12660" s="1">
        <v>45136</v>
      </c>
      <c r="C12660" t="s">
        <v>253</v>
      </c>
      <c r="D12660" t="s">
        <v>3820</v>
      </c>
      <c r="E12660">
        <v>1</v>
      </c>
      <c r="F12660" t="s">
        <v>378</v>
      </c>
      <c r="G12660" t="s">
        <v>264</v>
      </c>
      <c r="H12660" t="s">
        <v>244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>
        <v>12657</v>
      </c>
      <c r="B12661" s="1">
        <v>45136</v>
      </c>
      <c r="C12661" t="s">
        <v>253</v>
      </c>
      <c r="D12661" t="s">
        <v>3820</v>
      </c>
      <c r="E12661">
        <v>1</v>
      </c>
      <c r="F12661" t="s">
        <v>378</v>
      </c>
      <c r="G12661" t="s">
        <v>276</v>
      </c>
      <c r="H12661" t="s">
        <v>2073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>
        <v>12658</v>
      </c>
      <c r="B12662" s="1">
        <v>45136</v>
      </c>
      <c r="C12662" t="s">
        <v>253</v>
      </c>
      <c r="D12662" t="s">
        <v>2327</v>
      </c>
      <c r="E12662">
        <v>3</v>
      </c>
      <c r="F12662" t="s">
        <v>3821</v>
      </c>
      <c r="G12662" t="s">
        <v>276</v>
      </c>
      <c r="H12662" t="s">
        <v>286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>
        <v>12659</v>
      </c>
      <c r="B12663" s="1">
        <v>45136</v>
      </c>
      <c r="C12663" t="s">
        <v>253</v>
      </c>
      <c r="D12663" t="s">
        <v>2327</v>
      </c>
      <c r="E12663">
        <v>5</v>
      </c>
      <c r="F12663" t="s">
        <v>3822</v>
      </c>
      <c r="G12663" t="s">
        <v>264</v>
      </c>
      <c r="H12663" t="s">
        <v>3823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>
        <v>12660</v>
      </c>
      <c r="B12664" s="1">
        <v>45136</v>
      </c>
      <c r="C12664" t="s">
        <v>253</v>
      </c>
      <c r="D12664" t="s">
        <v>2327</v>
      </c>
      <c r="E12664">
        <v>1</v>
      </c>
      <c r="F12664" t="s">
        <v>1432</v>
      </c>
      <c r="G12664" t="s">
        <v>255</v>
      </c>
      <c r="H12664" t="s">
        <v>470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>
        <v>12661</v>
      </c>
      <c r="B12665" s="1">
        <v>45137</v>
      </c>
      <c r="C12665" t="s">
        <v>252</v>
      </c>
      <c r="D12665" t="s">
        <v>324</v>
      </c>
      <c r="E12665">
        <v>1</v>
      </c>
      <c r="F12665" t="s">
        <v>116</v>
      </c>
      <c r="G12665" t="s">
        <v>374</v>
      </c>
      <c r="H12665" t="s">
        <v>506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>
        <v>12662</v>
      </c>
      <c r="B12666" s="1">
        <v>45138</v>
      </c>
      <c r="C12666" t="s">
        <v>252</v>
      </c>
      <c r="D12666" t="s">
        <v>3826</v>
      </c>
      <c r="E12666">
        <v>1</v>
      </c>
      <c r="F12666" t="s">
        <v>2838</v>
      </c>
      <c r="G12666" t="s">
        <v>1194</v>
      </c>
      <c r="H12666" t="s">
        <v>3824</v>
      </c>
      <c r="K12666" t="s">
        <v>3828</v>
      </c>
      <c r="L12666" t="s">
        <v>3825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>
        <v>12663</v>
      </c>
      <c r="B12667" s="1">
        <v>45138</v>
      </c>
      <c r="C12667" t="s">
        <v>252</v>
      </c>
      <c r="D12667" t="s">
        <v>391</v>
      </c>
      <c r="E12667">
        <v>1</v>
      </c>
      <c r="F12667" t="s">
        <v>116</v>
      </c>
      <c r="G12667" t="s">
        <v>339</v>
      </c>
      <c r="H12667" t="s">
        <v>510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>
        <v>12664</v>
      </c>
      <c r="B12668" s="1">
        <v>45138</v>
      </c>
      <c r="C12668" t="s">
        <v>252</v>
      </c>
      <c r="D12668" t="s">
        <v>324</v>
      </c>
      <c r="E12668">
        <v>1</v>
      </c>
      <c r="F12668" t="s">
        <v>524</v>
      </c>
      <c r="G12668" t="s">
        <v>265</v>
      </c>
      <c r="H12668" t="s">
        <v>544</v>
      </c>
      <c r="J12668" t="s">
        <v>2946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>
        <v>12665</v>
      </c>
      <c r="B12669" s="1">
        <v>45138</v>
      </c>
      <c r="C12669" t="s">
        <v>252</v>
      </c>
      <c r="D12669" t="s">
        <v>324</v>
      </c>
      <c r="E12669">
        <v>1</v>
      </c>
      <c r="F12669" t="s">
        <v>1948</v>
      </c>
      <c r="G12669" t="s">
        <v>265</v>
      </c>
      <c r="H12669" t="s">
        <v>544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>
        <v>12666</v>
      </c>
      <c r="B12670" s="1">
        <v>45138</v>
      </c>
      <c r="C12670" t="s">
        <v>253</v>
      </c>
      <c r="D12670" t="s">
        <v>2327</v>
      </c>
      <c r="E12670">
        <v>20</v>
      </c>
      <c r="F12670" t="s">
        <v>3822</v>
      </c>
      <c r="G12670" t="s">
        <v>581</v>
      </c>
      <c r="H12670" t="s">
        <v>1165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>
        <v>12667</v>
      </c>
      <c r="B12671" s="1">
        <v>45138</v>
      </c>
      <c r="C12671" t="s">
        <v>253</v>
      </c>
      <c r="D12671" t="s">
        <v>884</v>
      </c>
      <c r="E12671">
        <v>1</v>
      </c>
      <c r="F12671" t="s">
        <v>378</v>
      </c>
      <c r="G12671" t="s">
        <v>264</v>
      </c>
      <c r="H12671" t="s">
        <v>545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>
        <v>12668</v>
      </c>
      <c r="B12672" s="1">
        <v>45138</v>
      </c>
      <c r="C12672" t="s">
        <v>253</v>
      </c>
      <c r="D12672" t="s">
        <v>884</v>
      </c>
      <c r="E12672">
        <v>1</v>
      </c>
      <c r="F12672" t="s">
        <v>378</v>
      </c>
      <c r="G12672" t="s">
        <v>276</v>
      </c>
      <c r="H12672" t="s">
        <v>242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>
        <v>12669</v>
      </c>
      <c r="B12673" s="1">
        <v>45138</v>
      </c>
      <c r="C12673" t="s">
        <v>253</v>
      </c>
      <c r="D12673" t="s">
        <v>884</v>
      </c>
      <c r="E12673">
        <v>1</v>
      </c>
      <c r="F12673" t="s">
        <v>378</v>
      </c>
      <c r="G12673" t="s">
        <v>264</v>
      </c>
      <c r="H12673" t="s">
        <v>2548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>
        <v>12670</v>
      </c>
      <c r="B12674" s="1">
        <v>45138</v>
      </c>
      <c r="C12674" t="s">
        <v>253</v>
      </c>
      <c r="D12674" t="s">
        <v>884</v>
      </c>
      <c r="E12674">
        <v>1</v>
      </c>
      <c r="F12674" t="s">
        <v>1536</v>
      </c>
      <c r="G12674" t="s">
        <v>276</v>
      </c>
      <c r="H12674" t="s">
        <v>1007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>
        <v>12671</v>
      </c>
      <c r="B12675" s="1">
        <v>45138</v>
      </c>
      <c r="C12675" t="s">
        <v>253</v>
      </c>
      <c r="D12675" t="s">
        <v>884</v>
      </c>
      <c r="E12675">
        <v>1</v>
      </c>
      <c r="F12675" t="s">
        <v>1184</v>
      </c>
      <c r="G12675" t="s">
        <v>264</v>
      </c>
      <c r="H12675" t="s">
        <v>799</v>
      </c>
      <c r="J12675" t="s">
        <v>25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>
        <v>12672</v>
      </c>
      <c r="B12676" s="1">
        <v>45138</v>
      </c>
      <c r="C12676" t="s">
        <v>253</v>
      </c>
      <c r="D12676" t="s">
        <v>884</v>
      </c>
      <c r="E12676">
        <v>1</v>
      </c>
      <c r="F12676" t="s">
        <v>378</v>
      </c>
      <c r="G12676" t="s">
        <v>596</v>
      </c>
      <c r="H12676" t="s">
        <v>1730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>
        <v>12673</v>
      </c>
      <c r="B12677" s="1">
        <v>45138</v>
      </c>
      <c r="C12677" t="s">
        <v>253</v>
      </c>
      <c r="D12677" t="s">
        <v>1757</v>
      </c>
      <c r="E12677">
        <v>1</v>
      </c>
      <c r="F12677" t="s">
        <v>48</v>
      </c>
      <c r="G12677" t="s">
        <v>1755</v>
      </c>
      <c r="H12677" t="s">
        <v>2656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>
        <v>12674</v>
      </c>
      <c r="B12678" s="1">
        <v>45138</v>
      </c>
      <c r="C12678" t="s">
        <v>253</v>
      </c>
      <c r="D12678" t="s">
        <v>1757</v>
      </c>
      <c r="E12678">
        <v>1</v>
      </c>
      <c r="F12678" t="s">
        <v>3729</v>
      </c>
      <c r="G12678" t="s">
        <v>258</v>
      </c>
      <c r="H12678" t="s">
        <v>3730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>
        <v>12675</v>
      </c>
      <c r="B12679" s="1">
        <v>45138</v>
      </c>
      <c r="C12679" t="s">
        <v>253</v>
      </c>
      <c r="D12679" t="s">
        <v>3070</v>
      </c>
      <c r="E12679">
        <v>1</v>
      </c>
      <c r="F12679" t="s">
        <v>103</v>
      </c>
      <c r="G12679" t="s">
        <v>748</v>
      </c>
      <c r="H12679" t="s">
        <v>3827</v>
      </c>
      <c r="K12679" t="s">
        <v>3833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>
        <v>12676</v>
      </c>
      <c r="B12680" s="1">
        <v>45138</v>
      </c>
      <c r="C12680" t="s">
        <v>253</v>
      </c>
      <c r="D12680" t="s">
        <v>3070</v>
      </c>
      <c r="E12680">
        <v>1</v>
      </c>
      <c r="F12680" t="s">
        <v>2838</v>
      </c>
      <c r="G12680" t="s">
        <v>1194</v>
      </c>
      <c r="H12680" t="s">
        <v>3824</v>
      </c>
      <c r="K12680" t="s">
        <v>3828</v>
      </c>
      <c r="L12680" t="s">
        <v>3825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>
        <v>12677</v>
      </c>
      <c r="B12681" s="1">
        <v>45138</v>
      </c>
      <c r="C12681" t="s">
        <v>253</v>
      </c>
      <c r="D12681" t="s">
        <v>3829</v>
      </c>
      <c r="E12681">
        <v>1</v>
      </c>
      <c r="F12681" t="s">
        <v>524</v>
      </c>
      <c r="G12681" t="s">
        <v>258</v>
      </c>
      <c r="H12681" t="s">
        <v>3830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>
        <v>12678</v>
      </c>
      <c r="B12682" s="1">
        <v>45138</v>
      </c>
      <c r="C12682" t="s">
        <v>253</v>
      </c>
      <c r="D12682" t="s">
        <v>3829</v>
      </c>
      <c r="E12682">
        <v>1</v>
      </c>
      <c r="F12682" t="s">
        <v>524</v>
      </c>
      <c r="G12682" t="s">
        <v>258</v>
      </c>
      <c r="H12682" t="s">
        <v>3831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>
        <v>12679</v>
      </c>
      <c r="B12683" s="1">
        <v>45138</v>
      </c>
      <c r="C12683" t="s">
        <v>253</v>
      </c>
      <c r="D12683" t="s">
        <v>3829</v>
      </c>
      <c r="E12683">
        <v>13</v>
      </c>
      <c r="F12683" t="s">
        <v>2324</v>
      </c>
      <c r="G12683" t="s">
        <v>581</v>
      </c>
      <c r="H12683" t="s">
        <v>1165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>
        <v>12680</v>
      </c>
      <c r="B12684" s="1">
        <v>45138</v>
      </c>
      <c r="C12684" t="s">
        <v>253</v>
      </c>
      <c r="D12684" t="s">
        <v>3829</v>
      </c>
      <c r="E12684">
        <v>4</v>
      </c>
      <c r="F12684" t="s">
        <v>1166</v>
      </c>
      <c r="G12684" t="s">
        <v>581</v>
      </c>
      <c r="H12684" t="s">
        <v>1165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>
        <v>12681</v>
      </c>
      <c r="B12685" s="1">
        <v>45138</v>
      </c>
      <c r="C12685" t="s">
        <v>253</v>
      </c>
      <c r="D12685" t="s">
        <v>3829</v>
      </c>
      <c r="E12685">
        <v>6</v>
      </c>
      <c r="F12685" t="s">
        <v>21</v>
      </c>
      <c r="G12685" t="s">
        <v>733</v>
      </c>
      <c r="H12685" t="s">
        <v>3832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>
        <v>12682</v>
      </c>
      <c r="B12686" s="1">
        <v>45138</v>
      </c>
      <c r="C12686" t="s">
        <v>253</v>
      </c>
      <c r="D12686" t="s">
        <v>3829</v>
      </c>
      <c r="E12686">
        <v>4</v>
      </c>
      <c r="F12686" t="s">
        <v>216</v>
      </c>
      <c r="G12686" t="s">
        <v>581</v>
      </c>
      <c r="H12686" t="s">
        <v>1165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>
        <v>12683</v>
      </c>
      <c r="B12687" s="1">
        <v>45138</v>
      </c>
      <c r="C12687" t="s">
        <v>253</v>
      </c>
      <c r="D12687" t="s">
        <v>3829</v>
      </c>
      <c r="E12687">
        <v>3</v>
      </c>
      <c r="F12687" t="s">
        <v>883</v>
      </c>
      <c r="G12687" t="s">
        <v>254</v>
      </c>
      <c r="H12687" t="s">
        <v>1862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>
        <v>12684</v>
      </c>
      <c r="B12688" s="1">
        <v>45138</v>
      </c>
      <c r="C12688" t="s">
        <v>253</v>
      </c>
      <c r="D12688" t="s">
        <v>3829</v>
      </c>
      <c r="E12688">
        <v>4</v>
      </c>
      <c r="F12688" t="s">
        <v>2068</v>
      </c>
      <c r="G12688" t="s">
        <v>581</v>
      </c>
      <c r="H12688" t="s">
        <v>1165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>
        <v>12685</v>
      </c>
      <c r="B12689" s="1">
        <v>45138</v>
      </c>
      <c r="C12689" t="s">
        <v>253</v>
      </c>
      <c r="D12689" t="s">
        <v>3829</v>
      </c>
      <c r="E12689">
        <v>2</v>
      </c>
      <c r="F12689" t="s">
        <v>26</v>
      </c>
      <c r="G12689" t="s">
        <v>3853</v>
      </c>
      <c r="H12689" t="s">
        <v>3784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>
        <v>12686</v>
      </c>
      <c r="B12690" s="1">
        <v>45138</v>
      </c>
      <c r="C12690" t="s">
        <v>252</v>
      </c>
      <c r="D12690" t="s">
        <v>324</v>
      </c>
      <c r="E12690">
        <v>1</v>
      </c>
      <c r="F12690" t="s">
        <v>669</v>
      </c>
      <c r="G12690" t="s">
        <v>1194</v>
      </c>
      <c r="H12690" t="s">
        <v>3824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>
        <v>12687</v>
      </c>
      <c r="B12691" s="1">
        <v>45138</v>
      </c>
      <c r="C12691" t="s">
        <v>252</v>
      </c>
      <c r="D12691" t="s">
        <v>324</v>
      </c>
      <c r="E12691">
        <v>1</v>
      </c>
      <c r="F12691" t="s">
        <v>669</v>
      </c>
      <c r="G12691" t="s">
        <v>1194</v>
      </c>
      <c r="H12691" t="s">
        <v>3824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>
        <v>12688</v>
      </c>
      <c r="B12692" s="1">
        <v>45138</v>
      </c>
      <c r="C12692" t="s">
        <v>252</v>
      </c>
      <c r="D12692" t="s">
        <v>324</v>
      </c>
      <c r="E12692">
        <v>1</v>
      </c>
      <c r="F12692" t="s">
        <v>357</v>
      </c>
      <c r="G12692" t="s">
        <v>358</v>
      </c>
      <c r="H12692" t="s">
        <v>362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>
        <v>12689</v>
      </c>
      <c r="B12693" s="1">
        <v>45138</v>
      </c>
      <c r="C12693" t="s">
        <v>252</v>
      </c>
      <c r="D12693" t="s">
        <v>324</v>
      </c>
      <c r="E12693">
        <v>1</v>
      </c>
      <c r="F12693" t="s">
        <v>450</v>
      </c>
      <c r="G12693" t="s">
        <v>264</v>
      </c>
      <c r="H12693" t="s">
        <v>3835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>
        <v>12690</v>
      </c>
      <c r="B12694" s="1">
        <v>45138</v>
      </c>
      <c r="C12694" t="s">
        <v>252</v>
      </c>
      <c r="D12694" t="s">
        <v>324</v>
      </c>
      <c r="E12694">
        <v>1</v>
      </c>
      <c r="F12694" t="s">
        <v>378</v>
      </c>
      <c r="G12694" t="s">
        <v>276</v>
      </c>
      <c r="H12694" t="s">
        <v>2073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>
        <v>12691</v>
      </c>
      <c r="B12695" s="1">
        <v>45138</v>
      </c>
      <c r="C12695" t="s">
        <v>252</v>
      </c>
      <c r="D12695" t="s">
        <v>324</v>
      </c>
      <c r="E12695">
        <v>1</v>
      </c>
      <c r="F12695" t="s">
        <v>883</v>
      </c>
      <c r="G12695" t="s">
        <v>254</v>
      </c>
      <c r="H12695" t="s">
        <v>293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>
        <v>12692</v>
      </c>
      <c r="B12696" s="1">
        <v>45138</v>
      </c>
      <c r="C12696" t="s">
        <v>252</v>
      </c>
      <c r="D12696" t="s">
        <v>324</v>
      </c>
      <c r="E12696">
        <v>1</v>
      </c>
      <c r="F12696" t="s">
        <v>116</v>
      </c>
      <c r="G12696" t="s">
        <v>339</v>
      </c>
      <c r="H12696" t="s">
        <v>511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>
        <v>12693</v>
      </c>
      <c r="B12697" s="1">
        <v>45138</v>
      </c>
      <c r="C12697" t="s">
        <v>252</v>
      </c>
      <c r="D12697" t="s">
        <v>324</v>
      </c>
      <c r="E12697">
        <v>1</v>
      </c>
      <c r="F12697" t="s">
        <v>116</v>
      </c>
      <c r="G12697" t="s">
        <v>374</v>
      </c>
      <c r="H12697" t="s">
        <v>506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>
        <v>12694</v>
      </c>
      <c r="B12698" s="1">
        <v>45138</v>
      </c>
      <c r="C12698" t="s">
        <v>252</v>
      </c>
      <c r="D12698" t="s">
        <v>324</v>
      </c>
      <c r="E12698">
        <v>1</v>
      </c>
      <c r="F12698" t="s">
        <v>116</v>
      </c>
      <c r="G12698" t="s">
        <v>639</v>
      </c>
      <c r="H12698" t="s">
        <v>640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>
        <v>12695</v>
      </c>
      <c r="B12699" s="1">
        <v>45138</v>
      </c>
      <c r="C12699" t="s">
        <v>252</v>
      </c>
      <c r="D12699" t="s">
        <v>324</v>
      </c>
      <c r="E12699">
        <v>1</v>
      </c>
      <c r="F12699" t="s">
        <v>116</v>
      </c>
      <c r="G12699" t="s">
        <v>339</v>
      </c>
      <c r="H12699" t="s">
        <v>510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>
        <v>12696</v>
      </c>
      <c r="B12700" s="1">
        <v>45138</v>
      </c>
      <c r="C12700" t="s">
        <v>252</v>
      </c>
      <c r="D12700" t="s">
        <v>324</v>
      </c>
      <c r="E12700">
        <v>1</v>
      </c>
      <c r="F12700" t="s">
        <v>578</v>
      </c>
      <c r="G12700" t="s">
        <v>265</v>
      </c>
      <c r="H12700" t="s">
        <v>462</v>
      </c>
      <c r="J12700" t="s">
        <v>3616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>
        <v>12697</v>
      </c>
      <c r="B12701" s="1">
        <v>45138</v>
      </c>
      <c r="C12701" t="s">
        <v>252</v>
      </c>
      <c r="D12701" t="s">
        <v>324</v>
      </c>
      <c r="E12701">
        <v>1</v>
      </c>
      <c r="F12701" t="s">
        <v>116</v>
      </c>
      <c r="G12701" t="s">
        <v>339</v>
      </c>
      <c r="H12701" t="s">
        <v>510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>
        <v>12698</v>
      </c>
      <c r="B12702" s="1">
        <v>45138</v>
      </c>
      <c r="C12702" t="s">
        <v>252</v>
      </c>
      <c r="D12702" t="s">
        <v>324</v>
      </c>
      <c r="E12702">
        <v>1</v>
      </c>
      <c r="F12702" t="s">
        <v>447</v>
      </c>
      <c r="G12702" t="s">
        <v>592</v>
      </c>
      <c r="H12702" t="s">
        <v>1393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>
        <v>12699</v>
      </c>
      <c r="B12703" s="1">
        <v>45138</v>
      </c>
      <c r="C12703" t="s">
        <v>252</v>
      </c>
      <c r="D12703" t="s">
        <v>324</v>
      </c>
      <c r="E12703">
        <v>1</v>
      </c>
      <c r="F12703" t="s">
        <v>883</v>
      </c>
      <c r="G12703" t="s">
        <v>264</v>
      </c>
      <c r="H12703" t="s">
        <v>798</v>
      </c>
      <c r="J12703" t="s">
        <v>2940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>
        <v>12700</v>
      </c>
      <c r="B12704" s="1">
        <v>45138</v>
      </c>
      <c r="C12704" t="s">
        <v>252</v>
      </c>
      <c r="D12704" t="s">
        <v>324</v>
      </c>
      <c r="E12704">
        <v>1</v>
      </c>
      <c r="F12704" t="s">
        <v>116</v>
      </c>
      <c r="G12704" t="s">
        <v>374</v>
      </c>
      <c r="H12704" t="s">
        <v>506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>
        <v>12701</v>
      </c>
      <c r="B12705" s="1">
        <v>45138</v>
      </c>
      <c r="C12705" t="s">
        <v>252</v>
      </c>
      <c r="D12705" t="s">
        <v>324</v>
      </c>
      <c r="E12705">
        <v>1</v>
      </c>
      <c r="F12705" t="s">
        <v>15</v>
      </c>
      <c r="G12705" t="s">
        <v>325</v>
      </c>
      <c r="H12705" t="s">
        <v>20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>
        <v>12702</v>
      </c>
      <c r="B12706" s="1">
        <v>45138</v>
      </c>
      <c r="C12706" t="s">
        <v>252</v>
      </c>
      <c r="D12706" t="s">
        <v>324</v>
      </c>
      <c r="E12706">
        <v>1</v>
      </c>
      <c r="F12706" t="s">
        <v>21</v>
      </c>
      <c r="G12706" t="s">
        <v>325</v>
      </c>
      <c r="H12706" t="s">
        <v>232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>
        <v>12703</v>
      </c>
      <c r="B12707" s="1">
        <v>45138</v>
      </c>
      <c r="C12707" t="s">
        <v>252</v>
      </c>
      <c r="D12707" t="s">
        <v>331</v>
      </c>
      <c r="E12707">
        <v>1</v>
      </c>
      <c r="F12707" t="s">
        <v>21</v>
      </c>
      <c r="G12707" t="s">
        <v>258</v>
      </c>
      <c r="H12707" t="s">
        <v>2001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>
        <v>12704</v>
      </c>
      <c r="B12708" s="1">
        <v>45138</v>
      </c>
      <c r="C12708" t="s">
        <v>252</v>
      </c>
      <c r="D12708" t="s">
        <v>324</v>
      </c>
      <c r="E12708">
        <v>1</v>
      </c>
      <c r="F12708" t="s">
        <v>378</v>
      </c>
      <c r="G12708" t="s">
        <v>255</v>
      </c>
      <c r="H12708" t="s">
        <v>273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>
        <v>12705</v>
      </c>
      <c r="B12709" s="1">
        <v>45138</v>
      </c>
      <c r="C12709" t="s">
        <v>252</v>
      </c>
      <c r="D12709" t="s">
        <v>324</v>
      </c>
      <c r="E12709">
        <v>1</v>
      </c>
      <c r="F12709" t="s">
        <v>3434</v>
      </c>
      <c r="G12709" t="s">
        <v>276</v>
      </c>
      <c r="H12709" t="s">
        <v>3434</v>
      </c>
      <c r="J12709" t="s">
        <v>1385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>
        <v>12706</v>
      </c>
      <c r="B12710" s="1">
        <v>45138</v>
      </c>
      <c r="C12710" t="s">
        <v>252</v>
      </c>
      <c r="D12710" t="s">
        <v>324</v>
      </c>
      <c r="E12710">
        <v>1</v>
      </c>
      <c r="F12710" t="s">
        <v>450</v>
      </c>
      <c r="G12710" t="s">
        <v>276</v>
      </c>
      <c r="H12710" t="s">
        <v>3836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>
        <v>12707</v>
      </c>
      <c r="B12711" s="1">
        <v>45138</v>
      </c>
      <c r="C12711" t="s">
        <v>252</v>
      </c>
      <c r="D12711" t="s">
        <v>651</v>
      </c>
      <c r="E12711">
        <v>1</v>
      </c>
      <c r="F12711" t="s">
        <v>15</v>
      </c>
      <c r="G12711" t="s">
        <v>991</v>
      </c>
      <c r="H12711" t="s">
        <v>553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>
        <v>12708</v>
      </c>
      <c r="B12712" s="1">
        <v>45138</v>
      </c>
      <c r="C12712" t="s">
        <v>252</v>
      </c>
      <c r="D12712" t="s">
        <v>324</v>
      </c>
      <c r="E12712">
        <v>1</v>
      </c>
      <c r="F12712" t="s">
        <v>26</v>
      </c>
      <c r="G12712" t="s">
        <v>256</v>
      </c>
      <c r="H12712" t="s">
        <v>16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>
        <v>12709</v>
      </c>
      <c r="B12713" s="1">
        <v>45138</v>
      </c>
      <c r="C12713" t="s">
        <v>252</v>
      </c>
      <c r="D12713" t="s">
        <v>324</v>
      </c>
      <c r="E12713">
        <v>1</v>
      </c>
      <c r="F12713" t="s">
        <v>116</v>
      </c>
      <c r="G12713" t="s">
        <v>339</v>
      </c>
      <c r="H12713" t="s">
        <v>510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>
        <v>12710</v>
      </c>
      <c r="B12714" s="1">
        <v>45139</v>
      </c>
      <c r="C12714" t="s">
        <v>252</v>
      </c>
      <c r="D12714" t="s">
        <v>324</v>
      </c>
      <c r="E12714">
        <v>1</v>
      </c>
      <c r="F12714" t="s">
        <v>450</v>
      </c>
      <c r="G12714" t="s">
        <v>3837</v>
      </c>
      <c r="H12714" t="s">
        <v>3838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>
        <v>12711</v>
      </c>
      <c r="B12715" s="1">
        <v>45139</v>
      </c>
      <c r="C12715" t="s">
        <v>252</v>
      </c>
      <c r="D12715" t="s">
        <v>324</v>
      </c>
      <c r="E12715">
        <v>1</v>
      </c>
      <c r="F12715" t="s">
        <v>450</v>
      </c>
      <c r="G12715" t="s">
        <v>264</v>
      </c>
      <c r="H12715" t="s">
        <v>3723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>
        <v>12712</v>
      </c>
      <c r="B12716" s="1">
        <v>45139</v>
      </c>
      <c r="C12716" t="s">
        <v>252</v>
      </c>
      <c r="D12716" t="s">
        <v>324</v>
      </c>
      <c r="E12716">
        <v>1</v>
      </c>
      <c r="F12716" t="s">
        <v>447</v>
      </c>
      <c r="G12716" t="s">
        <v>339</v>
      </c>
      <c r="H12716" t="s">
        <v>448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>
        <v>12713</v>
      </c>
      <c r="B12717" s="1">
        <v>45139</v>
      </c>
      <c r="C12717" t="s">
        <v>252</v>
      </c>
      <c r="D12717" t="s">
        <v>324</v>
      </c>
      <c r="E12717">
        <v>1</v>
      </c>
      <c r="F12717" t="s">
        <v>127</v>
      </c>
      <c r="G12717" t="s">
        <v>258</v>
      </c>
      <c r="H12717" t="s">
        <v>3485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>
        <v>12714</v>
      </c>
      <c r="B12718" s="1">
        <v>45139</v>
      </c>
      <c r="C12718" t="s">
        <v>252</v>
      </c>
      <c r="D12718" t="s">
        <v>324</v>
      </c>
      <c r="E12718">
        <v>1</v>
      </c>
      <c r="F12718" t="s">
        <v>15</v>
      </c>
      <c r="G12718" t="s">
        <v>258</v>
      </c>
      <c r="H12718" t="s">
        <v>3797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>
        <v>12715</v>
      </c>
      <c r="B12719" s="1">
        <v>45139</v>
      </c>
      <c r="C12719" t="s">
        <v>252</v>
      </c>
      <c r="D12719" t="s">
        <v>324</v>
      </c>
      <c r="E12719">
        <v>1</v>
      </c>
      <c r="F12719" t="s">
        <v>217</v>
      </c>
      <c r="G12719" t="s">
        <v>491</v>
      </c>
      <c r="H12719" t="s">
        <v>3839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>
        <v>12716</v>
      </c>
      <c r="B12720" s="1">
        <v>45139</v>
      </c>
      <c r="C12720" t="s">
        <v>252</v>
      </c>
      <c r="D12720" t="s">
        <v>324</v>
      </c>
      <c r="E12720">
        <v>1</v>
      </c>
      <c r="F12720" t="s">
        <v>883</v>
      </c>
      <c r="G12720" t="s">
        <v>491</v>
      </c>
      <c r="H12720" t="s">
        <v>3839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>
        <v>12717</v>
      </c>
      <c r="B12721" s="1">
        <v>45139</v>
      </c>
      <c r="C12721" t="s">
        <v>252</v>
      </c>
      <c r="D12721" t="s">
        <v>324</v>
      </c>
      <c r="E12721">
        <v>1</v>
      </c>
      <c r="F12721" t="s">
        <v>450</v>
      </c>
      <c r="G12721" t="s">
        <v>255</v>
      </c>
      <c r="H12721" t="s">
        <v>3840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>
        <v>12718</v>
      </c>
      <c r="B12722" s="1">
        <v>45139</v>
      </c>
      <c r="C12722" t="s">
        <v>252</v>
      </c>
      <c r="D12722" t="s">
        <v>324</v>
      </c>
      <c r="E12722">
        <v>1</v>
      </c>
      <c r="F12722" t="s">
        <v>357</v>
      </c>
      <c r="G12722" t="s">
        <v>358</v>
      </c>
      <c r="H12722" t="s">
        <v>364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>
        <v>12719</v>
      </c>
      <c r="B12723" s="1">
        <v>45139</v>
      </c>
      <c r="C12723" t="s">
        <v>252</v>
      </c>
      <c r="D12723" t="s">
        <v>324</v>
      </c>
      <c r="E12723">
        <v>1</v>
      </c>
      <c r="F12723" t="s">
        <v>450</v>
      </c>
      <c r="G12723" t="s">
        <v>358</v>
      </c>
      <c r="H12723" t="s">
        <v>636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>
        <v>12720</v>
      </c>
      <c r="B12724" s="1">
        <v>45139</v>
      </c>
      <c r="C12724" t="s">
        <v>252</v>
      </c>
      <c r="D12724" t="s">
        <v>324</v>
      </c>
      <c r="E12724">
        <v>1</v>
      </c>
      <c r="F12724" t="s">
        <v>450</v>
      </c>
      <c r="G12724" t="s">
        <v>341</v>
      </c>
      <c r="H12724" t="s">
        <v>507</v>
      </c>
      <c r="L12724" t="s">
        <v>984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>
        <v>12721</v>
      </c>
      <c r="B12725" s="1">
        <v>45139</v>
      </c>
      <c r="C12725" t="s">
        <v>252</v>
      </c>
      <c r="D12725" t="s">
        <v>324</v>
      </c>
      <c r="E12725">
        <v>1</v>
      </c>
      <c r="F12725" t="s">
        <v>447</v>
      </c>
      <c r="G12725" t="s">
        <v>374</v>
      </c>
      <c r="H12725" t="s">
        <v>501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>
        <v>12722</v>
      </c>
      <c r="B12726" s="1">
        <v>45139</v>
      </c>
      <c r="C12726" t="s">
        <v>252</v>
      </c>
      <c r="D12726" t="s">
        <v>324</v>
      </c>
      <c r="E12726">
        <v>1</v>
      </c>
      <c r="F12726" t="s">
        <v>883</v>
      </c>
      <c r="G12726" t="s">
        <v>264</v>
      </c>
      <c r="H12726" t="s">
        <v>310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>
        <v>12723</v>
      </c>
      <c r="B12727" s="1">
        <v>45139</v>
      </c>
      <c r="C12727" t="s">
        <v>252</v>
      </c>
      <c r="D12727" t="s">
        <v>324</v>
      </c>
      <c r="E12727">
        <v>1</v>
      </c>
      <c r="F12727" t="s">
        <v>334</v>
      </c>
      <c r="G12727" t="s">
        <v>264</v>
      </c>
      <c r="H12727" t="s">
        <v>310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>
        <v>12724</v>
      </c>
      <c r="B12728" s="1">
        <v>45139</v>
      </c>
      <c r="C12728" t="s">
        <v>252</v>
      </c>
      <c r="D12728" t="s">
        <v>324</v>
      </c>
      <c r="E12728">
        <v>1</v>
      </c>
      <c r="F12728" t="s">
        <v>447</v>
      </c>
      <c r="G12728" t="s">
        <v>339</v>
      </c>
      <c r="H12728" t="s">
        <v>448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>
        <v>12725</v>
      </c>
      <c r="B12729" s="1">
        <v>45139</v>
      </c>
      <c r="C12729" t="s">
        <v>252</v>
      </c>
      <c r="D12729" t="s">
        <v>324</v>
      </c>
      <c r="E12729">
        <v>1</v>
      </c>
      <c r="F12729" t="s">
        <v>116</v>
      </c>
      <c r="G12729" t="s">
        <v>339</v>
      </c>
      <c r="H12729" t="s">
        <v>510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>
        <v>12726</v>
      </c>
      <c r="B12730" s="1">
        <v>45139</v>
      </c>
      <c r="C12730" t="s">
        <v>252</v>
      </c>
      <c r="D12730" t="s">
        <v>324</v>
      </c>
      <c r="E12730">
        <v>1</v>
      </c>
      <c r="F12730" t="s">
        <v>26</v>
      </c>
      <c r="G12730" t="s">
        <v>1724</v>
      </c>
      <c r="H12730" t="s">
        <v>1331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>
        <v>12727</v>
      </c>
      <c r="B12731" s="1">
        <v>45139</v>
      </c>
      <c r="C12731" t="s">
        <v>252</v>
      </c>
      <c r="D12731" t="s">
        <v>324</v>
      </c>
      <c r="E12731">
        <v>1</v>
      </c>
      <c r="F12731" t="s">
        <v>26</v>
      </c>
      <c r="G12731" t="s">
        <v>256</v>
      </c>
      <c r="H12731" t="s">
        <v>20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>
        <v>12728</v>
      </c>
      <c r="B12732" s="1">
        <v>45139</v>
      </c>
      <c r="C12732" t="s">
        <v>252</v>
      </c>
      <c r="D12732" t="s">
        <v>324</v>
      </c>
      <c r="E12732">
        <v>1</v>
      </c>
      <c r="F12732" t="s">
        <v>447</v>
      </c>
      <c r="G12732" t="s">
        <v>341</v>
      </c>
      <c r="H12732" t="s">
        <v>449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>
        <v>12729</v>
      </c>
      <c r="B12733" s="1">
        <v>45139</v>
      </c>
      <c r="C12733" t="s">
        <v>252</v>
      </c>
      <c r="D12733" t="s">
        <v>324</v>
      </c>
      <c r="E12733">
        <v>1</v>
      </c>
      <c r="F12733" t="s">
        <v>15</v>
      </c>
      <c r="G12733" t="s">
        <v>264</v>
      </c>
      <c r="H12733" t="s">
        <v>1331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>
        <v>12730</v>
      </c>
      <c r="B12734" s="1">
        <v>45139</v>
      </c>
      <c r="C12734" t="s">
        <v>252</v>
      </c>
      <c r="D12734" t="s">
        <v>324</v>
      </c>
      <c r="E12734">
        <v>1</v>
      </c>
      <c r="F12734" t="s">
        <v>450</v>
      </c>
      <c r="G12734" t="s">
        <v>258</v>
      </c>
      <c r="H12734" t="s">
        <v>2921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>
        <v>12731</v>
      </c>
      <c r="B12735" s="1">
        <v>45139</v>
      </c>
      <c r="C12735" t="s">
        <v>252</v>
      </c>
      <c r="D12735" t="s">
        <v>324</v>
      </c>
      <c r="E12735">
        <v>1</v>
      </c>
      <c r="F12735" t="s">
        <v>450</v>
      </c>
      <c r="G12735" t="s">
        <v>258</v>
      </c>
      <c r="H12735" t="s">
        <v>2921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>
        <v>12732</v>
      </c>
      <c r="B12736" s="1">
        <v>45139</v>
      </c>
      <c r="C12736" t="s">
        <v>252</v>
      </c>
      <c r="D12736" t="s">
        <v>324</v>
      </c>
      <c r="E12736">
        <v>1</v>
      </c>
      <c r="F12736" t="s">
        <v>15</v>
      </c>
      <c r="G12736" t="s">
        <v>264</v>
      </c>
      <c r="H12736" t="s">
        <v>1331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>
        <v>12733</v>
      </c>
      <c r="B12737" s="1">
        <v>45139</v>
      </c>
      <c r="C12737" t="s">
        <v>252</v>
      </c>
      <c r="D12737" t="s">
        <v>324</v>
      </c>
      <c r="E12737">
        <v>1</v>
      </c>
      <c r="F12737" t="s">
        <v>116</v>
      </c>
      <c r="G12737" t="s">
        <v>374</v>
      </c>
      <c r="H12737" t="s">
        <v>506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>
        <v>12734</v>
      </c>
      <c r="B12738" s="1">
        <v>45139</v>
      </c>
      <c r="C12738" t="s">
        <v>252</v>
      </c>
      <c r="D12738" t="s">
        <v>324</v>
      </c>
      <c r="E12738">
        <v>1</v>
      </c>
      <c r="F12738" t="s">
        <v>334</v>
      </c>
      <c r="G12738" t="s">
        <v>852</v>
      </c>
      <c r="H12738" t="s">
        <v>3727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>
        <v>12735</v>
      </c>
      <c r="B12739" s="1">
        <v>45139</v>
      </c>
      <c r="C12739" t="s">
        <v>252</v>
      </c>
      <c r="D12739" t="s">
        <v>324</v>
      </c>
      <c r="E12739">
        <v>1</v>
      </c>
      <c r="F12739" t="s">
        <v>334</v>
      </c>
      <c r="G12739" t="s">
        <v>1194</v>
      </c>
      <c r="H12739" t="s">
        <v>3842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>
        <v>12736</v>
      </c>
      <c r="B12740" s="1">
        <v>45139</v>
      </c>
      <c r="C12740" t="s">
        <v>252</v>
      </c>
      <c r="D12740" t="s">
        <v>324</v>
      </c>
      <c r="E12740">
        <v>1</v>
      </c>
      <c r="F12740" t="s">
        <v>42</v>
      </c>
      <c r="G12740" t="s">
        <v>258</v>
      </c>
      <c r="H12740" t="s">
        <v>1019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>
        <v>12737</v>
      </c>
      <c r="B12741" s="1">
        <v>45139</v>
      </c>
      <c r="C12741" t="s">
        <v>252</v>
      </c>
      <c r="D12741" t="s">
        <v>324</v>
      </c>
      <c r="E12741">
        <v>1</v>
      </c>
      <c r="F12741" t="s">
        <v>1536</v>
      </c>
      <c r="G12741" t="s">
        <v>255</v>
      </c>
      <c r="H12741" t="s">
        <v>2808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>
        <v>12738</v>
      </c>
      <c r="B12742" s="1">
        <v>45139</v>
      </c>
      <c r="C12742" t="s">
        <v>252</v>
      </c>
      <c r="D12742" t="s">
        <v>324</v>
      </c>
      <c r="E12742">
        <v>1</v>
      </c>
      <c r="F12742" t="s">
        <v>578</v>
      </c>
      <c r="G12742" t="s">
        <v>276</v>
      </c>
      <c r="H12742" t="s">
        <v>1385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>
        <v>12739</v>
      </c>
      <c r="B12743" s="1">
        <v>45139</v>
      </c>
      <c r="C12743" t="s">
        <v>252</v>
      </c>
      <c r="D12743" t="s">
        <v>324</v>
      </c>
      <c r="E12743">
        <v>1</v>
      </c>
      <c r="F12743" t="s">
        <v>21</v>
      </c>
      <c r="G12743" t="s">
        <v>264</v>
      </c>
      <c r="H12743" t="s">
        <v>1513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>
        <v>12740</v>
      </c>
      <c r="B12744" s="1">
        <v>45139</v>
      </c>
      <c r="C12744" t="s">
        <v>252</v>
      </c>
      <c r="D12744" t="s">
        <v>324</v>
      </c>
      <c r="E12744">
        <v>1</v>
      </c>
      <c r="F12744" t="s">
        <v>15</v>
      </c>
      <c r="G12744" t="s">
        <v>258</v>
      </c>
      <c r="H12744" t="s">
        <v>155</v>
      </c>
      <c r="I12744" t="s">
        <v>150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>
        <v>12741</v>
      </c>
      <c r="B12745" s="1">
        <v>45139</v>
      </c>
      <c r="C12745" t="s">
        <v>252</v>
      </c>
      <c r="D12745" t="s">
        <v>324</v>
      </c>
      <c r="E12745">
        <v>1</v>
      </c>
      <c r="F12745" t="s">
        <v>450</v>
      </c>
      <c r="G12745" t="s">
        <v>1652</v>
      </c>
      <c r="H12745" t="s">
        <v>3844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>
        <v>12742</v>
      </c>
      <c r="B12746" s="1">
        <v>45139</v>
      </c>
      <c r="C12746" t="s">
        <v>252</v>
      </c>
      <c r="D12746" t="s">
        <v>324</v>
      </c>
      <c r="E12746">
        <v>1</v>
      </c>
      <c r="F12746" t="s">
        <v>116</v>
      </c>
      <c r="G12746" t="s">
        <v>339</v>
      </c>
      <c r="H12746" t="s">
        <v>510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>
        <v>12743</v>
      </c>
      <c r="B12747" s="1">
        <v>45139</v>
      </c>
      <c r="C12747" t="s">
        <v>252</v>
      </c>
      <c r="D12747" t="s">
        <v>324</v>
      </c>
      <c r="E12747">
        <v>1</v>
      </c>
      <c r="F12747" t="s">
        <v>26</v>
      </c>
      <c r="G12747" t="s">
        <v>264</v>
      </c>
      <c r="H12747" t="s">
        <v>169</v>
      </c>
      <c r="I12747" t="s">
        <v>269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>
        <v>12744</v>
      </c>
      <c r="B12748" s="1">
        <v>45139</v>
      </c>
      <c r="C12748" t="s">
        <v>252</v>
      </c>
      <c r="D12748" t="s">
        <v>324</v>
      </c>
      <c r="E12748">
        <v>1</v>
      </c>
      <c r="F12748" t="s">
        <v>116</v>
      </c>
      <c r="G12748" t="s">
        <v>374</v>
      </c>
      <c r="H12748" t="s">
        <v>506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>
        <v>12745</v>
      </c>
      <c r="B12749" s="1">
        <v>45140</v>
      </c>
      <c r="C12749" t="s">
        <v>252</v>
      </c>
      <c r="D12749" t="s">
        <v>215</v>
      </c>
      <c r="E12749">
        <v>1</v>
      </c>
      <c r="F12749" t="s">
        <v>116</v>
      </c>
      <c r="G12749" t="s">
        <v>374</v>
      </c>
      <c r="H12749" t="s">
        <v>506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>
        <v>12746</v>
      </c>
      <c r="B12750" s="1">
        <v>45140</v>
      </c>
      <c r="C12750" t="s">
        <v>252</v>
      </c>
      <c r="D12750" t="s">
        <v>324</v>
      </c>
      <c r="E12750">
        <v>1</v>
      </c>
      <c r="F12750" t="s">
        <v>116</v>
      </c>
      <c r="G12750" t="s">
        <v>374</v>
      </c>
      <c r="H12750" t="s">
        <v>506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>
        <v>12747</v>
      </c>
      <c r="B12751" s="1">
        <v>45140</v>
      </c>
      <c r="C12751" t="s">
        <v>252</v>
      </c>
      <c r="D12751" t="s">
        <v>324</v>
      </c>
      <c r="E12751">
        <v>1</v>
      </c>
      <c r="F12751" t="s">
        <v>447</v>
      </c>
      <c r="G12751" t="s">
        <v>374</v>
      </c>
      <c r="H12751" t="s">
        <v>501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>
        <v>12748</v>
      </c>
      <c r="B12752" s="1">
        <v>45140</v>
      </c>
      <c r="C12752" t="s">
        <v>252</v>
      </c>
      <c r="D12752" t="s">
        <v>324</v>
      </c>
      <c r="E12752">
        <v>1</v>
      </c>
      <c r="F12752" t="s">
        <v>116</v>
      </c>
      <c r="G12752" t="s">
        <v>339</v>
      </c>
      <c r="H12752" t="s">
        <v>510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>
        <v>12749</v>
      </c>
      <c r="B12753" s="1">
        <v>45140</v>
      </c>
      <c r="C12753" t="s">
        <v>252</v>
      </c>
      <c r="D12753" t="s">
        <v>324</v>
      </c>
      <c r="E12753">
        <v>1</v>
      </c>
      <c r="F12753" t="s">
        <v>187</v>
      </c>
      <c r="G12753" t="s">
        <v>189</v>
      </c>
      <c r="H12753" t="s">
        <v>188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>
        <v>12750</v>
      </c>
      <c r="B12754" s="1">
        <v>45140</v>
      </c>
      <c r="C12754" t="s">
        <v>252</v>
      </c>
      <c r="D12754" t="s">
        <v>324</v>
      </c>
      <c r="E12754">
        <v>1</v>
      </c>
      <c r="F12754" t="s">
        <v>334</v>
      </c>
      <c r="G12754" t="s">
        <v>264</v>
      </c>
      <c r="H12754" t="s">
        <v>300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>
        <v>12751</v>
      </c>
      <c r="B12755" s="1">
        <v>45140</v>
      </c>
      <c r="C12755" t="s">
        <v>252</v>
      </c>
      <c r="D12755" t="s">
        <v>324</v>
      </c>
      <c r="E12755">
        <v>1</v>
      </c>
      <c r="F12755" t="s">
        <v>217</v>
      </c>
      <c r="G12755" t="s">
        <v>276</v>
      </c>
      <c r="H12755" t="s">
        <v>2599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>
        <v>12752</v>
      </c>
      <c r="B12756" s="1">
        <v>45140</v>
      </c>
      <c r="C12756" t="s">
        <v>252</v>
      </c>
      <c r="D12756" t="s">
        <v>324</v>
      </c>
      <c r="E12756">
        <v>1</v>
      </c>
      <c r="F12756" t="s">
        <v>334</v>
      </c>
      <c r="G12756" t="s">
        <v>255</v>
      </c>
      <c r="H12756" t="s">
        <v>1010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>
        <v>12753</v>
      </c>
      <c r="B12757" s="1">
        <v>45140</v>
      </c>
      <c r="C12757" t="s">
        <v>252</v>
      </c>
      <c r="D12757" t="s">
        <v>324</v>
      </c>
      <c r="E12757">
        <v>1</v>
      </c>
      <c r="F12757" t="s">
        <v>206</v>
      </c>
      <c r="G12757" t="s">
        <v>258</v>
      </c>
      <c r="H12757" t="s">
        <v>367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>
        <v>12754</v>
      </c>
      <c r="B12758" s="1">
        <v>45140</v>
      </c>
      <c r="C12758" t="s">
        <v>252</v>
      </c>
      <c r="D12758" t="s">
        <v>324</v>
      </c>
      <c r="E12758">
        <v>1</v>
      </c>
      <c r="F12758" t="s">
        <v>15</v>
      </c>
      <c r="G12758" t="s">
        <v>258</v>
      </c>
      <c r="H12758" t="s">
        <v>2261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>
        <v>12755</v>
      </c>
      <c r="B12759" s="1">
        <v>45140</v>
      </c>
      <c r="C12759" t="s">
        <v>252</v>
      </c>
      <c r="D12759" t="s">
        <v>324</v>
      </c>
      <c r="E12759">
        <v>1</v>
      </c>
      <c r="F12759" t="s">
        <v>127</v>
      </c>
      <c r="G12759" t="s">
        <v>258</v>
      </c>
      <c r="H12759" t="s">
        <v>2257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>
        <v>12756</v>
      </c>
      <c r="B12760" s="1">
        <v>45140</v>
      </c>
      <c r="C12760" t="s">
        <v>252</v>
      </c>
      <c r="D12760" t="s">
        <v>324</v>
      </c>
      <c r="E12760">
        <v>1</v>
      </c>
      <c r="F12760" t="s">
        <v>15</v>
      </c>
      <c r="G12760" t="s">
        <v>258</v>
      </c>
      <c r="H12760" t="s">
        <v>3790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>
        <v>12757</v>
      </c>
      <c r="B12761" s="1">
        <v>45140</v>
      </c>
      <c r="C12761" t="s">
        <v>252</v>
      </c>
      <c r="D12761" t="s">
        <v>324</v>
      </c>
      <c r="E12761">
        <v>1</v>
      </c>
      <c r="F12761" t="s">
        <v>450</v>
      </c>
      <c r="G12761" t="s">
        <v>258</v>
      </c>
      <c r="H12761" t="s">
        <v>2921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>
        <v>12758</v>
      </c>
      <c r="B12762" s="1">
        <v>45140</v>
      </c>
      <c r="C12762" t="s">
        <v>252</v>
      </c>
      <c r="D12762" t="s">
        <v>324</v>
      </c>
      <c r="E12762">
        <v>1</v>
      </c>
      <c r="F12762" t="s">
        <v>450</v>
      </c>
      <c r="G12762" t="s">
        <v>491</v>
      </c>
      <c r="H12762" t="s">
        <v>3845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>
        <v>12759</v>
      </c>
      <c r="B12763" s="1">
        <v>45140</v>
      </c>
      <c r="C12763" t="s">
        <v>252</v>
      </c>
      <c r="D12763" t="s">
        <v>324</v>
      </c>
      <c r="E12763">
        <v>1</v>
      </c>
      <c r="F12763" t="s">
        <v>15</v>
      </c>
      <c r="G12763" t="s">
        <v>258</v>
      </c>
      <c r="H12763" t="s">
        <v>2259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>
        <v>12760</v>
      </c>
      <c r="B12764" s="1">
        <v>45140</v>
      </c>
      <c r="C12764" t="s">
        <v>252</v>
      </c>
      <c r="D12764" t="s">
        <v>324</v>
      </c>
      <c r="E12764">
        <v>1</v>
      </c>
      <c r="F12764" t="s">
        <v>15</v>
      </c>
      <c r="G12764" t="s">
        <v>258</v>
      </c>
      <c r="H12764" t="s">
        <v>3343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>
        <v>12761</v>
      </c>
      <c r="B12765" s="1">
        <v>45140</v>
      </c>
      <c r="C12765" t="s">
        <v>252</v>
      </c>
      <c r="D12765" t="s">
        <v>324</v>
      </c>
      <c r="E12765">
        <v>1</v>
      </c>
      <c r="F12765" t="s">
        <v>21</v>
      </c>
      <c r="G12765" t="s">
        <v>3748</v>
      </c>
      <c r="H12765" t="s">
        <v>134</v>
      </c>
      <c r="J12765" t="s">
        <v>643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>
        <v>12762</v>
      </c>
      <c r="B12766" s="1">
        <v>45140</v>
      </c>
      <c r="C12766" t="s">
        <v>252</v>
      </c>
      <c r="D12766" t="s">
        <v>324</v>
      </c>
      <c r="E12766">
        <v>1</v>
      </c>
      <c r="F12766" t="s">
        <v>3584</v>
      </c>
      <c r="G12766" t="s">
        <v>258</v>
      </c>
      <c r="H12766" t="s">
        <v>3846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>
        <v>12763</v>
      </c>
      <c r="B12767" s="1">
        <v>45140</v>
      </c>
      <c r="C12767" t="s">
        <v>252</v>
      </c>
      <c r="D12767" t="s">
        <v>324</v>
      </c>
      <c r="E12767">
        <v>1</v>
      </c>
      <c r="F12767" t="s">
        <v>116</v>
      </c>
      <c r="G12767" t="s">
        <v>374</v>
      </c>
      <c r="H12767" t="s">
        <v>506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>
        <v>12764</v>
      </c>
      <c r="B12768" s="1">
        <v>45140</v>
      </c>
      <c r="C12768" t="s">
        <v>252</v>
      </c>
      <c r="D12768" t="s">
        <v>324</v>
      </c>
      <c r="E12768">
        <v>1</v>
      </c>
      <c r="F12768" t="s">
        <v>217</v>
      </c>
      <c r="G12768" t="s">
        <v>264</v>
      </c>
      <c r="H12768" t="s">
        <v>3808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>
        <v>12765</v>
      </c>
      <c r="B12769" s="1">
        <v>45140</v>
      </c>
      <c r="C12769" t="s">
        <v>252</v>
      </c>
      <c r="D12769" t="s">
        <v>324</v>
      </c>
      <c r="E12769">
        <v>1</v>
      </c>
      <c r="F12769" t="s">
        <v>3584</v>
      </c>
      <c r="G12769" t="s">
        <v>258</v>
      </c>
      <c r="H12769" t="s">
        <v>3768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>
        <v>12766</v>
      </c>
      <c r="B12770" s="1">
        <v>45140</v>
      </c>
      <c r="C12770" t="s">
        <v>252</v>
      </c>
      <c r="D12770" t="s">
        <v>324</v>
      </c>
      <c r="E12770">
        <v>1</v>
      </c>
      <c r="F12770" t="s">
        <v>116</v>
      </c>
      <c r="G12770" t="s">
        <v>339</v>
      </c>
      <c r="H12770" t="s">
        <v>510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>
        <v>12767</v>
      </c>
      <c r="B12771" s="1">
        <v>45140</v>
      </c>
      <c r="C12771" t="s">
        <v>252</v>
      </c>
      <c r="D12771" t="s">
        <v>324</v>
      </c>
      <c r="E12771">
        <v>1</v>
      </c>
      <c r="F12771" t="s">
        <v>450</v>
      </c>
      <c r="G12771" t="s">
        <v>255</v>
      </c>
      <c r="H12771" t="s">
        <v>3847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>
        <v>12768</v>
      </c>
      <c r="B12772" s="1">
        <v>45140</v>
      </c>
      <c r="C12772" t="s">
        <v>252</v>
      </c>
      <c r="D12772" t="s">
        <v>324</v>
      </c>
      <c r="E12772">
        <v>1</v>
      </c>
      <c r="F12772" t="s">
        <v>3584</v>
      </c>
      <c r="G12772" t="s">
        <v>258</v>
      </c>
      <c r="H12772" t="s">
        <v>3846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>
        <v>12769</v>
      </c>
      <c r="B12773" s="1">
        <v>45140</v>
      </c>
      <c r="C12773" t="s">
        <v>252</v>
      </c>
      <c r="D12773" t="s">
        <v>324</v>
      </c>
      <c r="E12773">
        <v>1</v>
      </c>
      <c r="F12773" t="s">
        <v>450</v>
      </c>
      <c r="G12773" t="s">
        <v>254</v>
      </c>
      <c r="H12773" t="s">
        <v>1666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>
        <v>12770</v>
      </c>
      <c r="B12774" s="1">
        <v>45140</v>
      </c>
      <c r="C12774" t="s">
        <v>252</v>
      </c>
      <c r="D12774" t="s">
        <v>324</v>
      </c>
      <c r="E12774">
        <v>1</v>
      </c>
      <c r="F12774" t="s">
        <v>450</v>
      </c>
      <c r="G12774" t="s">
        <v>254</v>
      </c>
      <c r="H12774" t="s">
        <v>3848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>
        <v>12771</v>
      </c>
      <c r="B12775" s="1">
        <v>45140</v>
      </c>
      <c r="C12775" t="s">
        <v>252</v>
      </c>
      <c r="D12775" t="s">
        <v>324</v>
      </c>
      <c r="E12775">
        <v>1</v>
      </c>
      <c r="F12775" t="s">
        <v>26</v>
      </c>
      <c r="G12775" t="s">
        <v>3326</v>
      </c>
      <c r="H12775" t="s">
        <v>3330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>
        <v>12772</v>
      </c>
      <c r="B12776" s="1">
        <v>45140</v>
      </c>
      <c r="C12776" t="s">
        <v>252</v>
      </c>
      <c r="D12776" t="s">
        <v>324</v>
      </c>
      <c r="E12776">
        <v>1</v>
      </c>
      <c r="F12776" t="s">
        <v>15</v>
      </c>
      <c r="G12776" t="s">
        <v>1724</v>
      </c>
      <c r="H12776" t="s">
        <v>20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>
        <v>12773</v>
      </c>
      <c r="B12777" s="1">
        <v>45140</v>
      </c>
      <c r="C12777" t="s">
        <v>252</v>
      </c>
      <c r="D12777" t="s">
        <v>324</v>
      </c>
      <c r="E12777">
        <v>1</v>
      </c>
      <c r="F12777" t="s">
        <v>334</v>
      </c>
      <c r="G12777" t="s">
        <v>255</v>
      </c>
      <c r="H12777" t="s">
        <v>3199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>
        <v>12774</v>
      </c>
      <c r="B12778" s="1">
        <v>45140</v>
      </c>
      <c r="C12778" t="s">
        <v>252</v>
      </c>
      <c r="D12778" t="s">
        <v>324</v>
      </c>
      <c r="E12778">
        <v>1</v>
      </c>
      <c r="F12778" t="s">
        <v>216</v>
      </c>
      <c r="G12778" t="s">
        <v>255</v>
      </c>
      <c r="H12778" t="s">
        <v>488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>
        <v>12775</v>
      </c>
      <c r="B12779" s="1">
        <v>45140</v>
      </c>
      <c r="C12779" t="s">
        <v>252</v>
      </c>
      <c r="D12779" t="s">
        <v>324</v>
      </c>
      <c r="E12779">
        <v>1</v>
      </c>
      <c r="F12779" t="s">
        <v>116</v>
      </c>
      <c r="G12779" t="s">
        <v>341</v>
      </c>
      <c r="H12779" t="s">
        <v>507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>
        <v>12776</v>
      </c>
      <c r="B12780" s="1">
        <v>45140</v>
      </c>
      <c r="C12780" t="s">
        <v>252</v>
      </c>
      <c r="D12780" t="s">
        <v>324</v>
      </c>
      <c r="E12780">
        <v>1</v>
      </c>
      <c r="F12780" t="s">
        <v>447</v>
      </c>
      <c r="G12780" t="s">
        <v>339</v>
      </c>
      <c r="H12780" t="s">
        <v>448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>
        <v>12777</v>
      </c>
      <c r="B12781" s="1">
        <v>45140</v>
      </c>
      <c r="C12781" t="s">
        <v>252</v>
      </c>
      <c r="D12781" t="s">
        <v>324</v>
      </c>
      <c r="E12781">
        <v>1</v>
      </c>
      <c r="F12781" t="s">
        <v>116</v>
      </c>
      <c r="G12781" t="s">
        <v>339</v>
      </c>
      <c r="H12781" t="s">
        <v>510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>
        <v>12778</v>
      </c>
      <c r="B12782" s="1">
        <v>45141</v>
      </c>
      <c r="C12782" t="s">
        <v>252</v>
      </c>
      <c r="D12782" t="s">
        <v>324</v>
      </c>
      <c r="E12782">
        <v>1</v>
      </c>
      <c r="F12782" t="s">
        <v>116</v>
      </c>
      <c r="G12782" t="s">
        <v>339</v>
      </c>
      <c r="H12782" t="s">
        <v>510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>
        <v>12779</v>
      </c>
      <c r="B12783" s="1">
        <v>45141</v>
      </c>
      <c r="C12783" t="s">
        <v>252</v>
      </c>
      <c r="D12783" t="s">
        <v>324</v>
      </c>
      <c r="E12783">
        <v>1</v>
      </c>
      <c r="F12783" t="s">
        <v>116</v>
      </c>
      <c r="G12783" t="s">
        <v>374</v>
      </c>
      <c r="H12783" t="s">
        <v>506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>
        <v>12780</v>
      </c>
      <c r="B12784" s="1">
        <v>45141</v>
      </c>
      <c r="C12784" t="s">
        <v>252</v>
      </c>
      <c r="D12784" t="s">
        <v>324</v>
      </c>
      <c r="E12784">
        <v>1</v>
      </c>
      <c r="F12784" t="s">
        <v>334</v>
      </c>
      <c r="G12784" t="s">
        <v>254</v>
      </c>
      <c r="H12784" t="s">
        <v>453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>
        <v>12781</v>
      </c>
      <c r="B12785" s="1">
        <v>45141</v>
      </c>
      <c r="C12785" t="s">
        <v>252</v>
      </c>
      <c r="D12785" t="s">
        <v>324</v>
      </c>
      <c r="E12785">
        <v>1</v>
      </c>
      <c r="F12785" t="s">
        <v>334</v>
      </c>
      <c r="G12785" t="s">
        <v>3849</v>
      </c>
      <c r="H12785" t="s">
        <v>3849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>
        <v>12782</v>
      </c>
      <c r="B12786" s="1">
        <v>45141</v>
      </c>
      <c r="C12786" t="s">
        <v>252</v>
      </c>
      <c r="D12786" t="s">
        <v>324</v>
      </c>
      <c r="E12786">
        <v>1</v>
      </c>
      <c r="F12786" t="s">
        <v>334</v>
      </c>
      <c r="G12786" t="s">
        <v>276</v>
      </c>
      <c r="H12786" t="s">
        <v>2851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>
        <v>12783</v>
      </c>
      <c r="B12787" s="1">
        <v>45141</v>
      </c>
      <c r="C12787" t="s">
        <v>252</v>
      </c>
      <c r="D12787" t="s">
        <v>324</v>
      </c>
      <c r="E12787">
        <v>1</v>
      </c>
      <c r="F12787" t="s">
        <v>669</v>
      </c>
      <c r="G12787" t="s">
        <v>276</v>
      </c>
      <c r="H12787" t="s">
        <v>2851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>
        <v>12784</v>
      </c>
      <c r="B12788" s="1">
        <v>45141</v>
      </c>
      <c r="C12788" t="s">
        <v>252</v>
      </c>
      <c r="D12788" t="s">
        <v>324</v>
      </c>
      <c r="E12788">
        <v>1</v>
      </c>
      <c r="F12788" t="s">
        <v>3740</v>
      </c>
      <c r="G12788" t="s">
        <v>258</v>
      </c>
      <c r="H12788" t="s">
        <v>3741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>
        <v>12785</v>
      </c>
      <c r="B12789" s="1">
        <v>45141</v>
      </c>
      <c r="C12789" t="s">
        <v>252</v>
      </c>
      <c r="D12789" t="s">
        <v>324</v>
      </c>
      <c r="E12789">
        <v>1</v>
      </c>
      <c r="F12789" t="s">
        <v>450</v>
      </c>
      <c r="G12789" t="s">
        <v>276</v>
      </c>
      <c r="H12789" t="s">
        <v>3850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>
        <v>12786</v>
      </c>
      <c r="B12790" s="1">
        <v>45141</v>
      </c>
      <c r="C12790" t="s">
        <v>252</v>
      </c>
      <c r="D12790" t="s">
        <v>324</v>
      </c>
      <c r="E12790">
        <v>1</v>
      </c>
      <c r="F12790" t="s">
        <v>15</v>
      </c>
      <c r="G12790" t="s">
        <v>325</v>
      </c>
      <c r="H12790" t="s">
        <v>16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>
        <v>12787</v>
      </c>
      <c r="B12791" s="1">
        <v>45141</v>
      </c>
      <c r="C12791" t="s">
        <v>252</v>
      </c>
      <c r="D12791" t="s">
        <v>324</v>
      </c>
      <c r="E12791">
        <v>1</v>
      </c>
      <c r="F12791" t="s">
        <v>21</v>
      </c>
      <c r="G12791" t="s">
        <v>264</v>
      </c>
      <c r="H12791" t="s">
        <v>822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>
        <v>12788</v>
      </c>
      <c r="B12792" s="1">
        <v>45141</v>
      </c>
      <c r="C12792" t="s">
        <v>252</v>
      </c>
      <c r="D12792" t="s">
        <v>324</v>
      </c>
      <c r="E12792">
        <v>1</v>
      </c>
      <c r="F12792" t="s">
        <v>216</v>
      </c>
      <c r="G12792" t="s">
        <v>264</v>
      </c>
      <c r="H12792" t="s">
        <v>3328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>
        <v>12789</v>
      </c>
      <c r="B12793" s="1">
        <v>45141</v>
      </c>
      <c r="C12793" t="s">
        <v>252</v>
      </c>
      <c r="D12793" t="s">
        <v>324</v>
      </c>
      <c r="E12793">
        <v>1</v>
      </c>
      <c r="F12793" t="s">
        <v>447</v>
      </c>
      <c r="G12793" t="s">
        <v>374</v>
      </c>
      <c r="H12793" t="s">
        <v>501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>
        <v>12790</v>
      </c>
      <c r="B12794" s="1">
        <v>45141</v>
      </c>
      <c r="C12794" t="s">
        <v>252</v>
      </c>
      <c r="D12794" t="s">
        <v>324</v>
      </c>
      <c r="E12794">
        <v>1</v>
      </c>
      <c r="F12794" t="s">
        <v>116</v>
      </c>
      <c r="G12794" t="s">
        <v>374</v>
      </c>
      <c r="H12794" t="s">
        <v>506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>
        <v>12791</v>
      </c>
      <c r="B12795" s="1">
        <v>45141</v>
      </c>
      <c r="C12795" t="s">
        <v>252</v>
      </c>
      <c r="D12795" t="s">
        <v>324</v>
      </c>
      <c r="E12795">
        <v>1</v>
      </c>
      <c r="F12795" t="s">
        <v>116</v>
      </c>
      <c r="G12795" t="s">
        <v>339</v>
      </c>
      <c r="H12795" t="s">
        <v>510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>
        <v>12792</v>
      </c>
      <c r="B12796" s="1">
        <v>45141</v>
      </c>
      <c r="C12796" t="s">
        <v>252</v>
      </c>
      <c r="D12796" t="s">
        <v>324</v>
      </c>
      <c r="E12796">
        <v>1</v>
      </c>
      <c r="F12796" t="s">
        <v>450</v>
      </c>
      <c r="G12796" t="s">
        <v>276</v>
      </c>
      <c r="H12796" t="s">
        <v>1007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>
        <v>12793</v>
      </c>
      <c r="B12797" s="1">
        <v>45141</v>
      </c>
      <c r="C12797" t="s">
        <v>252</v>
      </c>
      <c r="D12797" t="s">
        <v>324</v>
      </c>
      <c r="E12797">
        <v>1</v>
      </c>
      <c r="F12797" t="s">
        <v>116</v>
      </c>
      <c r="G12797" t="s">
        <v>339</v>
      </c>
      <c r="H12797" t="s">
        <v>510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>
        <v>12794</v>
      </c>
      <c r="B12798" s="1">
        <v>45141</v>
      </c>
      <c r="C12798" t="s">
        <v>252</v>
      </c>
      <c r="D12798" t="s">
        <v>324</v>
      </c>
      <c r="E12798">
        <v>1</v>
      </c>
      <c r="F12798" t="s">
        <v>116</v>
      </c>
      <c r="G12798" t="s">
        <v>374</v>
      </c>
      <c r="H12798" t="s">
        <v>506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>
        <v>12795</v>
      </c>
      <c r="B12799" s="1">
        <v>45141</v>
      </c>
      <c r="C12799" t="s">
        <v>252</v>
      </c>
      <c r="D12799" t="s">
        <v>324</v>
      </c>
      <c r="E12799">
        <v>1</v>
      </c>
      <c r="F12799" t="s">
        <v>15</v>
      </c>
      <c r="G12799" t="s">
        <v>3617</v>
      </c>
      <c r="H12799" t="s">
        <v>20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>
        <v>12796</v>
      </c>
      <c r="B12800" s="1">
        <v>45141</v>
      </c>
      <c r="C12800" t="s">
        <v>252</v>
      </c>
      <c r="D12800" t="s">
        <v>324</v>
      </c>
      <c r="E12800">
        <v>1</v>
      </c>
      <c r="F12800" t="s">
        <v>669</v>
      </c>
      <c r="G12800" t="s">
        <v>264</v>
      </c>
      <c r="H12800" t="s">
        <v>3328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>
        <v>12797</v>
      </c>
      <c r="B12801" s="1">
        <v>45141</v>
      </c>
      <c r="C12801" t="s">
        <v>252</v>
      </c>
      <c r="D12801" t="s">
        <v>324</v>
      </c>
      <c r="E12801">
        <v>1</v>
      </c>
      <c r="F12801" t="s">
        <v>21</v>
      </c>
      <c r="G12801" t="s">
        <v>264</v>
      </c>
      <c r="H12801" t="s">
        <v>1513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>
        <v>12798</v>
      </c>
      <c r="B12802" s="1">
        <v>45141</v>
      </c>
      <c r="C12802" t="s">
        <v>252</v>
      </c>
      <c r="D12802" t="s">
        <v>324</v>
      </c>
      <c r="E12802">
        <v>1</v>
      </c>
      <c r="F12802" t="s">
        <v>116</v>
      </c>
      <c r="G12802" t="s">
        <v>339</v>
      </c>
      <c r="H12802" t="s">
        <v>510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>
        <v>12799</v>
      </c>
      <c r="B12803" s="1">
        <v>45141</v>
      </c>
      <c r="C12803" t="s">
        <v>252</v>
      </c>
      <c r="D12803" t="s">
        <v>324</v>
      </c>
      <c r="E12803">
        <v>1</v>
      </c>
      <c r="F12803" t="s">
        <v>116</v>
      </c>
      <c r="G12803" t="s">
        <v>374</v>
      </c>
      <c r="H12803" t="s">
        <v>506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>
        <v>12800</v>
      </c>
      <c r="B12804" s="1">
        <v>45141</v>
      </c>
      <c r="C12804" t="s">
        <v>252</v>
      </c>
      <c r="D12804" t="s">
        <v>801</v>
      </c>
      <c r="E12804">
        <v>1</v>
      </c>
      <c r="F12804" t="s">
        <v>468</v>
      </c>
      <c r="G12804" t="s">
        <v>258</v>
      </c>
      <c r="H12804" t="s">
        <v>3851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>
        <v>12801</v>
      </c>
      <c r="B12805" s="1">
        <v>45141</v>
      </c>
      <c r="C12805" t="s">
        <v>252</v>
      </c>
      <c r="D12805" t="s">
        <v>801</v>
      </c>
      <c r="E12805">
        <v>1</v>
      </c>
      <c r="F12805" t="s">
        <v>1913</v>
      </c>
      <c r="G12805" t="s">
        <v>2622</v>
      </c>
      <c r="H12805" t="s">
        <v>3396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>
        <v>12802</v>
      </c>
      <c r="B12806" s="1">
        <v>45142</v>
      </c>
      <c r="C12806" t="s">
        <v>252</v>
      </c>
      <c r="D12806" t="s">
        <v>324</v>
      </c>
      <c r="E12806">
        <v>1</v>
      </c>
      <c r="F12806" t="s">
        <v>116</v>
      </c>
      <c r="G12806" t="s">
        <v>374</v>
      </c>
      <c r="H12806" t="s">
        <v>506</v>
      </c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>
        <v>12803</v>
      </c>
      <c r="B12807" s="1">
        <v>45142</v>
      </c>
      <c r="C12807" t="s">
        <v>252</v>
      </c>
      <c r="D12807" t="s">
        <v>324</v>
      </c>
      <c r="E12807">
        <v>1</v>
      </c>
      <c r="F12807" t="s">
        <v>116</v>
      </c>
      <c r="G12807" t="s">
        <v>339</v>
      </c>
      <c r="H12807" t="s">
        <v>511</v>
      </c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>
        <v>12804</v>
      </c>
      <c r="B12808" s="1">
        <v>45142</v>
      </c>
      <c r="C12808" t="s">
        <v>252</v>
      </c>
      <c r="D12808" t="s">
        <v>324</v>
      </c>
      <c r="E12808">
        <v>1</v>
      </c>
      <c r="F12808" t="s">
        <v>447</v>
      </c>
      <c r="G12808" t="s">
        <v>374</v>
      </c>
      <c r="H12808" t="s">
        <v>501</v>
      </c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>
        <v>12805</v>
      </c>
      <c r="B12809" s="1">
        <v>45142</v>
      </c>
      <c r="C12809" t="s">
        <v>252</v>
      </c>
      <c r="D12809" t="s">
        <v>324</v>
      </c>
      <c r="E12809">
        <v>1</v>
      </c>
      <c r="F12809" t="s">
        <v>116</v>
      </c>
      <c r="G12809" t="s">
        <v>374</v>
      </c>
      <c r="H12809" t="s">
        <v>506</v>
      </c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>
        <v>12806</v>
      </c>
      <c r="B12810" s="1">
        <v>45142</v>
      </c>
      <c r="C12810" t="s">
        <v>252</v>
      </c>
      <c r="D12810" t="s">
        <v>324</v>
      </c>
      <c r="E12810">
        <v>1</v>
      </c>
      <c r="F12810" t="s">
        <v>447</v>
      </c>
      <c r="G12810" t="s">
        <v>339</v>
      </c>
      <c r="H12810" t="s">
        <v>448</v>
      </c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>
        <v>12807</v>
      </c>
      <c r="B12811" s="1">
        <v>45142</v>
      </c>
      <c r="C12811" t="s">
        <v>252</v>
      </c>
      <c r="D12811" t="s">
        <v>324</v>
      </c>
      <c r="E12811">
        <v>1</v>
      </c>
      <c r="F12811" t="s">
        <v>116</v>
      </c>
      <c r="G12811" t="s">
        <v>339</v>
      </c>
      <c r="H12811" t="s">
        <v>510</v>
      </c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>
        <v>12808</v>
      </c>
      <c r="B12812" s="1">
        <v>45142</v>
      </c>
      <c r="C12812" t="s">
        <v>252</v>
      </c>
      <c r="D12812" t="s">
        <v>324</v>
      </c>
      <c r="E12812">
        <v>1</v>
      </c>
      <c r="F12812" t="s">
        <v>883</v>
      </c>
      <c r="G12812" t="s">
        <v>254</v>
      </c>
      <c r="H12812" t="s">
        <v>292</v>
      </c>
      <c r="J12812" t="s">
        <v>2859</v>
      </c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>
        <v>12809</v>
      </c>
      <c r="B12813" s="1">
        <v>45142</v>
      </c>
      <c r="C12813" t="s">
        <v>252</v>
      </c>
      <c r="D12813" t="s">
        <v>324</v>
      </c>
      <c r="E12813">
        <v>1</v>
      </c>
      <c r="F12813" t="s">
        <v>468</v>
      </c>
      <c r="G12813" t="s">
        <v>258</v>
      </c>
      <c r="H12813" t="s">
        <v>3245</v>
      </c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>
        <v>12810</v>
      </c>
      <c r="B12814" s="1">
        <v>45142</v>
      </c>
      <c r="C12814" t="s">
        <v>252</v>
      </c>
      <c r="D12814" t="s">
        <v>324</v>
      </c>
      <c r="E12814">
        <v>1</v>
      </c>
      <c r="F12814" t="s">
        <v>21</v>
      </c>
      <c r="G12814" t="s">
        <v>3748</v>
      </c>
      <c r="H12814" t="s">
        <v>134</v>
      </c>
      <c r="J12814" t="s">
        <v>81</v>
      </c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>
        <v>12811</v>
      </c>
      <c r="B12815" s="1">
        <v>45142</v>
      </c>
      <c r="C12815" t="s">
        <v>252</v>
      </c>
      <c r="D12815" t="s">
        <v>324</v>
      </c>
      <c r="E12815">
        <v>1</v>
      </c>
      <c r="F12815" t="s">
        <v>26</v>
      </c>
      <c r="G12815" t="s">
        <v>3853</v>
      </c>
      <c r="H12815" t="s">
        <v>3784</v>
      </c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>
        <v>12812</v>
      </c>
      <c r="B12816" s="1">
        <v>45142</v>
      </c>
      <c r="C12816" t="s">
        <v>252</v>
      </c>
      <c r="D12816" t="s">
        <v>324</v>
      </c>
      <c r="E12816">
        <v>1</v>
      </c>
      <c r="F12816" t="s">
        <v>578</v>
      </c>
      <c r="G12816" t="s">
        <v>255</v>
      </c>
      <c r="H12816" t="s">
        <v>383</v>
      </c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>
        <v>12813</v>
      </c>
      <c r="B12817" s="1">
        <v>45142</v>
      </c>
      <c r="C12817" t="s">
        <v>252</v>
      </c>
      <c r="D12817" t="s">
        <v>324</v>
      </c>
      <c r="E12817">
        <v>1</v>
      </c>
      <c r="F12817" t="s">
        <v>15</v>
      </c>
      <c r="G12817" t="s">
        <v>258</v>
      </c>
      <c r="H12817" t="s">
        <v>2258</v>
      </c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>
        <v>12814</v>
      </c>
      <c r="B12818" s="1">
        <v>45142</v>
      </c>
      <c r="C12818" t="s">
        <v>252</v>
      </c>
      <c r="D12818" t="s">
        <v>324</v>
      </c>
      <c r="E12818">
        <v>1</v>
      </c>
      <c r="F12818" t="s">
        <v>15</v>
      </c>
      <c r="G12818" t="s">
        <v>1724</v>
      </c>
      <c r="H12818" t="s">
        <v>20</v>
      </c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>
        <v>12815</v>
      </c>
      <c r="B12819" s="1">
        <v>45142</v>
      </c>
      <c r="C12819" t="s">
        <v>252</v>
      </c>
      <c r="D12819" t="s">
        <v>324</v>
      </c>
      <c r="E12819">
        <v>1</v>
      </c>
      <c r="F12819" t="s">
        <v>217</v>
      </c>
      <c r="G12819" t="s">
        <v>264</v>
      </c>
      <c r="H12819" t="s">
        <v>811</v>
      </c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>
        <v>12816</v>
      </c>
      <c r="B12820" s="1">
        <v>45142</v>
      </c>
      <c r="C12820" t="s">
        <v>252</v>
      </c>
      <c r="D12820" t="s">
        <v>324</v>
      </c>
      <c r="E12820">
        <v>1</v>
      </c>
      <c r="F12820" t="s">
        <v>883</v>
      </c>
      <c r="G12820" t="s">
        <v>264</v>
      </c>
      <c r="H12820" t="s">
        <v>811</v>
      </c>
      <c r="J12820" t="s">
        <v>2859</v>
      </c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>
        <v>12817</v>
      </c>
      <c r="B12821" s="1">
        <v>45142</v>
      </c>
      <c r="C12821" t="s">
        <v>252</v>
      </c>
      <c r="D12821" t="s">
        <v>324</v>
      </c>
      <c r="E12821">
        <v>1</v>
      </c>
      <c r="F12821" t="s">
        <v>450</v>
      </c>
      <c r="G12821" t="s">
        <v>264</v>
      </c>
      <c r="H12821" t="s">
        <v>3854</v>
      </c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>
        <v>12818</v>
      </c>
      <c r="B12822" s="1">
        <v>45142</v>
      </c>
      <c r="C12822" t="s">
        <v>252</v>
      </c>
      <c r="D12822" t="s">
        <v>324</v>
      </c>
      <c r="E12822">
        <v>1</v>
      </c>
      <c r="F12822" t="s">
        <v>447</v>
      </c>
      <c r="G12822" t="s">
        <v>374</v>
      </c>
      <c r="H12822" t="s">
        <v>501</v>
      </c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>
        <v>12819</v>
      </c>
      <c r="B12823" s="1">
        <v>45142</v>
      </c>
      <c r="C12823" t="s">
        <v>252</v>
      </c>
      <c r="D12823" t="s">
        <v>324</v>
      </c>
      <c r="E12823">
        <v>1</v>
      </c>
      <c r="F12823" t="s">
        <v>26</v>
      </c>
      <c r="G12823" t="s">
        <v>256</v>
      </c>
      <c r="H12823" t="s">
        <v>20</v>
      </c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>
        <v>12820</v>
      </c>
      <c r="B12824" s="1">
        <v>45142</v>
      </c>
      <c r="C12824" t="s">
        <v>252</v>
      </c>
      <c r="D12824" t="s">
        <v>324</v>
      </c>
      <c r="E12824">
        <v>1</v>
      </c>
      <c r="F12824" t="s">
        <v>21</v>
      </c>
      <c r="G12824" t="s">
        <v>264</v>
      </c>
      <c r="H12824" t="s">
        <v>1513</v>
      </c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>
        <v>12821</v>
      </c>
      <c r="B12825" s="1">
        <v>45142</v>
      </c>
      <c r="C12825" t="s">
        <v>252</v>
      </c>
      <c r="D12825" t="s">
        <v>324</v>
      </c>
      <c r="E12825">
        <v>1</v>
      </c>
      <c r="F12825" t="s">
        <v>450</v>
      </c>
      <c r="G12825" t="s">
        <v>258</v>
      </c>
      <c r="H12825" t="s">
        <v>2921</v>
      </c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>
        <v>12822</v>
      </c>
      <c r="B12826" s="1">
        <v>45142</v>
      </c>
      <c r="C12826" t="s">
        <v>252</v>
      </c>
      <c r="D12826" t="s">
        <v>324</v>
      </c>
      <c r="E12826">
        <v>1</v>
      </c>
      <c r="F12826" t="s">
        <v>116</v>
      </c>
      <c r="G12826" t="s">
        <v>374</v>
      </c>
      <c r="H12826" t="s">
        <v>506</v>
      </c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>
        <v>12823</v>
      </c>
      <c r="B12827" s="1">
        <v>45142</v>
      </c>
      <c r="C12827" t="s">
        <v>252</v>
      </c>
      <c r="D12827" t="s">
        <v>324</v>
      </c>
      <c r="E12827">
        <v>1</v>
      </c>
      <c r="F12827" t="s">
        <v>2264</v>
      </c>
      <c r="G12827" t="s">
        <v>935</v>
      </c>
      <c r="H12827" t="s">
        <v>1624</v>
      </c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>
        <v>12824</v>
      </c>
      <c r="B12828" s="1">
        <v>45142</v>
      </c>
      <c r="C12828" t="s">
        <v>252</v>
      </c>
      <c r="D12828" t="s">
        <v>324</v>
      </c>
      <c r="E12828">
        <v>1</v>
      </c>
      <c r="F12828" t="s">
        <v>116</v>
      </c>
      <c r="G12828" t="s">
        <v>341</v>
      </c>
      <c r="H12828" t="s">
        <v>507</v>
      </c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>
        <v>12825</v>
      </c>
      <c r="B12829" s="1">
        <v>45142</v>
      </c>
      <c r="C12829" t="s">
        <v>252</v>
      </c>
      <c r="D12829" t="s">
        <v>324</v>
      </c>
      <c r="E12829">
        <v>1</v>
      </c>
      <c r="F12829" t="s">
        <v>116</v>
      </c>
      <c r="G12829" t="s">
        <v>374</v>
      </c>
      <c r="H12829" t="s">
        <v>506</v>
      </c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>
        <v>12826</v>
      </c>
      <c r="B12830" s="1">
        <v>45142</v>
      </c>
      <c r="C12830" t="s">
        <v>252</v>
      </c>
      <c r="D12830" t="s">
        <v>324</v>
      </c>
      <c r="E12830">
        <v>1</v>
      </c>
      <c r="F12830" t="s">
        <v>447</v>
      </c>
      <c r="G12830" t="s">
        <v>374</v>
      </c>
      <c r="H12830" t="s">
        <v>501</v>
      </c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>
        <v>12827</v>
      </c>
      <c r="B12831" s="1">
        <v>45143</v>
      </c>
      <c r="C12831" t="s">
        <v>252</v>
      </c>
      <c r="D12831" t="s">
        <v>324</v>
      </c>
      <c r="E12831">
        <v>1</v>
      </c>
      <c r="F12831" t="s">
        <v>524</v>
      </c>
      <c r="G12831" t="s">
        <v>265</v>
      </c>
      <c r="H12831" t="s">
        <v>544</v>
      </c>
      <c r="J12831" t="s">
        <v>25</v>
      </c>
      <c r="L12831" t="s">
        <v>3874</v>
      </c>
      <c r="M12831" s="2">
        <v>0</v>
      </c>
      <c r="N12831" s="2">
        <v>0</v>
      </c>
      <c r="O12831" s="2">
        <f>IF(Tabla1[[#This Row],[Mov]]="VNT",Tabla1[[#This Row],[Sale]]-Tabla1[[#This Row],[Cost]],-Tabla1[[#This Row],[Cost]]*Tabla1[[#This Row],[Cant]])</f>
        <v>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>
        <v>12828</v>
      </c>
      <c r="B12832" s="1">
        <v>45143</v>
      </c>
      <c r="C12832" t="s">
        <v>252</v>
      </c>
      <c r="D12832" t="s">
        <v>324</v>
      </c>
      <c r="E12832">
        <v>1</v>
      </c>
      <c r="F12832" t="s">
        <v>206</v>
      </c>
      <c r="G12832" t="s">
        <v>3419</v>
      </c>
      <c r="H12832" t="s">
        <v>3420</v>
      </c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>
        <v>12829</v>
      </c>
      <c r="B12833" s="1">
        <v>45143</v>
      </c>
      <c r="C12833" t="s">
        <v>253</v>
      </c>
      <c r="D12833" t="s">
        <v>3402</v>
      </c>
      <c r="E12833">
        <v>10</v>
      </c>
      <c r="F12833" t="s">
        <v>578</v>
      </c>
      <c r="G12833" t="s">
        <v>581</v>
      </c>
      <c r="H12833" t="s">
        <v>1165</v>
      </c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>
        <v>12830</v>
      </c>
      <c r="B12834" s="1">
        <v>45143</v>
      </c>
      <c r="C12834" t="s">
        <v>253</v>
      </c>
      <c r="D12834" t="s">
        <v>3402</v>
      </c>
      <c r="E12834">
        <v>3</v>
      </c>
      <c r="F12834" t="s">
        <v>15</v>
      </c>
      <c r="G12834" t="s">
        <v>258</v>
      </c>
      <c r="H12834" t="s">
        <v>3855</v>
      </c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>
        <v>12831</v>
      </c>
      <c r="B12835" s="1">
        <v>45143</v>
      </c>
      <c r="C12835" t="s">
        <v>253</v>
      </c>
      <c r="D12835" t="s">
        <v>3402</v>
      </c>
      <c r="E12835">
        <v>3</v>
      </c>
      <c r="F12835" t="s">
        <v>883</v>
      </c>
      <c r="G12835" t="s">
        <v>254</v>
      </c>
      <c r="H12835" t="s">
        <v>292</v>
      </c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>
        <v>12832</v>
      </c>
      <c r="B12836" s="1">
        <v>45143</v>
      </c>
      <c r="C12836" t="s">
        <v>253</v>
      </c>
      <c r="D12836" t="s">
        <v>3402</v>
      </c>
      <c r="E12836">
        <v>5</v>
      </c>
      <c r="F12836" t="s">
        <v>26</v>
      </c>
      <c r="G12836" t="s">
        <v>258</v>
      </c>
      <c r="H12836" t="s">
        <v>16</v>
      </c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>
        <v>12833</v>
      </c>
      <c r="B12837" s="1">
        <v>45143</v>
      </c>
      <c r="C12837" t="s">
        <v>253</v>
      </c>
      <c r="D12837" t="s">
        <v>3402</v>
      </c>
      <c r="E12837">
        <v>5</v>
      </c>
      <c r="F12837" t="s">
        <v>216</v>
      </c>
      <c r="G12837" t="s">
        <v>581</v>
      </c>
      <c r="H12837" t="s">
        <v>1165</v>
      </c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>
        <v>12834</v>
      </c>
      <c r="B12838" s="1">
        <v>45143</v>
      </c>
      <c r="C12838" t="s">
        <v>253</v>
      </c>
      <c r="D12838" t="s">
        <v>3402</v>
      </c>
      <c r="E12838">
        <v>2</v>
      </c>
      <c r="F12838" t="s">
        <v>15</v>
      </c>
      <c r="G12838" t="s">
        <v>258</v>
      </c>
      <c r="H12838" t="s">
        <v>2817</v>
      </c>
      <c r="J12838" t="s">
        <v>25</v>
      </c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>
        <v>12835</v>
      </c>
      <c r="B12839" s="1">
        <v>45143</v>
      </c>
      <c r="C12839" t="s">
        <v>253</v>
      </c>
      <c r="D12839" t="s">
        <v>3402</v>
      </c>
      <c r="E12839">
        <v>2</v>
      </c>
      <c r="F12839" t="s">
        <v>15</v>
      </c>
      <c r="G12839" t="s">
        <v>258</v>
      </c>
      <c r="H12839" t="s">
        <v>3856</v>
      </c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>
        <v>12836</v>
      </c>
      <c r="B12840" s="1">
        <v>45143</v>
      </c>
      <c r="C12840" t="s">
        <v>253</v>
      </c>
      <c r="D12840" t="s">
        <v>3402</v>
      </c>
      <c r="E12840">
        <v>2</v>
      </c>
      <c r="F12840" t="s">
        <v>128</v>
      </c>
      <c r="G12840" t="s">
        <v>258</v>
      </c>
      <c r="H12840" t="s">
        <v>3857</v>
      </c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>
        <v>12837</v>
      </c>
      <c r="B12841" s="1">
        <v>45143</v>
      </c>
      <c r="C12841" t="s">
        <v>253</v>
      </c>
      <c r="D12841" t="s">
        <v>3402</v>
      </c>
      <c r="E12841">
        <v>1</v>
      </c>
      <c r="F12841" t="s">
        <v>128</v>
      </c>
      <c r="G12841" t="s">
        <v>258</v>
      </c>
      <c r="H12841" t="s">
        <v>3858</v>
      </c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>
        <v>12838</v>
      </c>
      <c r="B12842" s="1">
        <v>45143</v>
      </c>
      <c r="C12842" t="s">
        <v>253</v>
      </c>
      <c r="D12842" t="s">
        <v>3402</v>
      </c>
      <c r="E12842">
        <v>4</v>
      </c>
      <c r="F12842" t="s">
        <v>3859</v>
      </c>
      <c r="G12842" t="s">
        <v>258</v>
      </c>
      <c r="H12842" t="s">
        <v>3860</v>
      </c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>
        <v>12839</v>
      </c>
      <c r="B12843" s="1">
        <v>45143</v>
      </c>
      <c r="C12843" t="s">
        <v>253</v>
      </c>
      <c r="D12843" t="s">
        <v>3402</v>
      </c>
      <c r="E12843">
        <v>3</v>
      </c>
      <c r="F12843" t="s">
        <v>3859</v>
      </c>
      <c r="G12843" t="s">
        <v>258</v>
      </c>
      <c r="H12843" t="s">
        <v>3861</v>
      </c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>
        <v>12840</v>
      </c>
      <c r="B12844" s="1">
        <v>45143</v>
      </c>
      <c r="C12844" t="s">
        <v>253</v>
      </c>
      <c r="D12844" t="s">
        <v>3402</v>
      </c>
      <c r="E12844">
        <v>1</v>
      </c>
      <c r="F12844" t="s">
        <v>187</v>
      </c>
      <c r="G12844" t="s">
        <v>258</v>
      </c>
      <c r="H12844" t="s">
        <v>3862</v>
      </c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>
        <v>12841</v>
      </c>
      <c r="B12845" s="1">
        <v>45143</v>
      </c>
      <c r="C12845" t="s">
        <v>253</v>
      </c>
      <c r="D12845" t="s">
        <v>3402</v>
      </c>
      <c r="E12845">
        <v>1</v>
      </c>
      <c r="F12845" t="s">
        <v>524</v>
      </c>
      <c r="G12845" t="s">
        <v>258</v>
      </c>
      <c r="H12845" t="s">
        <v>3423</v>
      </c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>
        <v>12842</v>
      </c>
      <c r="B12846" s="1">
        <v>45143</v>
      </c>
      <c r="C12846" t="s">
        <v>253</v>
      </c>
      <c r="D12846" t="s">
        <v>3402</v>
      </c>
      <c r="E12846">
        <v>2</v>
      </c>
      <c r="F12846" t="s">
        <v>21</v>
      </c>
      <c r="G12846" t="s">
        <v>265</v>
      </c>
      <c r="H12846" t="s">
        <v>3863</v>
      </c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>
        <v>12843</v>
      </c>
      <c r="B12847" s="1">
        <v>45143</v>
      </c>
      <c r="C12847" t="s">
        <v>253</v>
      </c>
      <c r="D12847" t="s">
        <v>3402</v>
      </c>
      <c r="E12847">
        <v>2</v>
      </c>
      <c r="F12847" t="s">
        <v>48</v>
      </c>
      <c r="G12847" t="s">
        <v>258</v>
      </c>
      <c r="H12847" t="s">
        <v>3864</v>
      </c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>
        <v>12844</v>
      </c>
      <c r="B12848" s="1">
        <v>45143</v>
      </c>
      <c r="C12848" t="s">
        <v>253</v>
      </c>
      <c r="D12848" t="s">
        <v>3402</v>
      </c>
      <c r="E12848">
        <v>6</v>
      </c>
      <c r="F12848" t="s">
        <v>21</v>
      </c>
      <c r="G12848" t="s">
        <v>258</v>
      </c>
      <c r="H12848" t="s">
        <v>134</v>
      </c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>
        <v>12845</v>
      </c>
      <c r="B12849" s="1">
        <v>45143</v>
      </c>
      <c r="C12849" t="s">
        <v>253</v>
      </c>
      <c r="D12849" t="s">
        <v>3402</v>
      </c>
      <c r="E12849">
        <v>1</v>
      </c>
      <c r="F12849" t="s">
        <v>21</v>
      </c>
      <c r="G12849" t="s">
        <v>258</v>
      </c>
      <c r="H12849" t="s">
        <v>134</v>
      </c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>
        <v>12846</v>
      </c>
      <c r="B12850" s="1">
        <v>45143</v>
      </c>
      <c r="C12850" t="s">
        <v>253</v>
      </c>
      <c r="D12850" t="s">
        <v>260</v>
      </c>
      <c r="E12850">
        <v>1</v>
      </c>
      <c r="F12850" t="s">
        <v>1287</v>
      </c>
      <c r="G12850" t="s">
        <v>258</v>
      </c>
      <c r="H12850" t="s">
        <v>3755</v>
      </c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>
        <v>12847</v>
      </c>
      <c r="B12851" s="1">
        <v>45143</v>
      </c>
      <c r="C12851" t="s">
        <v>253</v>
      </c>
      <c r="D12851" t="s">
        <v>260</v>
      </c>
      <c r="E12851">
        <v>2</v>
      </c>
      <c r="F12851" t="s">
        <v>15</v>
      </c>
      <c r="G12851" t="s">
        <v>258</v>
      </c>
      <c r="H12851" t="s">
        <v>3343</v>
      </c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>
        <v>12848</v>
      </c>
      <c r="B12852" s="1">
        <v>45143</v>
      </c>
      <c r="C12852" t="s">
        <v>253</v>
      </c>
      <c r="D12852" t="s">
        <v>260</v>
      </c>
      <c r="E12852">
        <v>2</v>
      </c>
      <c r="F12852" t="s">
        <v>15</v>
      </c>
      <c r="G12852" t="s">
        <v>258</v>
      </c>
      <c r="H12852" t="s">
        <v>3865</v>
      </c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>
        <v>12849</v>
      </c>
      <c r="B12853" s="1">
        <v>45143</v>
      </c>
      <c r="C12853" t="s">
        <v>253</v>
      </c>
      <c r="D12853" t="s">
        <v>260</v>
      </c>
      <c r="E12853">
        <v>1</v>
      </c>
      <c r="F12853" t="s">
        <v>15</v>
      </c>
      <c r="G12853" t="s">
        <v>258</v>
      </c>
      <c r="H12853" t="s">
        <v>1215</v>
      </c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>
        <v>12850</v>
      </c>
      <c r="B12854" s="1">
        <v>45143</v>
      </c>
      <c r="C12854" t="s">
        <v>253</v>
      </c>
      <c r="D12854" t="s">
        <v>260</v>
      </c>
      <c r="E12854">
        <v>2</v>
      </c>
      <c r="F12854" t="s">
        <v>15</v>
      </c>
      <c r="G12854" t="s">
        <v>258</v>
      </c>
      <c r="H12854" t="s">
        <v>2258</v>
      </c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>
        <v>12851</v>
      </c>
      <c r="B12855" s="1">
        <v>45143</v>
      </c>
      <c r="C12855" t="s">
        <v>253</v>
      </c>
      <c r="D12855" t="s">
        <v>260</v>
      </c>
      <c r="E12855">
        <v>2</v>
      </c>
      <c r="F12855" t="s">
        <v>15</v>
      </c>
      <c r="G12855" t="s">
        <v>258</v>
      </c>
      <c r="H12855" t="s">
        <v>2259</v>
      </c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>
        <v>12852</v>
      </c>
      <c r="B12856" s="1">
        <v>45143</v>
      </c>
      <c r="C12856" t="s">
        <v>253</v>
      </c>
      <c r="D12856" t="s">
        <v>260</v>
      </c>
      <c r="E12856">
        <v>2</v>
      </c>
      <c r="F12856" t="s">
        <v>15</v>
      </c>
      <c r="G12856" t="s">
        <v>258</v>
      </c>
      <c r="H12856" t="s">
        <v>2624</v>
      </c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>
        <v>12853</v>
      </c>
      <c r="B12857" s="1">
        <v>45143</v>
      </c>
      <c r="C12857" t="s">
        <v>253</v>
      </c>
      <c r="D12857" t="s">
        <v>2303</v>
      </c>
      <c r="E12857">
        <v>1</v>
      </c>
      <c r="F12857" t="s">
        <v>187</v>
      </c>
      <c r="G12857" t="s">
        <v>258</v>
      </c>
      <c r="H12857" t="s">
        <v>3862</v>
      </c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>
        <v>12854</v>
      </c>
      <c r="B12858" s="1">
        <v>45143</v>
      </c>
      <c r="C12858" t="s">
        <v>253</v>
      </c>
      <c r="D12858" t="s">
        <v>2303</v>
      </c>
      <c r="E12858">
        <v>1</v>
      </c>
      <c r="F12858" t="s">
        <v>15</v>
      </c>
      <c r="G12858" t="s">
        <v>258</v>
      </c>
      <c r="H12858" t="s">
        <v>3866</v>
      </c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>
        <v>12855</v>
      </c>
      <c r="B12859" s="1">
        <v>45143</v>
      </c>
      <c r="C12859" t="s">
        <v>253</v>
      </c>
      <c r="D12859" t="s">
        <v>2303</v>
      </c>
      <c r="E12859">
        <v>2</v>
      </c>
      <c r="F12859" t="s">
        <v>15</v>
      </c>
      <c r="G12859" t="s">
        <v>258</v>
      </c>
      <c r="H12859" t="s">
        <v>3856</v>
      </c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>
        <v>12856</v>
      </c>
      <c r="B12860" s="1">
        <v>45143</v>
      </c>
      <c r="C12860" t="s">
        <v>253</v>
      </c>
      <c r="D12860" t="s">
        <v>2303</v>
      </c>
      <c r="E12860">
        <v>2</v>
      </c>
      <c r="F12860" t="s">
        <v>127</v>
      </c>
      <c r="G12860" t="s">
        <v>258</v>
      </c>
      <c r="H12860" t="s">
        <v>3867</v>
      </c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>
        <v>12857</v>
      </c>
      <c r="B12861" s="1">
        <v>45143</v>
      </c>
      <c r="C12861" t="s">
        <v>253</v>
      </c>
      <c r="D12861" t="s">
        <v>2303</v>
      </c>
      <c r="E12861">
        <v>2</v>
      </c>
      <c r="F12861" t="s">
        <v>127</v>
      </c>
      <c r="G12861" t="s">
        <v>258</v>
      </c>
      <c r="H12861" t="s">
        <v>3868</v>
      </c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>
        <v>12858</v>
      </c>
      <c r="B12862" s="1">
        <v>45143</v>
      </c>
      <c r="C12862" t="s">
        <v>253</v>
      </c>
      <c r="D12862" t="s">
        <v>2303</v>
      </c>
      <c r="E12862">
        <v>2</v>
      </c>
      <c r="F12862" t="s">
        <v>206</v>
      </c>
      <c r="G12862" t="s">
        <v>258</v>
      </c>
      <c r="H12862" t="s">
        <v>367</v>
      </c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>
        <v>12859</v>
      </c>
      <c r="B12863" s="1">
        <v>45143</v>
      </c>
      <c r="C12863" t="s">
        <v>253</v>
      </c>
      <c r="D12863" t="s">
        <v>2303</v>
      </c>
      <c r="E12863">
        <v>3</v>
      </c>
      <c r="F12863" t="s">
        <v>127</v>
      </c>
      <c r="G12863" t="s">
        <v>258</v>
      </c>
      <c r="H12863" t="s">
        <v>3869</v>
      </c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>
        <v>12860</v>
      </c>
      <c r="B12864" s="1">
        <v>45143</v>
      </c>
      <c r="C12864" t="s">
        <v>253</v>
      </c>
      <c r="D12864" t="s">
        <v>2303</v>
      </c>
      <c r="E12864">
        <v>2</v>
      </c>
      <c r="F12864" t="s">
        <v>127</v>
      </c>
      <c r="G12864" t="s">
        <v>258</v>
      </c>
      <c r="H12864" t="s">
        <v>3485</v>
      </c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>
        <v>12861</v>
      </c>
      <c r="B12865" s="1">
        <v>45143</v>
      </c>
      <c r="C12865" t="s">
        <v>253</v>
      </c>
      <c r="D12865" t="s">
        <v>2303</v>
      </c>
      <c r="E12865">
        <v>1</v>
      </c>
      <c r="F12865" t="s">
        <v>2176</v>
      </c>
      <c r="G12865" t="s">
        <v>258</v>
      </c>
      <c r="H12865" t="s">
        <v>3505</v>
      </c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>
        <v>12862</v>
      </c>
      <c r="B12866" s="1">
        <v>45143</v>
      </c>
      <c r="C12866" t="s">
        <v>253</v>
      </c>
      <c r="D12866" t="s">
        <v>2303</v>
      </c>
      <c r="E12866">
        <v>1</v>
      </c>
      <c r="F12866" t="s">
        <v>42</v>
      </c>
      <c r="G12866" t="s">
        <v>258</v>
      </c>
      <c r="H12866" t="s">
        <v>1019</v>
      </c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>
        <v>12863</v>
      </c>
      <c r="B12867" s="1">
        <v>45143</v>
      </c>
      <c r="C12867" t="s">
        <v>253</v>
      </c>
      <c r="D12867" t="s">
        <v>2327</v>
      </c>
      <c r="E12867">
        <v>20</v>
      </c>
      <c r="F12867" t="s">
        <v>3822</v>
      </c>
      <c r="G12867" t="s">
        <v>581</v>
      </c>
      <c r="H12867" t="s">
        <v>1165</v>
      </c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>
        <v>12864</v>
      </c>
      <c r="B12868" s="1">
        <v>45143</v>
      </c>
      <c r="C12868" t="s">
        <v>253</v>
      </c>
      <c r="D12868" t="s">
        <v>884</v>
      </c>
      <c r="E12868">
        <v>1</v>
      </c>
      <c r="F12868" t="s">
        <v>1185</v>
      </c>
      <c r="G12868" t="s">
        <v>596</v>
      </c>
      <c r="H12868" t="s">
        <v>1714</v>
      </c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>
        <v>12865</v>
      </c>
      <c r="B12869" s="1">
        <v>45143</v>
      </c>
      <c r="C12869" t="s">
        <v>253</v>
      </c>
      <c r="D12869" t="s">
        <v>884</v>
      </c>
      <c r="E12869">
        <v>1</v>
      </c>
      <c r="F12869" t="s">
        <v>1184</v>
      </c>
      <c r="G12869" t="s">
        <v>255</v>
      </c>
      <c r="H12869" t="s">
        <v>539</v>
      </c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>
        <v>12866</v>
      </c>
      <c r="B12870" s="1">
        <v>45143</v>
      </c>
      <c r="C12870" t="s">
        <v>253</v>
      </c>
      <c r="D12870" t="s">
        <v>884</v>
      </c>
      <c r="E12870">
        <v>1</v>
      </c>
      <c r="F12870" t="s">
        <v>1536</v>
      </c>
      <c r="G12870" t="s">
        <v>255</v>
      </c>
      <c r="H12870" t="s">
        <v>2808</v>
      </c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>
        <v>12867</v>
      </c>
      <c r="B12871" s="1">
        <v>45143</v>
      </c>
      <c r="C12871" t="s">
        <v>253</v>
      </c>
      <c r="D12871" t="s">
        <v>884</v>
      </c>
      <c r="E12871">
        <v>1</v>
      </c>
      <c r="F12871" t="s">
        <v>378</v>
      </c>
      <c r="G12871" t="s">
        <v>255</v>
      </c>
      <c r="H12871" t="s">
        <v>273</v>
      </c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>
        <v>12868</v>
      </c>
      <c r="B12872" s="1">
        <v>45143</v>
      </c>
      <c r="C12872" t="s">
        <v>253</v>
      </c>
      <c r="D12872" t="s">
        <v>884</v>
      </c>
      <c r="E12872">
        <v>1</v>
      </c>
      <c r="F12872" t="s">
        <v>378</v>
      </c>
      <c r="G12872" t="s">
        <v>264</v>
      </c>
      <c r="H12872" t="s">
        <v>2954</v>
      </c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>
        <v>12869</v>
      </c>
      <c r="B12873" s="1">
        <v>45143</v>
      </c>
      <c r="C12873" t="s">
        <v>252</v>
      </c>
      <c r="D12873" t="s">
        <v>324</v>
      </c>
      <c r="E12873">
        <v>1</v>
      </c>
      <c r="F12873" t="s">
        <v>475</v>
      </c>
      <c r="G12873" t="s">
        <v>258</v>
      </c>
      <c r="H12873" t="s">
        <v>3274</v>
      </c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>
        <v>12870</v>
      </c>
      <c r="B12874" s="1">
        <v>45143</v>
      </c>
      <c r="C12874" t="s">
        <v>252</v>
      </c>
      <c r="D12874" t="s">
        <v>324</v>
      </c>
      <c r="E12874">
        <v>1</v>
      </c>
      <c r="F12874" t="s">
        <v>334</v>
      </c>
      <c r="G12874" t="s">
        <v>255</v>
      </c>
      <c r="H12874" t="s">
        <v>664</v>
      </c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>
        <v>12871</v>
      </c>
      <c r="B12875" s="1">
        <v>45143</v>
      </c>
      <c r="C12875" t="s">
        <v>252</v>
      </c>
      <c r="D12875" t="s">
        <v>324</v>
      </c>
      <c r="E12875">
        <v>1</v>
      </c>
      <c r="F12875" t="s">
        <v>216</v>
      </c>
      <c r="G12875" t="s">
        <v>255</v>
      </c>
      <c r="H12875" t="s">
        <v>664</v>
      </c>
      <c r="J12875" t="s">
        <v>3870</v>
      </c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>
        <v>12872</v>
      </c>
      <c r="B12876" s="1">
        <v>45143</v>
      </c>
      <c r="C12876" t="s">
        <v>252</v>
      </c>
      <c r="D12876" t="s">
        <v>324</v>
      </c>
      <c r="E12876">
        <v>1</v>
      </c>
      <c r="F12876" t="s">
        <v>116</v>
      </c>
      <c r="G12876" t="s">
        <v>374</v>
      </c>
      <c r="H12876" t="s">
        <v>506</v>
      </c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>
        <v>12873</v>
      </c>
      <c r="B12877" s="1">
        <v>45143</v>
      </c>
      <c r="C12877" t="s">
        <v>252</v>
      </c>
      <c r="D12877" t="s">
        <v>324</v>
      </c>
      <c r="E12877">
        <v>1</v>
      </c>
      <c r="F12877" t="s">
        <v>447</v>
      </c>
      <c r="G12877" t="s">
        <v>339</v>
      </c>
      <c r="H12877" t="s">
        <v>510</v>
      </c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>
        <v>12874</v>
      </c>
      <c r="B12878" s="1">
        <v>45143</v>
      </c>
      <c r="C12878" t="s">
        <v>252</v>
      </c>
      <c r="D12878" t="s">
        <v>324</v>
      </c>
      <c r="E12878">
        <v>1</v>
      </c>
      <c r="F12878" t="s">
        <v>450</v>
      </c>
      <c r="G12878" t="s">
        <v>255</v>
      </c>
      <c r="H12878" t="s">
        <v>3871</v>
      </c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>
        <v>12875</v>
      </c>
      <c r="B12879" s="1">
        <v>45143</v>
      </c>
      <c r="C12879" t="s">
        <v>252</v>
      </c>
      <c r="D12879" t="s">
        <v>324</v>
      </c>
      <c r="E12879">
        <v>1</v>
      </c>
      <c r="F12879" t="s">
        <v>3603</v>
      </c>
      <c r="G12879" t="s">
        <v>258</v>
      </c>
      <c r="H12879" t="s">
        <v>3604</v>
      </c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>
        <v>12876</v>
      </c>
      <c r="B12880" s="1">
        <v>45143</v>
      </c>
      <c r="C12880" t="s">
        <v>252</v>
      </c>
      <c r="D12880" t="s">
        <v>324</v>
      </c>
      <c r="E12880">
        <v>1</v>
      </c>
      <c r="F12880" t="s">
        <v>15</v>
      </c>
      <c r="G12880" t="s">
        <v>258</v>
      </c>
      <c r="H12880" t="s">
        <v>3872</v>
      </c>
      <c r="L12880" t="s">
        <v>3874</v>
      </c>
      <c r="M12880" s="2">
        <v>0</v>
      </c>
      <c r="N12880" s="2">
        <v>0</v>
      </c>
      <c r="O12880" s="2">
        <f>IF(Tabla1[[#This Row],[Mov]]="VNT",Tabla1[[#This Row],[Sale]]-Tabla1[[#This Row],[Cost]],-Tabla1[[#This Row],[Cost]]*Tabla1[[#This Row],[Cant]])</f>
        <v>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>
        <v>12877</v>
      </c>
      <c r="B12881" s="1">
        <v>45143</v>
      </c>
      <c r="C12881" t="s">
        <v>252</v>
      </c>
      <c r="D12881" t="s">
        <v>324</v>
      </c>
      <c r="E12881">
        <v>1</v>
      </c>
      <c r="F12881" t="s">
        <v>217</v>
      </c>
      <c r="G12881" t="s">
        <v>276</v>
      </c>
      <c r="H12881" t="s">
        <v>899</v>
      </c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>
        <v>12878</v>
      </c>
      <c r="B12882" s="1">
        <v>45143</v>
      </c>
      <c r="C12882" t="s">
        <v>252</v>
      </c>
      <c r="D12882" t="s">
        <v>324</v>
      </c>
      <c r="E12882">
        <v>1</v>
      </c>
      <c r="F12882" t="s">
        <v>217</v>
      </c>
      <c r="G12882" t="s">
        <v>255</v>
      </c>
      <c r="H12882" t="s">
        <v>2165</v>
      </c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>
        <v>12879</v>
      </c>
      <c r="B12883" s="1">
        <v>45143</v>
      </c>
      <c r="C12883" t="s">
        <v>252</v>
      </c>
      <c r="D12883" t="s">
        <v>324</v>
      </c>
      <c r="E12883">
        <v>1</v>
      </c>
      <c r="F12883" t="s">
        <v>578</v>
      </c>
      <c r="G12883" t="s">
        <v>255</v>
      </c>
      <c r="H12883" t="s">
        <v>2165</v>
      </c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>
        <v>12880</v>
      </c>
      <c r="B12884" s="1">
        <v>45143</v>
      </c>
      <c r="C12884" t="s">
        <v>252</v>
      </c>
      <c r="D12884" t="s">
        <v>324</v>
      </c>
      <c r="E12884">
        <v>1</v>
      </c>
      <c r="F12884" t="s">
        <v>1932</v>
      </c>
      <c r="G12884" t="s">
        <v>258</v>
      </c>
      <c r="H12884" t="s">
        <v>1934</v>
      </c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>
        <v>12881</v>
      </c>
      <c r="B12885" s="1">
        <v>45143</v>
      </c>
      <c r="C12885" t="s">
        <v>252</v>
      </c>
      <c r="D12885" t="s">
        <v>324</v>
      </c>
      <c r="E12885">
        <v>1</v>
      </c>
      <c r="F12885" t="s">
        <v>26</v>
      </c>
      <c r="G12885" t="s">
        <v>265</v>
      </c>
      <c r="H12885" t="s">
        <v>2507</v>
      </c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>
        <v>12882</v>
      </c>
      <c r="B12886" s="1">
        <v>45143</v>
      </c>
      <c r="C12886" t="s">
        <v>252</v>
      </c>
      <c r="D12886" t="s">
        <v>324</v>
      </c>
      <c r="E12886">
        <v>1</v>
      </c>
      <c r="F12886" t="s">
        <v>450</v>
      </c>
      <c r="G12886" t="s">
        <v>255</v>
      </c>
      <c r="H12886" t="s">
        <v>2027</v>
      </c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>
        <v>12883</v>
      </c>
      <c r="B12887" s="1">
        <v>45143</v>
      </c>
      <c r="C12887" t="s">
        <v>252</v>
      </c>
      <c r="D12887" t="s">
        <v>324</v>
      </c>
      <c r="E12887">
        <v>1</v>
      </c>
      <c r="F12887" t="s">
        <v>116</v>
      </c>
      <c r="G12887" t="s">
        <v>339</v>
      </c>
      <c r="H12887" t="s">
        <v>510</v>
      </c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>
        <v>12884</v>
      </c>
      <c r="B12888" s="1">
        <v>45143</v>
      </c>
      <c r="C12888" t="s">
        <v>252</v>
      </c>
      <c r="D12888" t="s">
        <v>324</v>
      </c>
      <c r="E12888">
        <v>1</v>
      </c>
      <c r="F12888" t="s">
        <v>116</v>
      </c>
      <c r="G12888" t="s">
        <v>339</v>
      </c>
      <c r="H12888" t="s">
        <v>510</v>
      </c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>
        <v>12885</v>
      </c>
      <c r="B12889" s="1">
        <v>45143</v>
      </c>
      <c r="C12889" t="s">
        <v>252</v>
      </c>
      <c r="D12889" t="s">
        <v>324</v>
      </c>
      <c r="E12889">
        <v>1</v>
      </c>
      <c r="F12889" t="s">
        <v>116</v>
      </c>
      <c r="G12889" t="s">
        <v>339</v>
      </c>
      <c r="H12889" t="s">
        <v>510</v>
      </c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>
        <v>12886</v>
      </c>
      <c r="B12890" s="1">
        <v>45143</v>
      </c>
      <c r="C12890" t="s">
        <v>252</v>
      </c>
      <c r="D12890" t="s">
        <v>324</v>
      </c>
      <c r="E12890">
        <v>1</v>
      </c>
      <c r="F12890" t="s">
        <v>669</v>
      </c>
      <c r="G12890" t="s">
        <v>265</v>
      </c>
      <c r="H12890" t="s">
        <v>3873</v>
      </c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  <row r="12891" spans="1:19" x14ac:dyDescent="0.2">
      <c r="A12891">
        <v>12887</v>
      </c>
      <c r="B12891" s="1">
        <v>45144</v>
      </c>
      <c r="C12891" t="s">
        <v>252</v>
      </c>
      <c r="D12891" t="s">
        <v>324</v>
      </c>
      <c r="E12891">
        <v>1</v>
      </c>
      <c r="F12891" t="s">
        <v>2432</v>
      </c>
      <c r="G12891" t="s">
        <v>852</v>
      </c>
      <c r="H12891" t="s">
        <v>353</v>
      </c>
      <c r="M12891" s="2">
        <v>2800</v>
      </c>
      <c r="N12891" s="2">
        <v>15000</v>
      </c>
      <c r="O12891" s="2">
        <f>IF(Tabla1[[#This Row],[Mov]]="VNT",Tabla1[[#This Row],[Sale]]-Tabla1[[#This Row],[Cost]],-Tabla1[[#This Row],[Cost]]*Tabla1[[#This Row],[Cant]])</f>
        <v>12200</v>
      </c>
      <c r="P12891" s="8">
        <f>IF(Tabla1[[#This Row],[Mov]]="VNT",-Tabla1[[#This Row],[Cant]],Tabla1[[#This Row],[Cant]])</f>
        <v>-1</v>
      </c>
      <c r="Q12891" s="8">
        <f>DAY(Tabla1[[#This Row],[Date]])</f>
        <v>6</v>
      </c>
      <c r="R12891" s="8">
        <f>MONTH(Tabla1[[#This Row],[Date]])</f>
        <v>8</v>
      </c>
      <c r="S12891" s="8">
        <f>YEAR(Tabla1[[#This Row],[Date]])</f>
        <v>2023</v>
      </c>
    </row>
    <row r="12892" spans="1:19" x14ac:dyDescent="0.2">
      <c r="A12892">
        <v>12888</v>
      </c>
      <c r="B12892" s="1">
        <v>45144</v>
      </c>
      <c r="C12892" t="s">
        <v>252</v>
      </c>
      <c r="D12892" t="s">
        <v>324</v>
      </c>
      <c r="E12892">
        <v>1</v>
      </c>
      <c r="F12892" t="s">
        <v>116</v>
      </c>
      <c r="G12892" t="s">
        <v>339</v>
      </c>
      <c r="H12892" t="s">
        <v>510</v>
      </c>
      <c r="M12892" s="2">
        <v>6074</v>
      </c>
      <c r="N12892" s="2">
        <v>6500</v>
      </c>
      <c r="O12892" s="2">
        <f>IF(Tabla1[[#This Row],[Mov]]="VNT",Tabla1[[#This Row],[Sale]]-Tabla1[[#This Row],[Cost]],-Tabla1[[#This Row],[Cost]]*Tabla1[[#This Row],[Cant]])</f>
        <v>426</v>
      </c>
      <c r="P12892" s="8">
        <f>IF(Tabla1[[#This Row],[Mov]]="VNT",-Tabla1[[#This Row],[Cant]],Tabla1[[#This Row],[Cant]])</f>
        <v>-1</v>
      </c>
      <c r="Q12892" s="8">
        <f>DAY(Tabla1[[#This Row],[Date]])</f>
        <v>6</v>
      </c>
      <c r="R12892" s="8">
        <f>MONTH(Tabla1[[#This Row],[Date]])</f>
        <v>8</v>
      </c>
      <c r="S12892" s="8">
        <f>YEAR(Tabla1[[#This Row],[Date]])</f>
        <v>2023</v>
      </c>
    </row>
    <row r="12893" spans="1:19" x14ac:dyDescent="0.2">
      <c r="A12893">
        <v>12889</v>
      </c>
      <c r="B12893" s="1">
        <v>45144</v>
      </c>
      <c r="C12893" t="s">
        <v>252</v>
      </c>
      <c r="D12893" t="s">
        <v>324</v>
      </c>
      <c r="E12893">
        <v>1</v>
      </c>
      <c r="F12893" t="s">
        <v>578</v>
      </c>
      <c r="G12893" t="s">
        <v>255</v>
      </c>
      <c r="H12893" t="s">
        <v>3781</v>
      </c>
      <c r="M12893" s="2">
        <v>5000</v>
      </c>
      <c r="N12893" s="2">
        <v>20000</v>
      </c>
      <c r="O12893" s="2">
        <f>IF(Tabla1[[#This Row],[Mov]]="VNT",Tabla1[[#This Row],[Sale]]-Tabla1[[#This Row],[Cost]],-Tabla1[[#This Row],[Cost]]*Tabla1[[#This Row],[Cant]])</f>
        <v>15000</v>
      </c>
      <c r="P12893" s="8">
        <f>IF(Tabla1[[#This Row],[Mov]]="VNT",-Tabla1[[#This Row],[Cant]],Tabla1[[#This Row],[Cant]])</f>
        <v>-1</v>
      </c>
      <c r="Q12893" s="8">
        <f>DAY(Tabla1[[#This Row],[Date]])</f>
        <v>6</v>
      </c>
      <c r="R12893" s="8">
        <f>MONTH(Tabla1[[#This Row],[Date]])</f>
        <v>8</v>
      </c>
      <c r="S12893" s="8">
        <f>YEAR(Tabla1[[#This Row],[Date]])</f>
        <v>2023</v>
      </c>
    </row>
    <row r="12894" spans="1:19" x14ac:dyDescent="0.2">
      <c r="A12894">
        <v>12890</v>
      </c>
      <c r="B12894" s="1">
        <v>45144</v>
      </c>
      <c r="C12894" t="s">
        <v>252</v>
      </c>
      <c r="D12894" t="s">
        <v>324</v>
      </c>
      <c r="E12894">
        <v>1</v>
      </c>
      <c r="F12894" t="s">
        <v>216</v>
      </c>
      <c r="G12894" t="s">
        <v>255</v>
      </c>
      <c r="H12894" t="s">
        <v>664</v>
      </c>
      <c r="M12894" s="2">
        <v>8000</v>
      </c>
      <c r="N12894" s="2">
        <v>20000</v>
      </c>
      <c r="O12894" s="2">
        <f>IF(Tabla1[[#This Row],[Mov]]="VNT",Tabla1[[#This Row],[Sale]]-Tabla1[[#This Row],[Cost]],-Tabla1[[#This Row],[Cost]]*Tabla1[[#This Row],[Cant]])</f>
        <v>12000</v>
      </c>
      <c r="P12894" s="8">
        <f>IF(Tabla1[[#This Row],[Mov]]="VNT",-Tabla1[[#This Row],[Cant]],Tabla1[[#This Row],[Cant]])</f>
        <v>-1</v>
      </c>
      <c r="Q12894" s="8">
        <f>DAY(Tabla1[[#This Row],[Date]])</f>
        <v>6</v>
      </c>
      <c r="R12894" s="8">
        <f>MONTH(Tabla1[[#This Row],[Date]])</f>
        <v>8</v>
      </c>
      <c r="S12894" s="8">
        <f>YEAR(Tabla1[[#This Row],[Date]])</f>
        <v>2023</v>
      </c>
    </row>
    <row r="12895" spans="1:19" x14ac:dyDescent="0.2">
      <c r="A12895">
        <v>12891</v>
      </c>
      <c r="B12895" s="1">
        <v>45144</v>
      </c>
      <c r="C12895" t="s">
        <v>252</v>
      </c>
      <c r="D12895" t="s">
        <v>324</v>
      </c>
      <c r="E12895">
        <v>1</v>
      </c>
      <c r="F12895" t="s">
        <v>216</v>
      </c>
      <c r="G12895" t="s">
        <v>265</v>
      </c>
      <c r="H12895" t="s">
        <v>462</v>
      </c>
      <c r="M12895" s="2">
        <v>7000</v>
      </c>
      <c r="N12895" s="2">
        <v>18000</v>
      </c>
      <c r="O12895" s="2">
        <f>IF(Tabla1[[#This Row],[Mov]]="VNT",Tabla1[[#This Row],[Sale]]-Tabla1[[#This Row],[Cost]],-Tabla1[[#This Row],[Cost]]*Tabla1[[#This Row],[Cant]])</f>
        <v>11000</v>
      </c>
      <c r="P12895" s="8">
        <f>IF(Tabla1[[#This Row],[Mov]]="VNT",-Tabla1[[#This Row],[Cant]],Tabla1[[#This Row],[Cant]])</f>
        <v>-1</v>
      </c>
      <c r="Q12895" s="8">
        <f>DAY(Tabla1[[#This Row],[Date]])</f>
        <v>6</v>
      </c>
      <c r="R12895" s="8">
        <f>MONTH(Tabla1[[#This Row],[Date]])</f>
        <v>8</v>
      </c>
      <c r="S12895" s="8">
        <f>YEAR(Tabla1[[#This Row],[Date]])</f>
        <v>2023</v>
      </c>
    </row>
    <row r="12896" spans="1:19" x14ac:dyDescent="0.2">
      <c r="A12896">
        <v>12892</v>
      </c>
      <c r="B12896" s="1">
        <v>45144</v>
      </c>
      <c r="C12896" t="s">
        <v>252</v>
      </c>
      <c r="D12896" t="s">
        <v>744</v>
      </c>
      <c r="E12896">
        <v>1</v>
      </c>
      <c r="F12896" t="s">
        <v>26</v>
      </c>
      <c r="G12896" t="s">
        <v>3326</v>
      </c>
      <c r="H12896" t="s">
        <v>3330</v>
      </c>
      <c r="M12896" s="2">
        <v>12000</v>
      </c>
      <c r="N12896" s="2">
        <v>25000</v>
      </c>
      <c r="O12896" s="2">
        <f>IF(Tabla1[[#This Row],[Mov]]="VNT",Tabla1[[#This Row],[Sale]]-Tabla1[[#This Row],[Cost]],-Tabla1[[#This Row],[Cost]]*Tabla1[[#This Row],[Cant]])</f>
        <v>13000</v>
      </c>
      <c r="P12896" s="8">
        <f>IF(Tabla1[[#This Row],[Mov]]="VNT",-Tabla1[[#This Row],[Cant]],Tabla1[[#This Row],[Cant]])</f>
        <v>-1</v>
      </c>
      <c r="Q12896" s="8">
        <f>DAY(Tabla1[[#This Row],[Date]])</f>
        <v>6</v>
      </c>
      <c r="R12896" s="8">
        <f>MONTH(Tabla1[[#This Row],[Date]])</f>
        <v>8</v>
      </c>
      <c r="S12896" s="8">
        <f>YEAR(Tabla1[[#This Row],[Date]])</f>
        <v>2023</v>
      </c>
    </row>
    <row r="12897" spans="1:19" x14ac:dyDescent="0.2">
      <c r="A12897">
        <v>12893</v>
      </c>
      <c r="B12897" s="1">
        <v>45144</v>
      </c>
      <c r="C12897" t="s">
        <v>252</v>
      </c>
      <c r="D12897" t="s">
        <v>324</v>
      </c>
      <c r="E12897">
        <v>1</v>
      </c>
      <c r="F12897" t="s">
        <v>116</v>
      </c>
      <c r="G12897" t="s">
        <v>339</v>
      </c>
      <c r="H12897" t="s">
        <v>510</v>
      </c>
      <c r="M12897" s="2">
        <v>3270</v>
      </c>
      <c r="N12897" s="2">
        <v>3500</v>
      </c>
      <c r="O12897" s="2">
        <f>IF(Tabla1[[#This Row],[Mov]]="VNT",Tabla1[[#This Row],[Sale]]-Tabla1[[#This Row],[Cost]],-Tabla1[[#This Row],[Cost]]*Tabla1[[#This Row],[Cant]])</f>
        <v>230</v>
      </c>
      <c r="P12897" s="8">
        <f>IF(Tabla1[[#This Row],[Mov]]="VNT",-Tabla1[[#This Row],[Cant]],Tabla1[[#This Row],[Cant]])</f>
        <v>-1</v>
      </c>
      <c r="Q12897" s="8">
        <f>DAY(Tabla1[[#This Row],[Date]])</f>
        <v>6</v>
      </c>
      <c r="R12897" s="8">
        <f>MONTH(Tabla1[[#This Row],[Date]])</f>
        <v>8</v>
      </c>
      <c r="S12897" s="8">
        <f>YEAR(Tabla1[[#This Row],[Date]])</f>
        <v>2023</v>
      </c>
    </row>
    <row r="12898" spans="1:19" x14ac:dyDescent="0.2">
      <c r="A12898">
        <v>12894</v>
      </c>
      <c r="B12898" s="1">
        <v>45144</v>
      </c>
      <c r="C12898" t="s">
        <v>252</v>
      </c>
      <c r="D12898" t="s">
        <v>324</v>
      </c>
      <c r="E12898">
        <v>1</v>
      </c>
      <c r="F12898" t="s">
        <v>116</v>
      </c>
      <c r="G12898" t="s">
        <v>339</v>
      </c>
      <c r="H12898" t="s">
        <v>510</v>
      </c>
      <c r="M12898" s="2">
        <v>3270</v>
      </c>
      <c r="N12898" s="2">
        <v>3500</v>
      </c>
      <c r="O12898" s="2">
        <f>IF(Tabla1[[#This Row],[Mov]]="VNT",Tabla1[[#This Row],[Sale]]-Tabla1[[#This Row],[Cost]],-Tabla1[[#This Row],[Cost]]*Tabla1[[#This Row],[Cant]])</f>
        <v>230</v>
      </c>
      <c r="P12898" s="8">
        <f>IF(Tabla1[[#This Row],[Mov]]="VNT",-Tabla1[[#This Row],[Cant]],Tabla1[[#This Row],[Cant]])</f>
        <v>-1</v>
      </c>
      <c r="Q12898" s="8">
        <f>DAY(Tabla1[[#This Row],[Date]])</f>
        <v>6</v>
      </c>
      <c r="R12898" s="8">
        <f>MONTH(Tabla1[[#This Row],[Date]])</f>
        <v>8</v>
      </c>
      <c r="S12898" s="8">
        <f>YEAR(Tabla1[[#This Row],[Date]])</f>
        <v>2023</v>
      </c>
    </row>
    <row r="12899" spans="1:19" x14ac:dyDescent="0.2">
      <c r="A12899">
        <v>12895</v>
      </c>
      <c r="B12899" s="1">
        <v>45144</v>
      </c>
      <c r="C12899" t="s">
        <v>252</v>
      </c>
      <c r="D12899" t="s">
        <v>324</v>
      </c>
      <c r="E12899">
        <v>1</v>
      </c>
      <c r="F12899" t="s">
        <v>116</v>
      </c>
      <c r="G12899" t="s">
        <v>341</v>
      </c>
      <c r="H12899" t="s">
        <v>507</v>
      </c>
      <c r="M12899" s="2">
        <v>934</v>
      </c>
      <c r="N12899" s="2">
        <v>1000</v>
      </c>
      <c r="O12899" s="2">
        <f>IF(Tabla1[[#This Row],[Mov]]="VNT",Tabla1[[#This Row],[Sale]]-Tabla1[[#This Row],[Cost]],-Tabla1[[#This Row],[Cost]]*Tabla1[[#This Row],[Cant]])</f>
        <v>66</v>
      </c>
      <c r="P12899" s="8">
        <f>IF(Tabla1[[#This Row],[Mov]]="VNT",-Tabla1[[#This Row],[Cant]],Tabla1[[#This Row],[Cant]])</f>
        <v>-1</v>
      </c>
      <c r="Q12899" s="8">
        <f>DAY(Tabla1[[#This Row],[Date]])</f>
        <v>6</v>
      </c>
      <c r="R12899" s="8">
        <f>MONTH(Tabla1[[#This Row],[Date]])</f>
        <v>8</v>
      </c>
      <c r="S12899" s="8">
        <f>YEAR(Tabla1[[#This Row],[Date]])</f>
        <v>2023</v>
      </c>
    </row>
    <row r="12900" spans="1:19" x14ac:dyDescent="0.2">
      <c r="A12900">
        <v>12896</v>
      </c>
      <c r="B12900" s="1">
        <v>45144</v>
      </c>
      <c r="C12900" t="s">
        <v>252</v>
      </c>
      <c r="D12900" t="s">
        <v>324</v>
      </c>
      <c r="E12900">
        <v>1</v>
      </c>
      <c r="F12900" t="s">
        <v>116</v>
      </c>
      <c r="G12900" t="s">
        <v>374</v>
      </c>
      <c r="H12900" t="s">
        <v>506</v>
      </c>
      <c r="M12900" s="2">
        <v>10279</v>
      </c>
      <c r="N12900" s="2">
        <v>11000</v>
      </c>
      <c r="O12900" s="2">
        <f>IF(Tabla1[[#This Row],[Mov]]="VNT",Tabla1[[#This Row],[Sale]]-Tabla1[[#This Row],[Cost]],-Tabla1[[#This Row],[Cost]]*Tabla1[[#This Row],[Cant]])</f>
        <v>721</v>
      </c>
      <c r="P12900" s="8">
        <f>IF(Tabla1[[#This Row],[Mov]]="VNT",-Tabla1[[#This Row],[Cant]],Tabla1[[#This Row],[Cant]])</f>
        <v>-1</v>
      </c>
      <c r="Q12900" s="8">
        <f>DAY(Tabla1[[#This Row],[Date]])</f>
        <v>6</v>
      </c>
      <c r="R12900" s="8">
        <f>MONTH(Tabla1[[#This Row],[Date]])</f>
        <v>8</v>
      </c>
      <c r="S12900" s="8">
        <f>YEAR(Tabla1[[#This Row],[Date]])</f>
        <v>2023</v>
      </c>
    </row>
    <row r="12901" spans="1:19" x14ac:dyDescent="0.2">
      <c r="A12901">
        <v>12897</v>
      </c>
      <c r="B12901" s="1">
        <v>45144</v>
      </c>
      <c r="C12901" t="s">
        <v>252</v>
      </c>
      <c r="D12901" t="s">
        <v>324</v>
      </c>
      <c r="E12901">
        <v>1</v>
      </c>
      <c r="F12901" t="s">
        <v>116</v>
      </c>
      <c r="G12901" t="s">
        <v>339</v>
      </c>
      <c r="H12901" t="s">
        <v>510</v>
      </c>
      <c r="M12901" s="2">
        <v>6074</v>
      </c>
      <c r="N12901" s="2">
        <v>6500</v>
      </c>
      <c r="O12901" s="2">
        <f>IF(Tabla1[[#This Row],[Mov]]="VNT",Tabla1[[#This Row],[Sale]]-Tabla1[[#This Row],[Cost]],-Tabla1[[#This Row],[Cost]]*Tabla1[[#This Row],[Cant]])</f>
        <v>426</v>
      </c>
      <c r="P12901" s="8">
        <f>IF(Tabla1[[#This Row],[Mov]]="VNT",-Tabla1[[#This Row],[Cant]],Tabla1[[#This Row],[Cant]])</f>
        <v>-1</v>
      </c>
      <c r="Q12901" s="8">
        <f>DAY(Tabla1[[#This Row],[Date]])</f>
        <v>6</v>
      </c>
      <c r="R12901" s="8">
        <f>MONTH(Tabla1[[#This Row],[Date]])</f>
        <v>8</v>
      </c>
      <c r="S12901" s="8">
        <f>YEAR(Tabla1[[#This Row],[Date]])</f>
        <v>2023</v>
      </c>
    </row>
    <row r="12902" spans="1:19" x14ac:dyDescent="0.2">
      <c r="A12902">
        <v>12898</v>
      </c>
      <c r="B12902" s="1">
        <v>45144</v>
      </c>
      <c r="C12902" t="s">
        <v>252</v>
      </c>
      <c r="D12902" t="s">
        <v>324</v>
      </c>
      <c r="E12902">
        <v>1</v>
      </c>
      <c r="F12902" t="s">
        <v>116</v>
      </c>
      <c r="G12902" t="s">
        <v>374</v>
      </c>
      <c r="H12902" t="s">
        <v>506</v>
      </c>
      <c r="M12902" s="2">
        <v>14952</v>
      </c>
      <c r="N12902" s="2">
        <v>16000</v>
      </c>
      <c r="O12902" s="2">
        <f>IF(Tabla1[[#This Row],[Mov]]="VNT",Tabla1[[#This Row],[Sale]]-Tabla1[[#This Row],[Cost]],-Tabla1[[#This Row],[Cost]]*Tabla1[[#This Row],[Cant]])</f>
        <v>1048</v>
      </c>
      <c r="P12902" s="8">
        <f>IF(Tabla1[[#This Row],[Mov]]="VNT",-Tabla1[[#This Row],[Cant]],Tabla1[[#This Row],[Cant]])</f>
        <v>-1</v>
      </c>
      <c r="Q12902" s="8">
        <f>DAY(Tabla1[[#This Row],[Date]])</f>
        <v>6</v>
      </c>
      <c r="R12902" s="8">
        <f>MONTH(Tabla1[[#This Row],[Date]])</f>
        <v>8</v>
      </c>
      <c r="S12902" s="8">
        <f>YEAR(Tabla1[[#This Row],[Date]])</f>
        <v>2023</v>
      </c>
    </row>
    <row r="12903" spans="1:19" x14ac:dyDescent="0.2">
      <c r="A12903">
        <v>12899</v>
      </c>
      <c r="B12903" s="1">
        <v>45144</v>
      </c>
      <c r="C12903" t="s">
        <v>252</v>
      </c>
      <c r="D12903" t="s">
        <v>324</v>
      </c>
      <c r="E12903">
        <v>1</v>
      </c>
      <c r="F12903" t="s">
        <v>116</v>
      </c>
      <c r="G12903" t="s">
        <v>374</v>
      </c>
      <c r="H12903" t="s">
        <v>506</v>
      </c>
      <c r="M12903" s="2">
        <v>3270</v>
      </c>
      <c r="N12903" s="2">
        <v>3500</v>
      </c>
      <c r="O12903" s="2">
        <f>IF(Tabla1[[#This Row],[Mov]]="VNT",Tabla1[[#This Row],[Sale]]-Tabla1[[#This Row],[Cost]],-Tabla1[[#This Row],[Cost]]*Tabla1[[#This Row],[Cant]])</f>
        <v>230</v>
      </c>
      <c r="P12903" s="8">
        <f>IF(Tabla1[[#This Row],[Mov]]="VNT",-Tabla1[[#This Row],[Cant]],Tabla1[[#This Row],[Cant]])</f>
        <v>-1</v>
      </c>
      <c r="Q12903" s="8">
        <f>DAY(Tabla1[[#This Row],[Date]])</f>
        <v>6</v>
      </c>
      <c r="R12903" s="8">
        <f>MONTH(Tabla1[[#This Row],[Date]])</f>
        <v>8</v>
      </c>
      <c r="S12903" s="8">
        <f>YEAR(Tabla1[[#This Row],[Date]])</f>
        <v>2023</v>
      </c>
    </row>
    <row r="12904" spans="1:19" x14ac:dyDescent="0.2">
      <c r="A12904">
        <v>12900</v>
      </c>
      <c r="B12904" s="1">
        <v>45144</v>
      </c>
      <c r="C12904" t="s">
        <v>252</v>
      </c>
      <c r="D12904" t="s">
        <v>324</v>
      </c>
      <c r="E12904">
        <v>1</v>
      </c>
      <c r="F12904" t="s">
        <v>116</v>
      </c>
      <c r="G12904" t="s">
        <v>374</v>
      </c>
      <c r="H12904" t="s">
        <v>506</v>
      </c>
      <c r="M12904" s="2">
        <v>3270</v>
      </c>
      <c r="N12904" s="2">
        <v>3500</v>
      </c>
      <c r="O12904" s="2">
        <f>IF(Tabla1[[#This Row],[Mov]]="VNT",Tabla1[[#This Row],[Sale]]-Tabla1[[#This Row],[Cost]],-Tabla1[[#This Row],[Cost]]*Tabla1[[#This Row],[Cant]])</f>
        <v>230</v>
      </c>
      <c r="P12904" s="8">
        <f>IF(Tabla1[[#This Row],[Mov]]="VNT",-Tabla1[[#This Row],[Cant]],Tabla1[[#This Row],[Cant]])</f>
        <v>-1</v>
      </c>
      <c r="Q12904" s="8">
        <f>DAY(Tabla1[[#This Row],[Date]])</f>
        <v>6</v>
      </c>
      <c r="R12904" s="8">
        <f>MONTH(Tabla1[[#This Row],[Date]])</f>
        <v>8</v>
      </c>
      <c r="S12904" s="8">
        <f>YEAR(Tabla1[[#This Row],[Date]])</f>
        <v>2023</v>
      </c>
    </row>
    <row r="12905" spans="1:19" x14ac:dyDescent="0.2">
      <c r="A12905">
        <v>12901</v>
      </c>
      <c r="B12905" s="1">
        <v>45144</v>
      </c>
      <c r="C12905" t="s">
        <v>252</v>
      </c>
      <c r="D12905" t="s">
        <v>324</v>
      </c>
      <c r="E12905">
        <v>1</v>
      </c>
      <c r="F12905" t="s">
        <v>116</v>
      </c>
      <c r="G12905" t="s">
        <v>341</v>
      </c>
      <c r="H12905" t="s">
        <v>507</v>
      </c>
      <c r="M12905" s="2">
        <v>6074</v>
      </c>
      <c r="N12905" s="2">
        <v>6500</v>
      </c>
      <c r="O12905" s="2">
        <f>IF(Tabla1[[#This Row],[Mov]]="VNT",Tabla1[[#This Row],[Sale]]-Tabla1[[#This Row],[Cost]],-Tabla1[[#This Row],[Cost]]*Tabla1[[#This Row],[Cant]])</f>
        <v>426</v>
      </c>
      <c r="P12905" s="8">
        <f>IF(Tabla1[[#This Row],[Mov]]="VNT",-Tabla1[[#This Row],[Cant]],Tabla1[[#This Row],[Cant]])</f>
        <v>-1</v>
      </c>
      <c r="Q12905" s="8">
        <f>DAY(Tabla1[[#This Row],[Date]])</f>
        <v>6</v>
      </c>
      <c r="R12905" s="8">
        <f>MONTH(Tabla1[[#This Row],[Date]])</f>
        <v>8</v>
      </c>
      <c r="S12905" s="8">
        <f>YEAR(Tabla1[[#This Row],[Date]])</f>
        <v>2023</v>
      </c>
    </row>
    <row r="12906" spans="1:19" x14ac:dyDescent="0.2">
      <c r="A12906">
        <v>12902</v>
      </c>
      <c r="B12906" s="1">
        <v>45144</v>
      </c>
      <c r="C12906" t="s">
        <v>252</v>
      </c>
      <c r="D12906" t="s">
        <v>324</v>
      </c>
      <c r="E12906">
        <v>1</v>
      </c>
      <c r="F12906" t="s">
        <v>116</v>
      </c>
      <c r="G12906" t="s">
        <v>339</v>
      </c>
      <c r="H12906" t="s">
        <v>510</v>
      </c>
      <c r="M12906" s="2">
        <v>6074</v>
      </c>
      <c r="N12906" s="2">
        <v>6500</v>
      </c>
      <c r="O12906" s="2">
        <f>IF(Tabla1[[#This Row],[Mov]]="VNT",Tabla1[[#This Row],[Sale]]-Tabla1[[#This Row],[Cost]],-Tabla1[[#This Row],[Cost]]*Tabla1[[#This Row],[Cant]])</f>
        <v>426</v>
      </c>
      <c r="P12906" s="8">
        <f>IF(Tabla1[[#This Row],[Mov]]="VNT",-Tabla1[[#This Row],[Cant]],Tabla1[[#This Row],[Cant]])</f>
        <v>-1</v>
      </c>
      <c r="Q12906" s="8">
        <f>DAY(Tabla1[[#This Row],[Date]])</f>
        <v>6</v>
      </c>
      <c r="R12906" s="8">
        <f>MONTH(Tabla1[[#This Row],[Date]])</f>
        <v>8</v>
      </c>
      <c r="S12906" s="8">
        <f>YEAR(Tabla1[[#This Row],[Date]])</f>
        <v>2023</v>
      </c>
    </row>
    <row r="12907" spans="1:19" x14ac:dyDescent="0.2">
      <c r="A12907">
        <v>12903</v>
      </c>
      <c r="B12907" s="1">
        <v>45144</v>
      </c>
      <c r="C12907" t="s">
        <v>252</v>
      </c>
      <c r="D12907" t="s">
        <v>324</v>
      </c>
      <c r="E12907">
        <v>1</v>
      </c>
      <c r="F12907" t="s">
        <v>116</v>
      </c>
      <c r="G12907" t="s">
        <v>339</v>
      </c>
      <c r="H12907" t="s">
        <v>510</v>
      </c>
      <c r="M12907" s="2">
        <v>6074</v>
      </c>
      <c r="N12907" s="2">
        <v>6500</v>
      </c>
      <c r="O12907" s="2">
        <f>IF(Tabla1[[#This Row],[Mov]]="VNT",Tabla1[[#This Row],[Sale]]-Tabla1[[#This Row],[Cost]],-Tabla1[[#This Row],[Cost]]*Tabla1[[#This Row],[Cant]])</f>
        <v>426</v>
      </c>
      <c r="P12907" s="8">
        <f>IF(Tabla1[[#This Row],[Mov]]="VNT",-Tabla1[[#This Row],[Cant]],Tabla1[[#This Row],[Cant]])</f>
        <v>-1</v>
      </c>
      <c r="Q12907" s="8">
        <f>DAY(Tabla1[[#This Row],[Date]])</f>
        <v>6</v>
      </c>
      <c r="R12907" s="8">
        <f>MONTH(Tabla1[[#This Row],[Date]])</f>
        <v>8</v>
      </c>
      <c r="S12907" s="8">
        <f>YEAR(Tabla1[[#This Row],[Date]])</f>
        <v>2023</v>
      </c>
    </row>
    <row r="12908" spans="1:19" x14ac:dyDescent="0.2">
      <c r="A12908">
        <v>12904</v>
      </c>
      <c r="B12908" s="1">
        <v>45144</v>
      </c>
      <c r="C12908" t="s">
        <v>252</v>
      </c>
      <c r="D12908" t="s">
        <v>324</v>
      </c>
      <c r="E12908">
        <v>1</v>
      </c>
      <c r="F12908" t="s">
        <v>580</v>
      </c>
      <c r="G12908" t="s">
        <v>264</v>
      </c>
      <c r="H12908" t="s">
        <v>1535</v>
      </c>
      <c r="M12908" s="2">
        <v>800</v>
      </c>
      <c r="N12908" s="2">
        <v>5000</v>
      </c>
      <c r="O12908" s="2">
        <f>IF(Tabla1[[#This Row],[Mov]]="VNT",Tabla1[[#This Row],[Sale]]-Tabla1[[#This Row],[Cost]],-Tabla1[[#This Row],[Cost]]*Tabla1[[#This Row],[Cant]])</f>
        <v>4200</v>
      </c>
      <c r="P12908" s="8">
        <f>IF(Tabla1[[#This Row],[Mov]]="VNT",-Tabla1[[#This Row],[Cant]],Tabla1[[#This Row],[Cant]])</f>
        <v>-1</v>
      </c>
      <c r="Q12908" s="8">
        <f>DAY(Tabla1[[#This Row],[Date]])</f>
        <v>6</v>
      </c>
      <c r="R12908" s="8">
        <f>MONTH(Tabla1[[#This Row],[Date]])</f>
        <v>8</v>
      </c>
      <c r="S12908" s="8">
        <f>YEAR(Tabla1[[#This Row],[Date]])</f>
        <v>2023</v>
      </c>
    </row>
    <row r="12909" spans="1:19" x14ac:dyDescent="0.2">
      <c r="A12909">
        <v>12905</v>
      </c>
      <c r="B12909" s="1">
        <v>45144</v>
      </c>
      <c r="C12909" t="s">
        <v>252</v>
      </c>
      <c r="D12909" t="s">
        <v>324</v>
      </c>
      <c r="E12909">
        <v>1</v>
      </c>
      <c r="F12909" t="s">
        <v>116</v>
      </c>
      <c r="G12909" t="s">
        <v>374</v>
      </c>
      <c r="H12909" t="s">
        <v>558</v>
      </c>
      <c r="M12909" s="2">
        <v>5606</v>
      </c>
      <c r="N12909" s="2">
        <v>6000</v>
      </c>
      <c r="O12909" s="2">
        <f>IF(Tabla1[[#This Row],[Mov]]="VNT",Tabla1[[#This Row],[Sale]]-Tabla1[[#This Row],[Cost]],-Tabla1[[#This Row],[Cost]]*Tabla1[[#This Row],[Cant]])</f>
        <v>394</v>
      </c>
      <c r="P12909" s="8">
        <f>IF(Tabla1[[#This Row],[Mov]]="VNT",-Tabla1[[#This Row],[Cant]],Tabla1[[#This Row],[Cant]])</f>
        <v>-1</v>
      </c>
      <c r="Q12909" s="8">
        <f>DAY(Tabla1[[#This Row],[Date]])</f>
        <v>6</v>
      </c>
      <c r="R12909" s="8">
        <f>MONTH(Tabla1[[#This Row],[Date]])</f>
        <v>8</v>
      </c>
      <c r="S12909" s="8">
        <f>YEAR(Tabla1[[#This Row],[Date]])</f>
        <v>2023</v>
      </c>
    </row>
    <row r="12910" spans="1:19" x14ac:dyDescent="0.2">
      <c r="A12910">
        <v>12906</v>
      </c>
      <c r="B12910" s="1">
        <v>45144</v>
      </c>
      <c r="C12910" t="s">
        <v>252</v>
      </c>
      <c r="D12910" t="s">
        <v>324</v>
      </c>
      <c r="E12910">
        <v>1</v>
      </c>
      <c r="F12910" t="s">
        <v>116</v>
      </c>
      <c r="G12910" t="s">
        <v>339</v>
      </c>
      <c r="H12910" t="s">
        <v>510</v>
      </c>
      <c r="M12910" s="2">
        <v>6074</v>
      </c>
      <c r="N12910" s="2">
        <v>6500</v>
      </c>
      <c r="O12910" s="2">
        <f>IF(Tabla1[[#This Row],[Mov]]="VNT",Tabla1[[#This Row],[Sale]]-Tabla1[[#This Row],[Cost]],-Tabla1[[#This Row],[Cost]]*Tabla1[[#This Row],[Cant]])</f>
        <v>426</v>
      </c>
      <c r="P12910" s="8">
        <f>IF(Tabla1[[#This Row],[Mov]]="VNT",-Tabla1[[#This Row],[Cant]],Tabla1[[#This Row],[Cant]])</f>
        <v>-1</v>
      </c>
      <c r="Q12910" s="8">
        <f>DAY(Tabla1[[#This Row],[Date]])</f>
        <v>6</v>
      </c>
      <c r="R12910" s="8">
        <f>MONTH(Tabla1[[#This Row],[Date]])</f>
        <v>8</v>
      </c>
      <c r="S12910" s="8">
        <f>YEAR(Tabla1[[#This Row],[Date]])</f>
        <v>2023</v>
      </c>
    </row>
    <row r="12911" spans="1:19" x14ac:dyDescent="0.2">
      <c r="A12911">
        <v>12907</v>
      </c>
      <c r="B12911" s="1">
        <v>45144</v>
      </c>
      <c r="C12911" t="s">
        <v>252</v>
      </c>
      <c r="D12911" t="s">
        <v>3885</v>
      </c>
      <c r="E12911">
        <v>1</v>
      </c>
      <c r="F12911" t="s">
        <v>26</v>
      </c>
      <c r="G12911" t="s">
        <v>264</v>
      </c>
      <c r="H12911" t="s">
        <v>3168</v>
      </c>
      <c r="M12911" s="2">
        <v>24000</v>
      </c>
      <c r="N12911" s="2">
        <v>50000</v>
      </c>
      <c r="O12911" s="2">
        <f>IF(Tabla1[[#This Row],[Mov]]="VNT",Tabla1[[#This Row],[Sale]]-Tabla1[[#This Row],[Cost]],-Tabla1[[#This Row],[Cost]]*Tabla1[[#This Row],[Cant]])</f>
        <v>26000</v>
      </c>
      <c r="P12911" s="8">
        <f>IF(Tabla1[[#This Row],[Mov]]="VNT",-Tabla1[[#This Row],[Cant]],Tabla1[[#This Row],[Cant]])</f>
        <v>-1</v>
      </c>
      <c r="Q12911" s="8">
        <f>DAY(Tabla1[[#This Row],[Date]])</f>
        <v>6</v>
      </c>
      <c r="R12911" s="8">
        <f>MONTH(Tabla1[[#This Row],[Date]])</f>
        <v>8</v>
      </c>
      <c r="S12911" s="8">
        <f>YEAR(Tabla1[[#This Row],[Date]])</f>
        <v>2023</v>
      </c>
    </row>
    <row r="12912" spans="1:19" x14ac:dyDescent="0.2">
      <c r="A12912">
        <v>12908</v>
      </c>
      <c r="B12912" s="1">
        <v>45144</v>
      </c>
      <c r="C12912" t="s">
        <v>252</v>
      </c>
      <c r="D12912" t="s">
        <v>324</v>
      </c>
      <c r="E12912">
        <v>1</v>
      </c>
      <c r="F12912" t="s">
        <v>26</v>
      </c>
      <c r="G12912" t="s">
        <v>1724</v>
      </c>
      <c r="H12912" t="s">
        <v>16</v>
      </c>
      <c r="M12912" s="2">
        <v>2300</v>
      </c>
      <c r="N12912" s="2">
        <v>10000</v>
      </c>
      <c r="O12912" s="2">
        <f>IF(Tabla1[[#This Row],[Mov]]="VNT",Tabla1[[#This Row],[Sale]]-Tabla1[[#This Row],[Cost]],-Tabla1[[#This Row],[Cost]]*Tabla1[[#This Row],[Cant]])</f>
        <v>7700</v>
      </c>
      <c r="P12912" s="8">
        <f>IF(Tabla1[[#This Row],[Mov]]="VNT",-Tabla1[[#This Row],[Cant]],Tabla1[[#This Row],[Cant]])</f>
        <v>-1</v>
      </c>
      <c r="Q12912" s="8">
        <f>DAY(Tabla1[[#This Row],[Date]])</f>
        <v>6</v>
      </c>
      <c r="R12912" s="8">
        <f>MONTH(Tabla1[[#This Row],[Date]])</f>
        <v>8</v>
      </c>
      <c r="S12912" s="8">
        <f>YEAR(Tabla1[[#This Row],[Date]])</f>
        <v>2023</v>
      </c>
    </row>
    <row r="12913" spans="1:19" x14ac:dyDescent="0.2">
      <c r="A12913">
        <v>12909</v>
      </c>
      <c r="B12913" s="1">
        <v>45144</v>
      </c>
      <c r="C12913" t="s">
        <v>252</v>
      </c>
      <c r="D12913" t="s">
        <v>324</v>
      </c>
      <c r="E12913">
        <v>1</v>
      </c>
      <c r="F12913" t="s">
        <v>450</v>
      </c>
      <c r="G12913" t="s">
        <v>258</v>
      </c>
      <c r="H12913" t="s">
        <v>3875</v>
      </c>
      <c r="M12913" s="2">
        <v>0</v>
      </c>
      <c r="N12913" s="2">
        <v>2000</v>
      </c>
      <c r="O12913" s="2">
        <f>IF(Tabla1[[#This Row],[Mov]]="VNT",Tabla1[[#This Row],[Sale]]-Tabla1[[#This Row],[Cost]],-Tabla1[[#This Row],[Cost]]*Tabla1[[#This Row],[Cant]])</f>
        <v>2000</v>
      </c>
      <c r="P12913" s="8">
        <f>IF(Tabla1[[#This Row],[Mov]]="VNT",-Tabla1[[#This Row],[Cant]],Tabla1[[#This Row],[Cant]])</f>
        <v>-1</v>
      </c>
      <c r="Q12913" s="8">
        <f>DAY(Tabla1[[#This Row],[Date]])</f>
        <v>6</v>
      </c>
      <c r="R12913" s="8">
        <f>MONTH(Tabla1[[#This Row],[Date]])</f>
        <v>8</v>
      </c>
      <c r="S12913" s="8">
        <f>YEAR(Tabla1[[#This Row],[Date]])</f>
        <v>2023</v>
      </c>
    </row>
    <row r="12914" spans="1:19" x14ac:dyDescent="0.2">
      <c r="A12914">
        <v>12910</v>
      </c>
      <c r="B12914" s="1">
        <v>45144</v>
      </c>
      <c r="C12914" t="s">
        <v>252</v>
      </c>
      <c r="D12914" t="s">
        <v>324</v>
      </c>
      <c r="E12914">
        <v>1</v>
      </c>
      <c r="F12914" t="s">
        <v>15</v>
      </c>
      <c r="G12914" t="s">
        <v>258</v>
      </c>
      <c r="H12914" t="s">
        <v>1080</v>
      </c>
      <c r="M12914" s="2">
        <v>2000</v>
      </c>
      <c r="N12914" s="2">
        <v>7000</v>
      </c>
      <c r="O12914" s="2">
        <f>IF(Tabla1[[#This Row],[Mov]]="VNT",Tabla1[[#This Row],[Sale]]-Tabla1[[#This Row],[Cost]],-Tabla1[[#This Row],[Cost]]*Tabla1[[#This Row],[Cant]])</f>
        <v>5000</v>
      </c>
      <c r="P12914" s="8">
        <f>IF(Tabla1[[#This Row],[Mov]]="VNT",-Tabla1[[#This Row],[Cant]],Tabla1[[#This Row],[Cant]])</f>
        <v>-1</v>
      </c>
      <c r="Q12914" s="8">
        <f>DAY(Tabla1[[#This Row],[Date]])</f>
        <v>6</v>
      </c>
      <c r="R12914" s="8">
        <f>MONTH(Tabla1[[#This Row],[Date]])</f>
        <v>8</v>
      </c>
      <c r="S12914" s="8">
        <f>YEAR(Tabla1[[#This Row],[Date]])</f>
        <v>2023</v>
      </c>
    </row>
    <row r="12915" spans="1:19" x14ac:dyDescent="0.2">
      <c r="A12915">
        <v>12911</v>
      </c>
      <c r="B12915" s="1">
        <v>45144</v>
      </c>
      <c r="C12915" t="s">
        <v>252</v>
      </c>
      <c r="D12915" t="s">
        <v>324</v>
      </c>
      <c r="E12915">
        <v>1</v>
      </c>
      <c r="F12915" t="s">
        <v>116</v>
      </c>
      <c r="G12915" t="s">
        <v>341</v>
      </c>
      <c r="H12915" t="s">
        <v>507</v>
      </c>
      <c r="M12915" s="2">
        <v>14952</v>
      </c>
      <c r="N12915" s="2">
        <v>16000</v>
      </c>
      <c r="O12915" s="2">
        <f>IF(Tabla1[[#This Row],[Mov]]="VNT",Tabla1[[#This Row],[Sale]]-Tabla1[[#This Row],[Cost]],-Tabla1[[#This Row],[Cost]]*Tabla1[[#This Row],[Cant]])</f>
        <v>1048</v>
      </c>
      <c r="P12915" s="8">
        <f>IF(Tabla1[[#This Row],[Mov]]="VNT",-Tabla1[[#This Row],[Cant]],Tabla1[[#This Row],[Cant]])</f>
        <v>-1</v>
      </c>
      <c r="Q12915" s="8">
        <f>DAY(Tabla1[[#This Row],[Date]])</f>
        <v>6</v>
      </c>
      <c r="R12915" s="8">
        <f>MONTH(Tabla1[[#This Row],[Date]])</f>
        <v>8</v>
      </c>
      <c r="S12915" s="8">
        <f>YEAR(Tabla1[[#This Row],[Date]])</f>
        <v>2023</v>
      </c>
    </row>
    <row r="12916" spans="1:19" x14ac:dyDescent="0.2">
      <c r="A12916">
        <v>12912</v>
      </c>
      <c r="B12916" s="1">
        <v>45144</v>
      </c>
      <c r="C12916" t="s">
        <v>252</v>
      </c>
      <c r="D12916" t="s">
        <v>324</v>
      </c>
      <c r="E12916">
        <v>1</v>
      </c>
      <c r="F12916" t="s">
        <v>334</v>
      </c>
      <c r="G12916" t="s">
        <v>265</v>
      </c>
      <c r="H12916" t="s">
        <v>3876</v>
      </c>
      <c r="M12916" s="2">
        <v>900</v>
      </c>
      <c r="N12916" s="2">
        <v>10000</v>
      </c>
      <c r="O12916" s="2">
        <f>IF(Tabla1[[#This Row],[Mov]]="VNT",Tabla1[[#This Row],[Sale]]-Tabla1[[#This Row],[Cost]],-Tabla1[[#This Row],[Cost]]*Tabla1[[#This Row],[Cant]])</f>
        <v>9100</v>
      </c>
      <c r="P12916" s="8">
        <f>IF(Tabla1[[#This Row],[Mov]]="VNT",-Tabla1[[#This Row],[Cant]],Tabla1[[#This Row],[Cant]])</f>
        <v>-1</v>
      </c>
      <c r="Q12916" s="8">
        <f>DAY(Tabla1[[#This Row],[Date]])</f>
        <v>6</v>
      </c>
      <c r="R12916" s="8">
        <f>MONTH(Tabla1[[#This Row],[Date]])</f>
        <v>8</v>
      </c>
      <c r="S12916" s="8">
        <f>YEAR(Tabla1[[#This Row],[Date]])</f>
        <v>2023</v>
      </c>
    </row>
    <row r="12917" spans="1:19" x14ac:dyDescent="0.2">
      <c r="A12917">
        <v>12913</v>
      </c>
      <c r="B12917" s="1">
        <v>45144</v>
      </c>
      <c r="C12917" t="s">
        <v>252</v>
      </c>
      <c r="D12917" t="s">
        <v>324</v>
      </c>
      <c r="E12917">
        <v>1</v>
      </c>
      <c r="F12917" t="s">
        <v>447</v>
      </c>
      <c r="G12917" t="s">
        <v>341</v>
      </c>
      <c r="H12917" t="s">
        <v>449</v>
      </c>
      <c r="M12917" s="2">
        <v>0</v>
      </c>
      <c r="N12917" s="2">
        <v>5000</v>
      </c>
      <c r="O12917" s="2">
        <f>IF(Tabla1[[#This Row],[Mov]]="VNT",Tabla1[[#This Row],[Sale]]-Tabla1[[#This Row],[Cost]],-Tabla1[[#This Row],[Cost]]*Tabla1[[#This Row],[Cant]])</f>
        <v>5000</v>
      </c>
      <c r="P12917" s="8">
        <f>IF(Tabla1[[#This Row],[Mov]]="VNT",-Tabla1[[#This Row],[Cant]],Tabla1[[#This Row],[Cant]])</f>
        <v>-1</v>
      </c>
      <c r="Q12917" s="8">
        <f>DAY(Tabla1[[#This Row],[Date]])</f>
        <v>6</v>
      </c>
      <c r="R12917" s="8">
        <f>MONTH(Tabla1[[#This Row],[Date]])</f>
        <v>8</v>
      </c>
      <c r="S12917" s="8">
        <f>YEAR(Tabla1[[#This Row],[Date]])</f>
        <v>2023</v>
      </c>
    </row>
    <row r="12918" spans="1:19" x14ac:dyDescent="0.2">
      <c r="A12918">
        <v>12914</v>
      </c>
      <c r="B12918" s="1">
        <v>45144</v>
      </c>
      <c r="C12918" t="s">
        <v>252</v>
      </c>
      <c r="D12918" t="s">
        <v>324</v>
      </c>
      <c r="E12918">
        <v>1</v>
      </c>
      <c r="F12918" t="s">
        <v>1020</v>
      </c>
      <c r="G12918" t="s">
        <v>258</v>
      </c>
      <c r="H12918" t="s">
        <v>3765</v>
      </c>
      <c r="J12918" t="s">
        <v>3877</v>
      </c>
      <c r="M12918" s="2">
        <v>900</v>
      </c>
      <c r="N12918" s="2">
        <v>3000</v>
      </c>
      <c r="O12918" s="2">
        <f>IF(Tabla1[[#This Row],[Mov]]="VNT",Tabla1[[#This Row],[Sale]]-Tabla1[[#This Row],[Cost]],-Tabla1[[#This Row],[Cost]]*Tabla1[[#This Row],[Cant]])</f>
        <v>2100</v>
      </c>
      <c r="P12918" s="8">
        <f>IF(Tabla1[[#This Row],[Mov]]="VNT",-Tabla1[[#This Row],[Cant]],Tabla1[[#This Row],[Cant]])</f>
        <v>-1</v>
      </c>
      <c r="Q12918" s="8">
        <f>DAY(Tabla1[[#This Row],[Date]])</f>
        <v>6</v>
      </c>
      <c r="R12918" s="8">
        <f>MONTH(Tabla1[[#This Row],[Date]])</f>
        <v>8</v>
      </c>
      <c r="S12918" s="8">
        <f>YEAR(Tabla1[[#This Row],[Date]])</f>
        <v>2023</v>
      </c>
    </row>
    <row r="12919" spans="1:19" x14ac:dyDescent="0.2">
      <c r="A12919">
        <v>12915</v>
      </c>
      <c r="B12919" s="1">
        <v>45144</v>
      </c>
      <c r="C12919" t="s">
        <v>252</v>
      </c>
      <c r="D12919" t="s">
        <v>324</v>
      </c>
      <c r="E12919">
        <v>1</v>
      </c>
      <c r="F12919" t="s">
        <v>1020</v>
      </c>
      <c r="G12919" t="s">
        <v>258</v>
      </c>
      <c r="H12919" t="s">
        <v>3765</v>
      </c>
      <c r="J12919" t="s">
        <v>3877</v>
      </c>
      <c r="M12919" s="2">
        <v>900</v>
      </c>
      <c r="N12919" s="2">
        <v>3000</v>
      </c>
      <c r="O12919" s="2">
        <f>IF(Tabla1[[#This Row],[Mov]]="VNT",Tabla1[[#This Row],[Sale]]-Tabla1[[#This Row],[Cost]],-Tabla1[[#This Row],[Cost]]*Tabla1[[#This Row],[Cant]])</f>
        <v>2100</v>
      </c>
      <c r="P12919" s="8">
        <f>IF(Tabla1[[#This Row],[Mov]]="VNT",-Tabla1[[#This Row],[Cant]],Tabla1[[#This Row],[Cant]])</f>
        <v>-1</v>
      </c>
      <c r="Q12919" s="8">
        <f>DAY(Tabla1[[#This Row],[Date]])</f>
        <v>6</v>
      </c>
      <c r="R12919" s="8">
        <f>MONTH(Tabla1[[#This Row],[Date]])</f>
        <v>8</v>
      </c>
      <c r="S12919" s="8">
        <f>YEAR(Tabla1[[#This Row],[Date]])</f>
        <v>2023</v>
      </c>
    </row>
    <row r="12920" spans="1:19" x14ac:dyDescent="0.2">
      <c r="A12920">
        <v>12916</v>
      </c>
      <c r="B12920" s="1">
        <v>45144</v>
      </c>
      <c r="C12920" t="s">
        <v>252</v>
      </c>
      <c r="D12920" t="s">
        <v>324</v>
      </c>
      <c r="E12920">
        <v>1</v>
      </c>
      <c r="F12920" t="s">
        <v>116</v>
      </c>
      <c r="G12920" t="s">
        <v>339</v>
      </c>
      <c r="H12920" t="s">
        <v>510</v>
      </c>
      <c r="M12920" s="2">
        <v>3270</v>
      </c>
      <c r="N12920" s="2">
        <v>3500</v>
      </c>
      <c r="O12920" s="2">
        <f>IF(Tabla1[[#This Row],[Mov]]="VNT",Tabla1[[#This Row],[Sale]]-Tabla1[[#This Row],[Cost]],-Tabla1[[#This Row],[Cost]]*Tabla1[[#This Row],[Cant]])</f>
        <v>230</v>
      </c>
      <c r="P12920" s="8">
        <f>IF(Tabla1[[#This Row],[Mov]]="VNT",-Tabla1[[#This Row],[Cant]],Tabla1[[#This Row],[Cant]])</f>
        <v>-1</v>
      </c>
      <c r="Q12920" s="8">
        <f>DAY(Tabla1[[#This Row],[Date]])</f>
        <v>6</v>
      </c>
      <c r="R12920" s="8">
        <f>MONTH(Tabla1[[#This Row],[Date]])</f>
        <v>8</v>
      </c>
      <c r="S12920" s="8">
        <f>YEAR(Tabla1[[#This Row],[Date]])</f>
        <v>2023</v>
      </c>
    </row>
    <row r="12921" spans="1:19" x14ac:dyDescent="0.2">
      <c r="A12921">
        <v>12917</v>
      </c>
      <c r="B12921" s="1">
        <v>45145</v>
      </c>
      <c r="C12921" t="s">
        <v>252</v>
      </c>
      <c r="D12921" t="s">
        <v>324</v>
      </c>
      <c r="E12921">
        <v>1</v>
      </c>
      <c r="F12921" t="s">
        <v>21</v>
      </c>
      <c r="G12921" t="s">
        <v>258</v>
      </c>
      <c r="H12921" t="s">
        <v>134</v>
      </c>
      <c r="M12921" s="2">
        <v>2800</v>
      </c>
      <c r="N12921" s="2">
        <v>10000</v>
      </c>
      <c r="O12921" s="2">
        <f>IF(Tabla1[[#This Row],[Mov]]="VNT",Tabla1[[#This Row],[Sale]]-Tabla1[[#This Row],[Cost]],-Tabla1[[#This Row],[Cost]]*Tabla1[[#This Row],[Cant]])</f>
        <v>7200</v>
      </c>
      <c r="P12921" s="8">
        <f>IF(Tabla1[[#This Row],[Mov]]="VNT",-Tabla1[[#This Row],[Cant]],Tabla1[[#This Row],[Cant]])</f>
        <v>-1</v>
      </c>
      <c r="Q12921" s="8">
        <f>DAY(Tabla1[[#This Row],[Date]])</f>
        <v>7</v>
      </c>
      <c r="R12921" s="8">
        <f>MONTH(Tabla1[[#This Row],[Date]])</f>
        <v>8</v>
      </c>
      <c r="S12921" s="8">
        <f>YEAR(Tabla1[[#This Row],[Date]])</f>
        <v>2023</v>
      </c>
    </row>
    <row r="12922" spans="1:19" x14ac:dyDescent="0.2">
      <c r="A12922">
        <v>12918</v>
      </c>
      <c r="B12922" s="1">
        <v>45145</v>
      </c>
      <c r="C12922" t="s">
        <v>252</v>
      </c>
      <c r="D12922" t="s">
        <v>324</v>
      </c>
      <c r="E12922">
        <v>1</v>
      </c>
      <c r="F12922" t="s">
        <v>524</v>
      </c>
      <c r="G12922" t="s">
        <v>265</v>
      </c>
      <c r="H12922" t="s">
        <v>544</v>
      </c>
      <c r="J12922" t="s">
        <v>3679</v>
      </c>
      <c r="M12922" s="2">
        <v>18000</v>
      </c>
      <c r="N12922" s="2">
        <v>35000</v>
      </c>
      <c r="O12922" s="2">
        <f>IF(Tabla1[[#This Row],[Mov]]="VNT",Tabla1[[#This Row],[Sale]]-Tabla1[[#This Row],[Cost]],-Tabla1[[#This Row],[Cost]]*Tabla1[[#This Row],[Cant]])</f>
        <v>17000</v>
      </c>
      <c r="P12922" s="8">
        <f>IF(Tabla1[[#This Row],[Mov]]="VNT",-Tabla1[[#This Row],[Cant]],Tabla1[[#This Row],[Cant]])</f>
        <v>-1</v>
      </c>
      <c r="Q12922" s="8">
        <f>DAY(Tabla1[[#This Row],[Date]])</f>
        <v>7</v>
      </c>
      <c r="R12922" s="8">
        <f>MONTH(Tabla1[[#This Row],[Date]])</f>
        <v>8</v>
      </c>
      <c r="S12922" s="8">
        <f>YEAR(Tabla1[[#This Row],[Date]])</f>
        <v>2023</v>
      </c>
    </row>
    <row r="12923" spans="1:19" x14ac:dyDescent="0.2">
      <c r="A12923">
        <v>12919</v>
      </c>
      <c r="B12923" s="1">
        <v>45145</v>
      </c>
      <c r="C12923" t="s">
        <v>252</v>
      </c>
      <c r="D12923" t="s">
        <v>324</v>
      </c>
      <c r="E12923">
        <v>1</v>
      </c>
      <c r="F12923" t="s">
        <v>578</v>
      </c>
      <c r="G12923" t="s">
        <v>264</v>
      </c>
      <c r="H12923" t="s">
        <v>299</v>
      </c>
      <c r="M12923" s="2">
        <v>5000</v>
      </c>
      <c r="N12923" s="2">
        <v>20000</v>
      </c>
      <c r="O12923" s="2">
        <f>IF(Tabla1[[#This Row],[Mov]]="VNT",Tabla1[[#This Row],[Sale]]-Tabla1[[#This Row],[Cost]],-Tabla1[[#This Row],[Cost]]*Tabla1[[#This Row],[Cant]])</f>
        <v>15000</v>
      </c>
      <c r="P12923" s="8">
        <f>IF(Tabla1[[#This Row],[Mov]]="VNT",-Tabla1[[#This Row],[Cant]],Tabla1[[#This Row],[Cant]])</f>
        <v>-1</v>
      </c>
      <c r="Q12923" s="8">
        <f>DAY(Tabla1[[#This Row],[Date]])</f>
        <v>7</v>
      </c>
      <c r="R12923" s="8">
        <f>MONTH(Tabla1[[#This Row],[Date]])</f>
        <v>8</v>
      </c>
      <c r="S12923" s="8">
        <f>YEAR(Tabla1[[#This Row],[Date]])</f>
        <v>2023</v>
      </c>
    </row>
    <row r="12924" spans="1:19" x14ac:dyDescent="0.2">
      <c r="A12924">
        <v>12920</v>
      </c>
      <c r="B12924" s="1">
        <v>45145</v>
      </c>
      <c r="C12924" t="s">
        <v>252</v>
      </c>
      <c r="D12924" t="s">
        <v>324</v>
      </c>
      <c r="E12924">
        <v>1</v>
      </c>
      <c r="F12924" t="s">
        <v>378</v>
      </c>
      <c r="G12924" t="s">
        <v>264</v>
      </c>
      <c r="H12924" t="s">
        <v>2954</v>
      </c>
      <c r="M12924" s="2">
        <v>70000</v>
      </c>
      <c r="N12924" s="2">
        <v>130000</v>
      </c>
      <c r="O12924" s="2">
        <f>IF(Tabla1[[#This Row],[Mov]]="VNT",Tabla1[[#This Row],[Sale]]-Tabla1[[#This Row],[Cost]],-Tabla1[[#This Row],[Cost]]*Tabla1[[#This Row],[Cant]])</f>
        <v>60000</v>
      </c>
      <c r="P12924" s="8">
        <f>IF(Tabla1[[#This Row],[Mov]]="VNT",-Tabla1[[#This Row],[Cant]],Tabla1[[#This Row],[Cant]])</f>
        <v>-1</v>
      </c>
      <c r="Q12924" s="8">
        <f>DAY(Tabla1[[#This Row],[Date]])</f>
        <v>7</v>
      </c>
      <c r="R12924" s="8">
        <f>MONTH(Tabla1[[#This Row],[Date]])</f>
        <v>8</v>
      </c>
      <c r="S12924" s="8">
        <f>YEAR(Tabla1[[#This Row],[Date]])</f>
        <v>2023</v>
      </c>
    </row>
    <row r="12925" spans="1:19" x14ac:dyDescent="0.2">
      <c r="A12925">
        <v>12921</v>
      </c>
      <c r="B12925" s="1">
        <v>45145</v>
      </c>
      <c r="C12925" t="s">
        <v>252</v>
      </c>
      <c r="D12925" t="s">
        <v>324</v>
      </c>
      <c r="E12925">
        <v>1</v>
      </c>
      <c r="F12925" t="s">
        <v>468</v>
      </c>
      <c r="G12925" t="s">
        <v>258</v>
      </c>
      <c r="H12925" t="s">
        <v>3347</v>
      </c>
      <c r="M12925" s="2">
        <v>1700</v>
      </c>
      <c r="N12925" s="2">
        <v>5000</v>
      </c>
      <c r="O12925" s="2">
        <f>IF(Tabla1[[#This Row],[Mov]]="VNT",Tabla1[[#This Row],[Sale]]-Tabla1[[#This Row],[Cost]],-Tabla1[[#This Row],[Cost]]*Tabla1[[#This Row],[Cant]])</f>
        <v>3300</v>
      </c>
      <c r="P12925" s="8">
        <f>IF(Tabla1[[#This Row],[Mov]]="VNT",-Tabla1[[#This Row],[Cant]],Tabla1[[#This Row],[Cant]])</f>
        <v>-1</v>
      </c>
      <c r="Q12925" s="8">
        <f>DAY(Tabla1[[#This Row],[Date]])</f>
        <v>7</v>
      </c>
      <c r="R12925" s="8">
        <f>MONTH(Tabla1[[#This Row],[Date]])</f>
        <v>8</v>
      </c>
      <c r="S12925" s="8">
        <f>YEAR(Tabla1[[#This Row],[Date]])</f>
        <v>2023</v>
      </c>
    </row>
    <row r="12926" spans="1:19" x14ac:dyDescent="0.2">
      <c r="A12926">
        <v>12922</v>
      </c>
      <c r="B12926" s="1">
        <v>45145</v>
      </c>
      <c r="C12926" t="s">
        <v>252</v>
      </c>
      <c r="D12926" t="s">
        <v>324</v>
      </c>
      <c r="E12926">
        <v>1</v>
      </c>
      <c r="F12926" t="s">
        <v>127</v>
      </c>
      <c r="G12926" t="s">
        <v>258</v>
      </c>
      <c r="H12926" t="s">
        <v>139</v>
      </c>
      <c r="M12926" s="2">
        <v>2500</v>
      </c>
      <c r="N12926" s="2">
        <v>7000</v>
      </c>
      <c r="O12926" s="2">
        <f>IF(Tabla1[[#This Row],[Mov]]="VNT",Tabla1[[#This Row],[Sale]]-Tabla1[[#This Row],[Cost]],-Tabla1[[#This Row],[Cost]]*Tabla1[[#This Row],[Cant]])</f>
        <v>4500</v>
      </c>
      <c r="P12926" s="8">
        <f>IF(Tabla1[[#This Row],[Mov]]="VNT",-Tabla1[[#This Row],[Cant]],Tabla1[[#This Row],[Cant]])</f>
        <v>-1</v>
      </c>
      <c r="Q12926" s="8">
        <f>DAY(Tabla1[[#This Row],[Date]])</f>
        <v>7</v>
      </c>
      <c r="R12926" s="8">
        <f>MONTH(Tabla1[[#This Row],[Date]])</f>
        <v>8</v>
      </c>
      <c r="S12926" s="8">
        <f>YEAR(Tabla1[[#This Row],[Date]])</f>
        <v>2023</v>
      </c>
    </row>
    <row r="12927" spans="1:19" x14ac:dyDescent="0.2">
      <c r="A12927">
        <v>12923</v>
      </c>
      <c r="B12927" s="1">
        <v>45145</v>
      </c>
      <c r="C12927" t="s">
        <v>252</v>
      </c>
      <c r="D12927" t="s">
        <v>324</v>
      </c>
      <c r="E12927">
        <v>1</v>
      </c>
      <c r="F12927" t="s">
        <v>450</v>
      </c>
      <c r="G12927" t="s">
        <v>258</v>
      </c>
      <c r="H12927" t="s">
        <v>3878</v>
      </c>
      <c r="M12927" s="2">
        <v>0</v>
      </c>
      <c r="N12927" s="2">
        <v>18000</v>
      </c>
      <c r="O12927" s="2">
        <f>IF(Tabla1[[#This Row],[Mov]]="VNT",Tabla1[[#This Row],[Sale]]-Tabla1[[#This Row],[Cost]],-Tabla1[[#This Row],[Cost]]*Tabla1[[#This Row],[Cant]])</f>
        <v>18000</v>
      </c>
      <c r="P12927" s="8">
        <f>IF(Tabla1[[#This Row],[Mov]]="VNT",-Tabla1[[#This Row],[Cant]],Tabla1[[#This Row],[Cant]])</f>
        <v>-1</v>
      </c>
      <c r="Q12927" s="8">
        <f>DAY(Tabla1[[#This Row],[Date]])</f>
        <v>7</v>
      </c>
      <c r="R12927" s="8">
        <f>MONTH(Tabla1[[#This Row],[Date]])</f>
        <v>8</v>
      </c>
      <c r="S12927" s="8">
        <f>YEAR(Tabla1[[#This Row],[Date]])</f>
        <v>2023</v>
      </c>
    </row>
    <row r="12928" spans="1:19" x14ac:dyDescent="0.2">
      <c r="A12928">
        <v>12924</v>
      </c>
      <c r="B12928" s="1">
        <v>45145</v>
      </c>
      <c r="C12928" t="s">
        <v>252</v>
      </c>
      <c r="D12928" t="s">
        <v>324</v>
      </c>
      <c r="E12928">
        <v>1</v>
      </c>
      <c r="F12928" t="s">
        <v>378</v>
      </c>
      <c r="G12928" t="s">
        <v>264</v>
      </c>
      <c r="H12928" t="s">
        <v>301</v>
      </c>
      <c r="M12928" s="2">
        <v>65000</v>
      </c>
      <c r="N12928" s="2">
        <v>120000</v>
      </c>
      <c r="O12928" s="2">
        <f>IF(Tabla1[[#This Row],[Mov]]="VNT",Tabla1[[#This Row],[Sale]]-Tabla1[[#This Row],[Cost]],-Tabla1[[#This Row],[Cost]]*Tabla1[[#This Row],[Cant]])</f>
        <v>55000</v>
      </c>
      <c r="P12928" s="8">
        <f>IF(Tabla1[[#This Row],[Mov]]="VNT",-Tabla1[[#This Row],[Cant]],Tabla1[[#This Row],[Cant]])</f>
        <v>-1</v>
      </c>
      <c r="Q12928" s="8">
        <f>DAY(Tabla1[[#This Row],[Date]])</f>
        <v>7</v>
      </c>
      <c r="R12928" s="8">
        <f>MONTH(Tabla1[[#This Row],[Date]])</f>
        <v>8</v>
      </c>
      <c r="S12928" s="8">
        <f>YEAR(Tabla1[[#This Row],[Date]])</f>
        <v>2023</v>
      </c>
    </row>
    <row r="12929" spans="1:19" x14ac:dyDescent="0.2">
      <c r="A12929">
        <v>12925</v>
      </c>
      <c r="B12929" s="1">
        <v>45145</v>
      </c>
      <c r="C12929" t="s">
        <v>252</v>
      </c>
      <c r="D12929" t="s">
        <v>324</v>
      </c>
      <c r="E12929">
        <v>1</v>
      </c>
      <c r="F12929" t="s">
        <v>217</v>
      </c>
      <c r="G12929" t="s">
        <v>264</v>
      </c>
      <c r="H12929" t="s">
        <v>3808</v>
      </c>
      <c r="L12929" t="s">
        <v>2355</v>
      </c>
      <c r="M12929" s="2">
        <v>1100</v>
      </c>
      <c r="N12929" s="2">
        <v>5000</v>
      </c>
      <c r="O12929" s="2">
        <f>IF(Tabla1[[#This Row],[Mov]]="VNT",Tabla1[[#This Row],[Sale]]-Tabla1[[#This Row],[Cost]],-Tabla1[[#This Row],[Cost]]*Tabla1[[#This Row],[Cant]])</f>
        <v>3900</v>
      </c>
      <c r="P12929" s="8">
        <f>IF(Tabla1[[#This Row],[Mov]]="VNT",-Tabla1[[#This Row],[Cant]],Tabla1[[#This Row],[Cant]])</f>
        <v>-1</v>
      </c>
      <c r="Q12929" s="8">
        <f>DAY(Tabla1[[#This Row],[Date]])</f>
        <v>7</v>
      </c>
      <c r="R12929" s="8">
        <f>MONTH(Tabla1[[#This Row],[Date]])</f>
        <v>8</v>
      </c>
      <c r="S12929" s="8">
        <f>YEAR(Tabla1[[#This Row],[Date]])</f>
        <v>2023</v>
      </c>
    </row>
    <row r="12930" spans="1:19" x14ac:dyDescent="0.2">
      <c r="A12930">
        <v>12926</v>
      </c>
      <c r="B12930" s="1">
        <v>45145</v>
      </c>
      <c r="C12930" t="s">
        <v>252</v>
      </c>
      <c r="D12930" t="s">
        <v>324</v>
      </c>
      <c r="E12930">
        <v>1</v>
      </c>
      <c r="F12930" t="s">
        <v>116</v>
      </c>
      <c r="G12930" t="s">
        <v>374</v>
      </c>
      <c r="H12930" t="s">
        <v>506</v>
      </c>
      <c r="M12930" s="2">
        <v>3270</v>
      </c>
      <c r="N12930" s="2">
        <v>3500</v>
      </c>
      <c r="O12930" s="2">
        <f>IF(Tabla1[[#This Row],[Mov]]="VNT",Tabla1[[#This Row],[Sale]]-Tabla1[[#This Row],[Cost]],-Tabla1[[#This Row],[Cost]]*Tabla1[[#This Row],[Cant]])</f>
        <v>230</v>
      </c>
      <c r="P12930" s="8">
        <f>IF(Tabla1[[#This Row],[Mov]]="VNT",-Tabla1[[#This Row],[Cant]],Tabla1[[#This Row],[Cant]])</f>
        <v>-1</v>
      </c>
      <c r="Q12930" s="8">
        <f>DAY(Tabla1[[#This Row],[Date]])</f>
        <v>7</v>
      </c>
      <c r="R12930" s="8">
        <f>MONTH(Tabla1[[#This Row],[Date]])</f>
        <v>8</v>
      </c>
      <c r="S12930" s="8">
        <f>YEAR(Tabla1[[#This Row],[Date]])</f>
        <v>2023</v>
      </c>
    </row>
    <row r="12931" spans="1:19" x14ac:dyDescent="0.2">
      <c r="A12931">
        <v>12927</v>
      </c>
      <c r="B12931" s="1">
        <v>45145</v>
      </c>
      <c r="C12931" t="s">
        <v>252</v>
      </c>
      <c r="D12931" t="s">
        <v>324</v>
      </c>
      <c r="E12931">
        <v>1</v>
      </c>
      <c r="F12931" t="s">
        <v>116</v>
      </c>
      <c r="G12931" t="s">
        <v>339</v>
      </c>
      <c r="H12931" t="s">
        <v>510</v>
      </c>
      <c r="M12931" s="2">
        <v>3270</v>
      </c>
      <c r="N12931" s="2">
        <v>3500</v>
      </c>
      <c r="O12931" s="2">
        <f>IF(Tabla1[[#This Row],[Mov]]="VNT",Tabla1[[#This Row],[Sale]]-Tabla1[[#This Row],[Cost]],-Tabla1[[#This Row],[Cost]]*Tabla1[[#This Row],[Cant]])</f>
        <v>230</v>
      </c>
      <c r="P12931" s="8">
        <f>IF(Tabla1[[#This Row],[Mov]]="VNT",-Tabla1[[#This Row],[Cant]],Tabla1[[#This Row],[Cant]])</f>
        <v>-1</v>
      </c>
      <c r="Q12931" s="8">
        <f>DAY(Tabla1[[#This Row],[Date]])</f>
        <v>7</v>
      </c>
      <c r="R12931" s="8">
        <f>MONTH(Tabla1[[#This Row],[Date]])</f>
        <v>8</v>
      </c>
      <c r="S12931" s="8">
        <f>YEAR(Tabla1[[#This Row],[Date]])</f>
        <v>2023</v>
      </c>
    </row>
    <row r="12932" spans="1:19" x14ac:dyDescent="0.2">
      <c r="A12932">
        <v>12928</v>
      </c>
      <c r="B12932" s="1">
        <v>45145</v>
      </c>
      <c r="C12932" t="s">
        <v>252</v>
      </c>
      <c r="D12932" t="s">
        <v>324</v>
      </c>
      <c r="E12932">
        <v>1</v>
      </c>
      <c r="F12932" t="s">
        <v>334</v>
      </c>
      <c r="G12932" t="s">
        <v>852</v>
      </c>
      <c r="H12932" t="s">
        <v>305</v>
      </c>
      <c r="M12932" s="2">
        <v>900</v>
      </c>
      <c r="N12932" s="2">
        <v>10000</v>
      </c>
      <c r="O12932" s="2">
        <f>IF(Tabla1[[#This Row],[Mov]]="VNT",Tabla1[[#This Row],[Sale]]-Tabla1[[#This Row],[Cost]],-Tabla1[[#This Row],[Cost]]*Tabla1[[#This Row],[Cant]])</f>
        <v>9100</v>
      </c>
      <c r="P12932" s="8">
        <f>IF(Tabla1[[#This Row],[Mov]]="VNT",-Tabla1[[#This Row],[Cant]],Tabla1[[#This Row],[Cant]])</f>
        <v>-1</v>
      </c>
      <c r="Q12932" s="8">
        <f>DAY(Tabla1[[#This Row],[Date]])</f>
        <v>7</v>
      </c>
      <c r="R12932" s="8">
        <f>MONTH(Tabla1[[#This Row],[Date]])</f>
        <v>8</v>
      </c>
      <c r="S12932" s="8">
        <f>YEAR(Tabla1[[#This Row],[Date]])</f>
        <v>2023</v>
      </c>
    </row>
    <row r="12933" spans="1:19" x14ac:dyDescent="0.2">
      <c r="A12933">
        <v>12929</v>
      </c>
      <c r="B12933" s="1">
        <v>45145</v>
      </c>
      <c r="C12933" t="s">
        <v>252</v>
      </c>
      <c r="D12933" t="s">
        <v>324</v>
      </c>
      <c r="E12933">
        <v>1</v>
      </c>
      <c r="F12933" t="s">
        <v>116</v>
      </c>
      <c r="G12933" t="s">
        <v>339</v>
      </c>
      <c r="H12933" t="s">
        <v>510</v>
      </c>
      <c r="M12933" s="2">
        <v>10279</v>
      </c>
      <c r="N12933" s="2">
        <v>11000</v>
      </c>
      <c r="O12933" s="2">
        <f>IF(Tabla1[[#This Row],[Mov]]="VNT",Tabla1[[#This Row],[Sale]]-Tabla1[[#This Row],[Cost]],-Tabla1[[#This Row],[Cost]]*Tabla1[[#This Row],[Cant]])</f>
        <v>721</v>
      </c>
      <c r="P12933" s="8">
        <f>IF(Tabla1[[#This Row],[Mov]]="VNT",-Tabla1[[#This Row],[Cant]],Tabla1[[#This Row],[Cant]])</f>
        <v>-1</v>
      </c>
      <c r="Q12933" s="8">
        <f>DAY(Tabla1[[#This Row],[Date]])</f>
        <v>7</v>
      </c>
      <c r="R12933" s="8">
        <f>MONTH(Tabla1[[#This Row],[Date]])</f>
        <v>8</v>
      </c>
      <c r="S12933" s="8">
        <f>YEAR(Tabla1[[#This Row],[Date]])</f>
        <v>2023</v>
      </c>
    </row>
    <row r="12934" spans="1:19" x14ac:dyDescent="0.2">
      <c r="A12934">
        <v>12930</v>
      </c>
      <c r="B12934" s="1">
        <v>45145</v>
      </c>
      <c r="C12934" t="s">
        <v>252</v>
      </c>
      <c r="D12934" t="s">
        <v>324</v>
      </c>
      <c r="E12934">
        <v>1</v>
      </c>
      <c r="F12934" t="s">
        <v>116</v>
      </c>
      <c r="G12934" t="s">
        <v>339</v>
      </c>
      <c r="H12934" t="s">
        <v>510</v>
      </c>
      <c r="M12934" s="2">
        <v>6074</v>
      </c>
      <c r="N12934" s="2">
        <v>6500</v>
      </c>
      <c r="O12934" s="2">
        <f>IF(Tabla1[[#This Row],[Mov]]="VNT",Tabla1[[#This Row],[Sale]]-Tabla1[[#This Row],[Cost]],-Tabla1[[#This Row],[Cost]]*Tabla1[[#This Row],[Cant]])</f>
        <v>426</v>
      </c>
      <c r="P12934" s="8">
        <f>IF(Tabla1[[#This Row],[Mov]]="VNT",-Tabla1[[#This Row],[Cant]],Tabla1[[#This Row],[Cant]])</f>
        <v>-1</v>
      </c>
      <c r="Q12934" s="8">
        <f>DAY(Tabla1[[#This Row],[Date]])</f>
        <v>7</v>
      </c>
      <c r="R12934" s="8">
        <f>MONTH(Tabla1[[#This Row],[Date]])</f>
        <v>8</v>
      </c>
      <c r="S12934" s="8">
        <f>YEAR(Tabla1[[#This Row],[Date]])</f>
        <v>2023</v>
      </c>
    </row>
    <row r="12935" spans="1:19" x14ac:dyDescent="0.2">
      <c r="A12935">
        <v>12931</v>
      </c>
      <c r="B12935" s="1">
        <v>45145</v>
      </c>
      <c r="C12935" t="s">
        <v>252</v>
      </c>
      <c r="D12935" t="s">
        <v>324</v>
      </c>
      <c r="E12935">
        <v>1</v>
      </c>
      <c r="F12935" t="s">
        <v>217</v>
      </c>
      <c r="G12935" t="s">
        <v>254</v>
      </c>
      <c r="H12935" t="s">
        <v>292</v>
      </c>
      <c r="M12935" s="2">
        <v>1100</v>
      </c>
      <c r="N12935" s="2">
        <v>10000</v>
      </c>
      <c r="O12935" s="2">
        <f>IF(Tabla1[[#This Row],[Mov]]="VNT",Tabla1[[#This Row],[Sale]]-Tabla1[[#This Row],[Cost]],-Tabla1[[#This Row],[Cost]]*Tabla1[[#This Row],[Cant]])</f>
        <v>8900</v>
      </c>
      <c r="P12935" s="8">
        <f>IF(Tabla1[[#This Row],[Mov]]="VNT",-Tabla1[[#This Row],[Cant]],Tabla1[[#This Row],[Cant]])</f>
        <v>-1</v>
      </c>
      <c r="Q12935" s="8">
        <f>DAY(Tabla1[[#This Row],[Date]])</f>
        <v>7</v>
      </c>
      <c r="R12935" s="8">
        <f>MONTH(Tabla1[[#This Row],[Date]])</f>
        <v>8</v>
      </c>
      <c r="S12935" s="8">
        <f>YEAR(Tabla1[[#This Row],[Date]])</f>
        <v>2023</v>
      </c>
    </row>
    <row r="12936" spans="1:19" x14ac:dyDescent="0.2">
      <c r="A12936">
        <v>12932</v>
      </c>
      <c r="B12936" s="1">
        <v>45145</v>
      </c>
      <c r="C12936" t="s">
        <v>252</v>
      </c>
      <c r="D12936" t="s">
        <v>324</v>
      </c>
      <c r="E12936">
        <v>1</v>
      </c>
      <c r="F12936" t="s">
        <v>883</v>
      </c>
      <c r="G12936" t="s">
        <v>254</v>
      </c>
      <c r="H12936" t="s">
        <v>292</v>
      </c>
      <c r="J12936" t="s">
        <v>2940</v>
      </c>
      <c r="M12936" s="2">
        <v>3500</v>
      </c>
      <c r="N12936" s="2">
        <v>10000</v>
      </c>
      <c r="O12936" s="2">
        <f>IF(Tabla1[[#This Row],[Mov]]="VNT",Tabla1[[#This Row],[Sale]]-Tabla1[[#This Row],[Cost]],-Tabla1[[#This Row],[Cost]]*Tabla1[[#This Row],[Cant]])</f>
        <v>6500</v>
      </c>
      <c r="P12936" s="8">
        <f>IF(Tabla1[[#This Row],[Mov]]="VNT",-Tabla1[[#This Row],[Cant]],Tabla1[[#This Row],[Cant]])</f>
        <v>-1</v>
      </c>
      <c r="Q12936" s="8">
        <f>DAY(Tabla1[[#This Row],[Date]])</f>
        <v>7</v>
      </c>
      <c r="R12936" s="8">
        <f>MONTH(Tabla1[[#This Row],[Date]])</f>
        <v>8</v>
      </c>
      <c r="S12936" s="8">
        <f>YEAR(Tabla1[[#This Row],[Date]])</f>
        <v>2023</v>
      </c>
    </row>
    <row r="12937" spans="1:19" x14ac:dyDescent="0.2">
      <c r="A12937">
        <v>12933</v>
      </c>
      <c r="B12937" s="1">
        <v>45145</v>
      </c>
      <c r="C12937" t="s">
        <v>252</v>
      </c>
      <c r="D12937" t="s">
        <v>324</v>
      </c>
      <c r="E12937">
        <v>1</v>
      </c>
      <c r="F12937" t="s">
        <v>217</v>
      </c>
      <c r="G12937" t="s">
        <v>264</v>
      </c>
      <c r="H12937" t="s">
        <v>347</v>
      </c>
      <c r="M12937" s="2">
        <v>1100</v>
      </c>
      <c r="N12937" s="2">
        <v>10000</v>
      </c>
      <c r="O12937" s="2">
        <f>IF(Tabla1[[#This Row],[Mov]]="VNT",Tabla1[[#This Row],[Sale]]-Tabla1[[#This Row],[Cost]],-Tabla1[[#This Row],[Cost]]*Tabla1[[#This Row],[Cant]])</f>
        <v>8900</v>
      </c>
      <c r="P12937" s="8">
        <f>IF(Tabla1[[#This Row],[Mov]]="VNT",-Tabla1[[#This Row],[Cant]],Tabla1[[#This Row],[Cant]])</f>
        <v>-1</v>
      </c>
      <c r="Q12937" s="8">
        <f>DAY(Tabla1[[#This Row],[Date]])</f>
        <v>7</v>
      </c>
      <c r="R12937" s="8">
        <f>MONTH(Tabla1[[#This Row],[Date]])</f>
        <v>8</v>
      </c>
      <c r="S12937" s="8">
        <f>YEAR(Tabla1[[#This Row],[Date]])</f>
        <v>2023</v>
      </c>
    </row>
    <row r="12938" spans="1:19" x14ac:dyDescent="0.2">
      <c r="A12938">
        <v>12934</v>
      </c>
      <c r="B12938" s="1">
        <v>45145</v>
      </c>
      <c r="C12938" t="s">
        <v>252</v>
      </c>
      <c r="D12938" t="s">
        <v>324</v>
      </c>
      <c r="E12938">
        <v>1</v>
      </c>
      <c r="F12938" t="s">
        <v>450</v>
      </c>
      <c r="G12938" t="s">
        <v>264</v>
      </c>
      <c r="H12938" t="s">
        <v>3879</v>
      </c>
      <c r="M12938" s="2">
        <v>0</v>
      </c>
      <c r="N12938" s="2">
        <v>10000</v>
      </c>
      <c r="O12938" s="2">
        <f>IF(Tabla1[[#This Row],[Mov]]="VNT",Tabla1[[#This Row],[Sale]]-Tabla1[[#This Row],[Cost]],-Tabla1[[#This Row],[Cost]]*Tabla1[[#This Row],[Cant]])</f>
        <v>10000</v>
      </c>
      <c r="P12938" s="8">
        <f>IF(Tabla1[[#This Row],[Mov]]="VNT",-Tabla1[[#This Row],[Cant]],Tabla1[[#This Row],[Cant]])</f>
        <v>-1</v>
      </c>
      <c r="Q12938" s="8">
        <f>DAY(Tabla1[[#This Row],[Date]])</f>
        <v>7</v>
      </c>
      <c r="R12938" s="8">
        <f>MONTH(Tabla1[[#This Row],[Date]])</f>
        <v>8</v>
      </c>
      <c r="S12938" s="8">
        <f>YEAR(Tabla1[[#This Row],[Date]])</f>
        <v>2023</v>
      </c>
    </row>
    <row r="12939" spans="1:19" x14ac:dyDescent="0.2">
      <c r="A12939">
        <v>12935</v>
      </c>
      <c r="B12939" s="1">
        <v>45145</v>
      </c>
      <c r="C12939" t="s">
        <v>252</v>
      </c>
      <c r="D12939" t="s">
        <v>324</v>
      </c>
      <c r="E12939">
        <v>1</v>
      </c>
      <c r="F12939" t="s">
        <v>116</v>
      </c>
      <c r="G12939" t="s">
        <v>374</v>
      </c>
      <c r="H12939" t="s">
        <v>506</v>
      </c>
      <c r="M12939" s="2">
        <v>6074</v>
      </c>
      <c r="N12939" s="2">
        <v>6500</v>
      </c>
      <c r="O12939" s="2">
        <f>IF(Tabla1[[#This Row],[Mov]]="VNT",Tabla1[[#This Row],[Sale]]-Tabla1[[#This Row],[Cost]],-Tabla1[[#This Row],[Cost]]*Tabla1[[#This Row],[Cant]])</f>
        <v>426</v>
      </c>
      <c r="P12939" s="8">
        <f>IF(Tabla1[[#This Row],[Mov]]="VNT",-Tabla1[[#This Row],[Cant]],Tabla1[[#This Row],[Cant]])</f>
        <v>-1</v>
      </c>
      <c r="Q12939" s="8">
        <f>DAY(Tabla1[[#This Row],[Date]])</f>
        <v>7</v>
      </c>
      <c r="R12939" s="8">
        <f>MONTH(Tabla1[[#This Row],[Date]])</f>
        <v>8</v>
      </c>
      <c r="S12939" s="8">
        <f>YEAR(Tabla1[[#This Row],[Date]])</f>
        <v>2023</v>
      </c>
    </row>
    <row r="12940" spans="1:19" x14ac:dyDescent="0.2">
      <c r="A12940">
        <v>12936</v>
      </c>
      <c r="B12940" s="1">
        <v>45145</v>
      </c>
      <c r="C12940" t="s">
        <v>252</v>
      </c>
      <c r="D12940" t="s">
        <v>324</v>
      </c>
      <c r="E12940">
        <v>1</v>
      </c>
      <c r="F12940" t="s">
        <v>475</v>
      </c>
      <c r="G12940" t="s">
        <v>264</v>
      </c>
      <c r="H12940" t="s">
        <v>3200</v>
      </c>
      <c r="M12940" s="2">
        <v>8000</v>
      </c>
      <c r="N12940" s="2">
        <v>19000</v>
      </c>
      <c r="O12940" s="2">
        <f>IF(Tabla1[[#This Row],[Mov]]="VNT",Tabla1[[#This Row],[Sale]]-Tabla1[[#This Row],[Cost]],-Tabla1[[#This Row],[Cost]]*Tabla1[[#This Row],[Cant]])</f>
        <v>11000</v>
      </c>
      <c r="P12940" s="8">
        <f>IF(Tabla1[[#This Row],[Mov]]="VNT",-Tabla1[[#This Row],[Cant]],Tabla1[[#This Row],[Cant]])</f>
        <v>-1</v>
      </c>
      <c r="Q12940" s="8">
        <f>DAY(Tabla1[[#This Row],[Date]])</f>
        <v>7</v>
      </c>
      <c r="R12940" s="8">
        <f>MONTH(Tabla1[[#This Row],[Date]])</f>
        <v>8</v>
      </c>
      <c r="S12940" s="8">
        <f>YEAR(Tabla1[[#This Row],[Date]])</f>
        <v>2023</v>
      </c>
    </row>
    <row r="12941" spans="1:19" x14ac:dyDescent="0.2">
      <c r="A12941">
        <v>12937</v>
      </c>
      <c r="B12941" s="1">
        <v>45145</v>
      </c>
      <c r="C12941" t="s">
        <v>252</v>
      </c>
      <c r="D12941" t="s">
        <v>324</v>
      </c>
      <c r="E12941">
        <v>1</v>
      </c>
      <c r="F12941" t="s">
        <v>450</v>
      </c>
      <c r="G12941" t="s">
        <v>264</v>
      </c>
      <c r="H12941" t="s">
        <v>3880</v>
      </c>
      <c r="M12941" s="2">
        <v>0</v>
      </c>
      <c r="N12941" s="2">
        <v>10000</v>
      </c>
      <c r="O12941" s="2">
        <f>IF(Tabla1[[#This Row],[Mov]]="VNT",Tabla1[[#This Row],[Sale]]-Tabla1[[#This Row],[Cost]],-Tabla1[[#This Row],[Cost]]*Tabla1[[#This Row],[Cant]])</f>
        <v>10000</v>
      </c>
      <c r="P12941" s="8">
        <f>IF(Tabla1[[#This Row],[Mov]]="VNT",-Tabla1[[#This Row],[Cant]],Tabla1[[#This Row],[Cant]])</f>
        <v>-1</v>
      </c>
      <c r="Q12941" s="8">
        <f>DAY(Tabla1[[#This Row],[Date]])</f>
        <v>7</v>
      </c>
      <c r="R12941" s="8">
        <f>MONTH(Tabla1[[#This Row],[Date]])</f>
        <v>8</v>
      </c>
      <c r="S12941" s="8">
        <f>YEAR(Tabla1[[#This Row],[Date]])</f>
        <v>2023</v>
      </c>
    </row>
    <row r="12942" spans="1:19" x14ac:dyDescent="0.2">
      <c r="A12942">
        <v>12938</v>
      </c>
      <c r="B12942" s="1">
        <v>45145</v>
      </c>
      <c r="C12942" t="s">
        <v>252</v>
      </c>
      <c r="D12942" t="s">
        <v>324</v>
      </c>
      <c r="E12942">
        <v>1</v>
      </c>
      <c r="F12942" t="s">
        <v>216</v>
      </c>
      <c r="G12942" t="s">
        <v>264</v>
      </c>
      <c r="H12942" t="s">
        <v>303</v>
      </c>
      <c r="M12942" s="2">
        <v>7000</v>
      </c>
      <c r="N12942" s="2">
        <v>20000</v>
      </c>
      <c r="O12942" s="2">
        <f>IF(Tabla1[[#This Row],[Mov]]="VNT",Tabla1[[#This Row],[Sale]]-Tabla1[[#This Row],[Cost]],-Tabla1[[#This Row],[Cost]]*Tabla1[[#This Row],[Cant]])</f>
        <v>13000</v>
      </c>
      <c r="P12942" s="8">
        <f>IF(Tabla1[[#This Row],[Mov]]="VNT",-Tabla1[[#This Row],[Cant]],Tabla1[[#This Row],[Cant]])</f>
        <v>-1</v>
      </c>
      <c r="Q12942" s="8">
        <f>DAY(Tabla1[[#This Row],[Date]])</f>
        <v>7</v>
      </c>
      <c r="R12942" s="8">
        <f>MONTH(Tabla1[[#This Row],[Date]])</f>
        <v>8</v>
      </c>
      <c r="S12942" s="8">
        <f>YEAR(Tabla1[[#This Row],[Date]])</f>
        <v>2023</v>
      </c>
    </row>
    <row r="12943" spans="1:19" x14ac:dyDescent="0.2">
      <c r="A12943">
        <v>12939</v>
      </c>
      <c r="B12943" s="1">
        <v>45145</v>
      </c>
      <c r="C12943" t="s">
        <v>252</v>
      </c>
      <c r="D12943" t="s">
        <v>324</v>
      </c>
      <c r="E12943">
        <v>1</v>
      </c>
      <c r="F12943" t="s">
        <v>217</v>
      </c>
      <c r="G12943" t="s">
        <v>264</v>
      </c>
      <c r="H12943" t="s">
        <v>303</v>
      </c>
      <c r="M12943" s="2">
        <v>1100</v>
      </c>
      <c r="N12943" s="2">
        <v>10000</v>
      </c>
      <c r="O12943" s="2">
        <f>IF(Tabla1[[#This Row],[Mov]]="VNT",Tabla1[[#This Row],[Sale]]-Tabla1[[#This Row],[Cost]],-Tabla1[[#This Row],[Cost]]*Tabla1[[#This Row],[Cant]])</f>
        <v>8900</v>
      </c>
      <c r="P12943" s="8">
        <f>IF(Tabla1[[#This Row],[Mov]]="VNT",-Tabla1[[#This Row],[Cant]],Tabla1[[#This Row],[Cant]])</f>
        <v>-1</v>
      </c>
      <c r="Q12943" s="8">
        <f>DAY(Tabla1[[#This Row],[Date]])</f>
        <v>7</v>
      </c>
      <c r="R12943" s="8">
        <f>MONTH(Tabla1[[#This Row],[Date]])</f>
        <v>8</v>
      </c>
      <c r="S12943" s="8">
        <f>YEAR(Tabla1[[#This Row],[Date]])</f>
        <v>2023</v>
      </c>
    </row>
    <row r="12944" spans="1:19" x14ac:dyDescent="0.2">
      <c r="A12944">
        <v>12940</v>
      </c>
      <c r="B12944" s="1">
        <v>45145</v>
      </c>
      <c r="C12944" t="s">
        <v>252</v>
      </c>
      <c r="D12944" t="s">
        <v>324</v>
      </c>
      <c r="E12944">
        <v>1</v>
      </c>
      <c r="F12944" t="s">
        <v>468</v>
      </c>
      <c r="G12944" t="s">
        <v>258</v>
      </c>
      <c r="H12944" t="s">
        <v>3332</v>
      </c>
      <c r="M12944" s="2">
        <v>6000</v>
      </c>
      <c r="N12944" s="2">
        <v>12000</v>
      </c>
      <c r="O12944" s="2">
        <f>IF(Tabla1[[#This Row],[Mov]]="VNT",Tabla1[[#This Row],[Sale]]-Tabla1[[#This Row],[Cost]],-Tabla1[[#This Row],[Cost]]*Tabla1[[#This Row],[Cant]])</f>
        <v>6000</v>
      </c>
      <c r="P12944" s="8">
        <f>IF(Tabla1[[#This Row],[Mov]]="VNT",-Tabla1[[#This Row],[Cant]],Tabla1[[#This Row],[Cant]])</f>
        <v>-1</v>
      </c>
      <c r="Q12944" s="8">
        <f>DAY(Tabla1[[#This Row],[Date]])</f>
        <v>7</v>
      </c>
      <c r="R12944" s="8">
        <f>MONTH(Tabla1[[#This Row],[Date]])</f>
        <v>8</v>
      </c>
      <c r="S12944" s="8">
        <f>YEAR(Tabla1[[#This Row],[Date]])</f>
        <v>2023</v>
      </c>
    </row>
    <row r="12945" spans="1:19" x14ac:dyDescent="0.2">
      <c r="A12945">
        <v>12941</v>
      </c>
      <c r="B12945" s="1">
        <v>45145</v>
      </c>
      <c r="C12945" t="s">
        <v>252</v>
      </c>
      <c r="D12945" t="s">
        <v>324</v>
      </c>
      <c r="E12945">
        <v>1</v>
      </c>
      <c r="F12945" t="s">
        <v>450</v>
      </c>
      <c r="G12945" t="s">
        <v>254</v>
      </c>
      <c r="H12945" t="s">
        <v>1156</v>
      </c>
      <c r="M12945" s="2">
        <v>0</v>
      </c>
      <c r="N12945" s="2">
        <v>20000</v>
      </c>
      <c r="O12945" s="2">
        <f>IF(Tabla1[[#This Row],[Mov]]="VNT",Tabla1[[#This Row],[Sale]]-Tabla1[[#This Row],[Cost]],-Tabla1[[#This Row],[Cost]]*Tabla1[[#This Row],[Cant]])</f>
        <v>20000</v>
      </c>
      <c r="P12945" s="8">
        <f>IF(Tabla1[[#This Row],[Mov]]="VNT",-Tabla1[[#This Row],[Cant]],Tabla1[[#This Row],[Cant]])</f>
        <v>-1</v>
      </c>
      <c r="Q12945" s="8">
        <f>DAY(Tabla1[[#This Row],[Date]])</f>
        <v>7</v>
      </c>
      <c r="R12945" s="8">
        <f>MONTH(Tabla1[[#This Row],[Date]])</f>
        <v>8</v>
      </c>
      <c r="S12945" s="8">
        <f>YEAR(Tabla1[[#This Row],[Date]])</f>
        <v>2023</v>
      </c>
    </row>
    <row r="12946" spans="1:19" x14ac:dyDescent="0.2">
      <c r="A12946">
        <v>12942</v>
      </c>
      <c r="B12946" s="1">
        <v>45145</v>
      </c>
      <c r="C12946" t="s">
        <v>252</v>
      </c>
      <c r="D12946" t="s">
        <v>324</v>
      </c>
      <c r="E12946">
        <v>1</v>
      </c>
      <c r="F12946" t="s">
        <v>450</v>
      </c>
      <c r="G12946" t="s">
        <v>526</v>
      </c>
      <c r="H12946" t="s">
        <v>3881</v>
      </c>
      <c r="M12946" s="2">
        <v>0</v>
      </c>
      <c r="N12946" s="2">
        <v>7000</v>
      </c>
      <c r="O12946" s="2">
        <f>IF(Tabla1[[#This Row],[Mov]]="VNT",Tabla1[[#This Row],[Sale]]-Tabla1[[#This Row],[Cost]],-Tabla1[[#This Row],[Cost]]*Tabla1[[#This Row],[Cant]])</f>
        <v>7000</v>
      </c>
      <c r="P12946" s="8">
        <f>IF(Tabla1[[#This Row],[Mov]]="VNT",-Tabla1[[#This Row],[Cant]],Tabla1[[#This Row],[Cant]])</f>
        <v>-1</v>
      </c>
      <c r="Q12946" s="8">
        <f>DAY(Tabla1[[#This Row],[Date]])</f>
        <v>7</v>
      </c>
      <c r="R12946" s="8">
        <f>MONTH(Tabla1[[#This Row],[Date]])</f>
        <v>8</v>
      </c>
      <c r="S12946" s="8">
        <f>YEAR(Tabla1[[#This Row],[Date]])</f>
        <v>2023</v>
      </c>
    </row>
    <row r="12947" spans="1:19" x14ac:dyDescent="0.2">
      <c r="A12947">
        <v>12943</v>
      </c>
      <c r="B12947" s="1">
        <v>45145</v>
      </c>
      <c r="C12947" t="s">
        <v>252</v>
      </c>
      <c r="D12947" t="s">
        <v>324</v>
      </c>
      <c r="E12947">
        <v>1</v>
      </c>
      <c r="F12947" t="s">
        <v>217</v>
      </c>
      <c r="G12947" t="s">
        <v>526</v>
      </c>
      <c r="H12947" t="s">
        <v>527</v>
      </c>
      <c r="M12947" s="2">
        <v>1100</v>
      </c>
      <c r="N12947" s="2">
        <v>10000</v>
      </c>
      <c r="O12947" s="2">
        <f>IF(Tabla1[[#This Row],[Mov]]="VNT",Tabla1[[#This Row],[Sale]]-Tabla1[[#This Row],[Cost]],-Tabla1[[#This Row],[Cost]]*Tabla1[[#This Row],[Cant]])</f>
        <v>8900</v>
      </c>
      <c r="P12947" s="8">
        <f>IF(Tabla1[[#This Row],[Mov]]="VNT",-Tabla1[[#This Row],[Cant]],Tabla1[[#This Row],[Cant]])</f>
        <v>-1</v>
      </c>
      <c r="Q12947" s="8">
        <f>DAY(Tabla1[[#This Row],[Date]])</f>
        <v>7</v>
      </c>
      <c r="R12947" s="8">
        <f>MONTH(Tabla1[[#This Row],[Date]])</f>
        <v>8</v>
      </c>
      <c r="S12947" s="8">
        <f>YEAR(Tabla1[[#This Row],[Date]])</f>
        <v>2023</v>
      </c>
    </row>
    <row r="12948" spans="1:19" x14ac:dyDescent="0.2">
      <c r="A12948">
        <v>12944</v>
      </c>
      <c r="B12948" s="1">
        <v>45145</v>
      </c>
      <c r="C12948" t="s">
        <v>252</v>
      </c>
      <c r="D12948" t="s">
        <v>324</v>
      </c>
      <c r="E12948">
        <v>1</v>
      </c>
      <c r="F12948" t="s">
        <v>669</v>
      </c>
      <c r="G12948" t="s">
        <v>255</v>
      </c>
      <c r="H12948" t="s">
        <v>465</v>
      </c>
      <c r="M12948" s="2">
        <v>5000</v>
      </c>
      <c r="N12948" s="2">
        <v>20000</v>
      </c>
      <c r="O12948" s="2">
        <f>IF(Tabla1[[#This Row],[Mov]]="VNT",Tabla1[[#This Row],[Sale]]-Tabla1[[#This Row],[Cost]],-Tabla1[[#This Row],[Cost]]*Tabla1[[#This Row],[Cant]])</f>
        <v>15000</v>
      </c>
      <c r="P12948" s="8">
        <f>IF(Tabla1[[#This Row],[Mov]]="VNT",-Tabla1[[#This Row],[Cant]],Tabla1[[#This Row],[Cant]])</f>
        <v>-1</v>
      </c>
      <c r="Q12948" s="8">
        <f>DAY(Tabla1[[#This Row],[Date]])</f>
        <v>7</v>
      </c>
      <c r="R12948" s="8">
        <f>MONTH(Tabla1[[#This Row],[Date]])</f>
        <v>8</v>
      </c>
      <c r="S12948" s="8">
        <f>YEAR(Tabla1[[#This Row],[Date]])</f>
        <v>2023</v>
      </c>
    </row>
    <row r="12949" spans="1:19" x14ac:dyDescent="0.2">
      <c r="A12949">
        <v>12945</v>
      </c>
      <c r="B12949" s="1">
        <v>45145</v>
      </c>
      <c r="C12949" t="s">
        <v>252</v>
      </c>
      <c r="D12949" t="s">
        <v>324</v>
      </c>
      <c r="E12949">
        <v>1</v>
      </c>
      <c r="F12949" t="s">
        <v>216</v>
      </c>
      <c r="G12949" t="s">
        <v>254</v>
      </c>
      <c r="H12949" t="s">
        <v>2677</v>
      </c>
      <c r="J12949" t="s">
        <v>60</v>
      </c>
      <c r="M12949" s="2">
        <v>8000</v>
      </c>
      <c r="N12949" s="2">
        <v>20000</v>
      </c>
      <c r="O12949" s="2">
        <f>IF(Tabla1[[#This Row],[Mov]]="VNT",Tabla1[[#This Row],[Sale]]-Tabla1[[#This Row],[Cost]],-Tabla1[[#This Row],[Cost]]*Tabla1[[#This Row],[Cant]])</f>
        <v>12000</v>
      </c>
      <c r="P12949" s="8">
        <f>IF(Tabla1[[#This Row],[Mov]]="VNT",-Tabla1[[#This Row],[Cant]],Tabla1[[#This Row],[Cant]])</f>
        <v>-1</v>
      </c>
      <c r="Q12949" s="8">
        <f>DAY(Tabla1[[#This Row],[Date]])</f>
        <v>7</v>
      </c>
      <c r="R12949" s="8">
        <f>MONTH(Tabla1[[#This Row],[Date]])</f>
        <v>8</v>
      </c>
      <c r="S12949" s="8">
        <f>YEAR(Tabla1[[#This Row],[Date]])</f>
        <v>2023</v>
      </c>
    </row>
    <row r="12950" spans="1:19" x14ac:dyDescent="0.2">
      <c r="A12950">
        <v>12946</v>
      </c>
      <c r="B12950" s="1">
        <v>45145</v>
      </c>
      <c r="C12950" t="s">
        <v>252</v>
      </c>
      <c r="D12950" t="s">
        <v>324</v>
      </c>
      <c r="E12950">
        <v>1</v>
      </c>
      <c r="F12950" t="s">
        <v>669</v>
      </c>
      <c r="G12950" t="s">
        <v>254</v>
      </c>
      <c r="H12950" t="s">
        <v>2677</v>
      </c>
      <c r="M12950" s="2">
        <v>5000</v>
      </c>
      <c r="N12950" s="2">
        <v>20000</v>
      </c>
      <c r="O12950" s="2">
        <f>IF(Tabla1[[#This Row],[Mov]]="VNT",Tabla1[[#This Row],[Sale]]-Tabla1[[#This Row],[Cost]],-Tabla1[[#This Row],[Cost]]*Tabla1[[#This Row],[Cant]])</f>
        <v>15000</v>
      </c>
      <c r="P12950" s="8">
        <f>IF(Tabla1[[#This Row],[Mov]]="VNT",-Tabla1[[#This Row],[Cant]],Tabla1[[#This Row],[Cant]])</f>
        <v>-1</v>
      </c>
      <c r="Q12950" s="8">
        <f>DAY(Tabla1[[#This Row],[Date]])</f>
        <v>7</v>
      </c>
      <c r="R12950" s="8">
        <f>MONTH(Tabla1[[#This Row],[Date]])</f>
        <v>8</v>
      </c>
      <c r="S12950" s="8">
        <f>YEAR(Tabla1[[#This Row],[Date]])</f>
        <v>2023</v>
      </c>
    </row>
    <row r="12951" spans="1:19" x14ac:dyDescent="0.2">
      <c r="A12951">
        <v>12947</v>
      </c>
      <c r="B12951" s="1">
        <v>45145</v>
      </c>
      <c r="C12951" t="s">
        <v>252</v>
      </c>
      <c r="D12951" t="s">
        <v>324</v>
      </c>
      <c r="E12951">
        <v>1</v>
      </c>
      <c r="F12951" t="s">
        <v>3584</v>
      </c>
      <c r="G12951" t="s">
        <v>258</v>
      </c>
      <c r="H12951" t="s">
        <v>3768</v>
      </c>
      <c r="M12951" s="2">
        <v>0</v>
      </c>
      <c r="N12951" s="2">
        <v>2000</v>
      </c>
      <c r="O12951" s="2">
        <f>IF(Tabla1[[#This Row],[Mov]]="VNT",Tabla1[[#This Row],[Sale]]-Tabla1[[#This Row],[Cost]],-Tabla1[[#This Row],[Cost]]*Tabla1[[#This Row],[Cant]])</f>
        <v>2000</v>
      </c>
      <c r="P12951" s="8">
        <f>IF(Tabla1[[#This Row],[Mov]]="VNT",-Tabla1[[#This Row],[Cant]],Tabla1[[#This Row],[Cant]])</f>
        <v>-1</v>
      </c>
      <c r="Q12951" s="8">
        <f>DAY(Tabla1[[#This Row],[Date]])</f>
        <v>7</v>
      </c>
      <c r="R12951" s="8">
        <f>MONTH(Tabla1[[#This Row],[Date]])</f>
        <v>8</v>
      </c>
      <c r="S12951" s="8">
        <f>YEAR(Tabla1[[#This Row],[Date]])</f>
        <v>2023</v>
      </c>
    </row>
    <row r="12952" spans="1:19" x14ac:dyDescent="0.2">
      <c r="A12952">
        <v>12948</v>
      </c>
      <c r="B12952" s="1">
        <v>45145</v>
      </c>
      <c r="C12952" t="s">
        <v>252</v>
      </c>
      <c r="D12952" t="s">
        <v>324</v>
      </c>
      <c r="E12952">
        <v>1</v>
      </c>
      <c r="F12952" t="s">
        <v>1185</v>
      </c>
      <c r="G12952" t="s">
        <v>596</v>
      </c>
      <c r="H12952" t="s">
        <v>1714</v>
      </c>
      <c r="M12952" s="2">
        <v>8000</v>
      </c>
      <c r="N12952" s="2">
        <v>20000</v>
      </c>
      <c r="O12952" s="2">
        <f>IF(Tabla1[[#This Row],[Mov]]="VNT",Tabla1[[#This Row],[Sale]]-Tabla1[[#This Row],[Cost]],-Tabla1[[#This Row],[Cost]]*Tabla1[[#This Row],[Cant]])</f>
        <v>12000</v>
      </c>
      <c r="P12952" s="8">
        <f>IF(Tabla1[[#This Row],[Mov]]="VNT",-Tabla1[[#This Row],[Cant]],Tabla1[[#This Row],[Cant]])</f>
        <v>-1</v>
      </c>
      <c r="Q12952" s="8">
        <f>DAY(Tabla1[[#This Row],[Date]])</f>
        <v>7</v>
      </c>
      <c r="R12952" s="8">
        <f>MONTH(Tabla1[[#This Row],[Date]])</f>
        <v>8</v>
      </c>
      <c r="S12952" s="8">
        <f>YEAR(Tabla1[[#This Row],[Date]])</f>
        <v>2023</v>
      </c>
    </row>
    <row r="12953" spans="1:19" x14ac:dyDescent="0.2">
      <c r="A12953">
        <v>12949</v>
      </c>
      <c r="B12953" s="1">
        <v>45145</v>
      </c>
      <c r="C12953" t="s">
        <v>252</v>
      </c>
      <c r="D12953" t="s">
        <v>324</v>
      </c>
      <c r="E12953">
        <v>1</v>
      </c>
      <c r="F12953" t="s">
        <v>116</v>
      </c>
      <c r="G12953" t="s">
        <v>339</v>
      </c>
      <c r="H12953" t="s">
        <v>510</v>
      </c>
      <c r="M12953" s="2">
        <v>10279</v>
      </c>
      <c r="N12953" s="2">
        <v>11000</v>
      </c>
      <c r="O12953" s="2">
        <f>IF(Tabla1[[#This Row],[Mov]]="VNT",Tabla1[[#This Row],[Sale]]-Tabla1[[#This Row],[Cost]],-Tabla1[[#This Row],[Cost]]*Tabla1[[#This Row],[Cant]])</f>
        <v>721</v>
      </c>
      <c r="P12953" s="8">
        <f>IF(Tabla1[[#This Row],[Mov]]="VNT",-Tabla1[[#This Row],[Cant]],Tabla1[[#This Row],[Cant]])</f>
        <v>-1</v>
      </c>
      <c r="Q12953" s="8">
        <f>DAY(Tabla1[[#This Row],[Date]])</f>
        <v>7</v>
      </c>
      <c r="R12953" s="8">
        <f>MONTH(Tabla1[[#This Row],[Date]])</f>
        <v>8</v>
      </c>
      <c r="S12953" s="8">
        <f>YEAR(Tabla1[[#This Row],[Date]])</f>
        <v>2023</v>
      </c>
    </row>
    <row r="12954" spans="1:19" x14ac:dyDescent="0.2">
      <c r="A12954">
        <v>12950</v>
      </c>
      <c r="B12954" s="1">
        <v>45145</v>
      </c>
      <c r="C12954" t="s">
        <v>252</v>
      </c>
      <c r="D12954" t="s">
        <v>324</v>
      </c>
      <c r="E12954">
        <v>1</v>
      </c>
      <c r="F12954" t="s">
        <v>753</v>
      </c>
      <c r="G12954" t="s">
        <v>753</v>
      </c>
      <c r="H12954" t="s">
        <v>753</v>
      </c>
      <c r="M12954" s="2">
        <v>2000</v>
      </c>
      <c r="N12954" s="2">
        <v>4000</v>
      </c>
      <c r="O12954" s="2">
        <f>IF(Tabla1[[#This Row],[Mov]]="VNT",Tabla1[[#This Row],[Sale]]-Tabla1[[#This Row],[Cost]],-Tabla1[[#This Row],[Cost]]*Tabla1[[#This Row],[Cant]])</f>
        <v>2000</v>
      </c>
      <c r="P12954" s="8">
        <f>IF(Tabla1[[#This Row],[Mov]]="VNT",-Tabla1[[#This Row],[Cant]],Tabla1[[#This Row],[Cant]])</f>
        <v>-1</v>
      </c>
      <c r="Q12954" s="8">
        <f>DAY(Tabla1[[#This Row],[Date]])</f>
        <v>7</v>
      </c>
      <c r="R12954" s="8">
        <f>MONTH(Tabla1[[#This Row],[Date]])</f>
        <v>8</v>
      </c>
      <c r="S12954" s="8">
        <f>YEAR(Tabla1[[#This Row],[Date]])</f>
        <v>2023</v>
      </c>
    </row>
    <row r="12955" spans="1:19" x14ac:dyDescent="0.2">
      <c r="A12955">
        <v>12951</v>
      </c>
      <c r="B12955" s="1">
        <v>45146</v>
      </c>
      <c r="C12955" t="s">
        <v>252</v>
      </c>
      <c r="D12955" t="s">
        <v>324</v>
      </c>
      <c r="E12955">
        <v>1</v>
      </c>
      <c r="F12955" t="s">
        <v>26</v>
      </c>
      <c r="G12955" t="s">
        <v>256</v>
      </c>
      <c r="H12955" t="s">
        <v>16</v>
      </c>
      <c r="M12955" s="2">
        <v>8500</v>
      </c>
      <c r="N12955" s="2">
        <v>24000</v>
      </c>
      <c r="O12955" s="2">
        <f>IF(Tabla1[[#This Row],[Mov]]="VNT",Tabla1[[#This Row],[Sale]]-Tabla1[[#This Row],[Cost]],-Tabla1[[#This Row],[Cost]]*Tabla1[[#This Row],[Cant]])</f>
        <v>15500</v>
      </c>
      <c r="P12955" s="8">
        <f>IF(Tabla1[[#This Row],[Mov]]="VNT",-Tabla1[[#This Row],[Cant]],Tabla1[[#This Row],[Cant]])</f>
        <v>-1</v>
      </c>
      <c r="Q12955" s="8">
        <f>DAY(Tabla1[[#This Row],[Date]])</f>
        <v>8</v>
      </c>
      <c r="R12955" s="8">
        <f>MONTH(Tabla1[[#This Row],[Date]])</f>
        <v>8</v>
      </c>
      <c r="S12955" s="8">
        <f>YEAR(Tabla1[[#This Row],[Date]])</f>
        <v>2023</v>
      </c>
    </row>
    <row r="12956" spans="1:19" x14ac:dyDescent="0.2">
      <c r="A12956">
        <v>12952</v>
      </c>
      <c r="B12956" s="1">
        <v>45146</v>
      </c>
      <c r="C12956" t="s">
        <v>252</v>
      </c>
      <c r="D12956" t="s">
        <v>324</v>
      </c>
      <c r="E12956">
        <v>1</v>
      </c>
      <c r="F12956" t="s">
        <v>217</v>
      </c>
      <c r="G12956" t="s">
        <v>255</v>
      </c>
      <c r="H12956" t="s">
        <v>1217</v>
      </c>
      <c r="M12956" s="2">
        <v>1100</v>
      </c>
      <c r="N12956" s="2">
        <v>10000</v>
      </c>
      <c r="O12956" s="2">
        <f>IF(Tabla1[[#This Row],[Mov]]="VNT",Tabla1[[#This Row],[Sale]]-Tabla1[[#This Row],[Cost]],-Tabla1[[#This Row],[Cost]]*Tabla1[[#This Row],[Cant]])</f>
        <v>8900</v>
      </c>
      <c r="P12956" s="8">
        <f>IF(Tabla1[[#This Row],[Mov]]="VNT",-Tabla1[[#This Row],[Cant]],Tabla1[[#This Row],[Cant]])</f>
        <v>-1</v>
      </c>
      <c r="Q12956" s="8">
        <f>DAY(Tabla1[[#This Row],[Date]])</f>
        <v>8</v>
      </c>
      <c r="R12956" s="8">
        <f>MONTH(Tabla1[[#This Row],[Date]])</f>
        <v>8</v>
      </c>
      <c r="S12956" s="8">
        <f>YEAR(Tabla1[[#This Row],[Date]])</f>
        <v>2023</v>
      </c>
    </row>
    <row r="12957" spans="1:19" x14ac:dyDescent="0.2">
      <c r="A12957">
        <v>12953</v>
      </c>
      <c r="B12957" s="1">
        <v>45146</v>
      </c>
      <c r="C12957" t="s">
        <v>252</v>
      </c>
      <c r="D12957" t="s">
        <v>324</v>
      </c>
      <c r="E12957">
        <v>1</v>
      </c>
      <c r="F12957" t="s">
        <v>15</v>
      </c>
      <c r="G12957" t="s">
        <v>264</v>
      </c>
      <c r="H12957" t="s">
        <v>2804</v>
      </c>
      <c r="M12957" s="2">
        <v>1000</v>
      </c>
      <c r="N12957" s="2">
        <v>7000</v>
      </c>
      <c r="O12957" s="2">
        <f>IF(Tabla1[[#This Row],[Mov]]="VNT",Tabla1[[#This Row],[Sale]]-Tabla1[[#This Row],[Cost]],-Tabla1[[#This Row],[Cost]]*Tabla1[[#This Row],[Cant]])</f>
        <v>6000</v>
      </c>
      <c r="P12957" s="8">
        <f>IF(Tabla1[[#This Row],[Mov]]="VNT",-Tabla1[[#This Row],[Cant]],Tabla1[[#This Row],[Cant]])</f>
        <v>-1</v>
      </c>
      <c r="Q12957" s="8">
        <f>DAY(Tabla1[[#This Row],[Date]])</f>
        <v>8</v>
      </c>
      <c r="R12957" s="8">
        <f>MONTH(Tabla1[[#This Row],[Date]])</f>
        <v>8</v>
      </c>
      <c r="S12957" s="8">
        <f>YEAR(Tabla1[[#This Row],[Date]])</f>
        <v>2023</v>
      </c>
    </row>
    <row r="12958" spans="1:19" x14ac:dyDescent="0.2">
      <c r="A12958">
        <v>12954</v>
      </c>
      <c r="B12958" s="1">
        <v>45146</v>
      </c>
      <c r="C12958" t="s">
        <v>252</v>
      </c>
      <c r="D12958" t="s">
        <v>324</v>
      </c>
      <c r="E12958">
        <v>1</v>
      </c>
      <c r="F12958" t="s">
        <v>26</v>
      </c>
      <c r="G12958" t="s">
        <v>526</v>
      </c>
      <c r="H12958" t="s">
        <v>2223</v>
      </c>
      <c r="M12958" s="2">
        <v>17500</v>
      </c>
      <c r="N12958" s="2">
        <v>40000</v>
      </c>
      <c r="O12958" s="2">
        <f>IF(Tabla1[[#This Row],[Mov]]="VNT",Tabla1[[#This Row],[Sale]]-Tabla1[[#This Row],[Cost]],-Tabla1[[#This Row],[Cost]]*Tabla1[[#This Row],[Cant]])</f>
        <v>22500</v>
      </c>
      <c r="P12958" s="8">
        <f>IF(Tabla1[[#This Row],[Mov]]="VNT",-Tabla1[[#This Row],[Cant]],Tabla1[[#This Row],[Cant]])</f>
        <v>-1</v>
      </c>
      <c r="Q12958" s="8">
        <f>DAY(Tabla1[[#This Row],[Date]])</f>
        <v>8</v>
      </c>
      <c r="R12958" s="8">
        <f>MONTH(Tabla1[[#This Row],[Date]])</f>
        <v>8</v>
      </c>
      <c r="S12958" s="8">
        <f>YEAR(Tabla1[[#This Row],[Date]])</f>
        <v>2023</v>
      </c>
    </row>
    <row r="12959" spans="1:19" x14ac:dyDescent="0.2">
      <c r="A12959">
        <v>12955</v>
      </c>
      <c r="B12959" s="1">
        <v>45146</v>
      </c>
      <c r="C12959" t="s">
        <v>252</v>
      </c>
      <c r="D12959" t="s">
        <v>324</v>
      </c>
      <c r="E12959">
        <v>1</v>
      </c>
      <c r="F12959" t="s">
        <v>225</v>
      </c>
      <c r="G12959" t="s">
        <v>258</v>
      </c>
      <c r="H12959" t="s">
        <v>226</v>
      </c>
      <c r="M12959" s="2">
        <v>3000</v>
      </c>
      <c r="N12959" s="2">
        <v>10000</v>
      </c>
      <c r="O12959" s="2">
        <f>IF(Tabla1[[#This Row],[Mov]]="VNT",Tabla1[[#This Row],[Sale]]-Tabla1[[#This Row],[Cost]],-Tabla1[[#This Row],[Cost]]*Tabla1[[#This Row],[Cant]])</f>
        <v>7000</v>
      </c>
      <c r="P12959" s="8">
        <f>IF(Tabla1[[#This Row],[Mov]]="VNT",-Tabla1[[#This Row],[Cant]],Tabla1[[#This Row],[Cant]])</f>
        <v>-1</v>
      </c>
      <c r="Q12959" s="8">
        <f>DAY(Tabla1[[#This Row],[Date]])</f>
        <v>8</v>
      </c>
      <c r="R12959" s="8">
        <f>MONTH(Tabla1[[#This Row],[Date]])</f>
        <v>8</v>
      </c>
      <c r="S12959" s="8">
        <f>YEAR(Tabla1[[#This Row],[Date]])</f>
        <v>2023</v>
      </c>
    </row>
    <row r="12960" spans="1:19" x14ac:dyDescent="0.2">
      <c r="A12960">
        <v>12956</v>
      </c>
      <c r="B12960" s="1">
        <v>45146</v>
      </c>
      <c r="C12960" t="s">
        <v>252</v>
      </c>
      <c r="D12960" t="s">
        <v>333</v>
      </c>
      <c r="E12960">
        <v>1</v>
      </c>
      <c r="F12960" t="s">
        <v>669</v>
      </c>
      <c r="G12960" t="s">
        <v>255</v>
      </c>
      <c r="H12960" t="s">
        <v>664</v>
      </c>
      <c r="M12960" s="2">
        <v>5000</v>
      </c>
      <c r="N12960" s="2">
        <v>20000</v>
      </c>
      <c r="O12960" s="2">
        <f>IF(Tabla1[[#This Row],[Mov]]="VNT",Tabla1[[#This Row],[Sale]]-Tabla1[[#This Row],[Cost]],-Tabla1[[#This Row],[Cost]]*Tabla1[[#This Row],[Cant]])</f>
        <v>15000</v>
      </c>
      <c r="P12960" s="8">
        <f>IF(Tabla1[[#This Row],[Mov]]="VNT",-Tabla1[[#This Row],[Cant]],Tabla1[[#This Row],[Cant]])</f>
        <v>-1</v>
      </c>
      <c r="Q12960" s="8">
        <f>DAY(Tabla1[[#This Row],[Date]])</f>
        <v>8</v>
      </c>
      <c r="R12960" s="8">
        <f>MONTH(Tabla1[[#This Row],[Date]])</f>
        <v>8</v>
      </c>
      <c r="S12960" s="8">
        <f>YEAR(Tabla1[[#This Row],[Date]])</f>
        <v>2023</v>
      </c>
    </row>
    <row r="12961" spans="1:19" x14ac:dyDescent="0.2">
      <c r="A12961">
        <v>12957</v>
      </c>
      <c r="B12961" s="1">
        <v>45146</v>
      </c>
      <c r="C12961" t="s">
        <v>252</v>
      </c>
      <c r="D12961" t="s">
        <v>333</v>
      </c>
      <c r="E12961">
        <v>1</v>
      </c>
      <c r="F12961" t="s">
        <v>116</v>
      </c>
      <c r="G12961" t="s">
        <v>374</v>
      </c>
      <c r="H12961" t="s">
        <v>506</v>
      </c>
      <c r="M12961" s="2">
        <v>2770</v>
      </c>
      <c r="N12961" s="2">
        <v>3500</v>
      </c>
      <c r="O12961" s="2">
        <f>IF(Tabla1[[#This Row],[Mov]]="VNT",Tabla1[[#This Row],[Sale]]-Tabla1[[#This Row],[Cost]],-Tabla1[[#This Row],[Cost]]*Tabla1[[#This Row],[Cant]])</f>
        <v>730</v>
      </c>
      <c r="P12961" s="8">
        <f>IF(Tabla1[[#This Row],[Mov]]="VNT",-Tabla1[[#This Row],[Cant]],Tabla1[[#This Row],[Cant]])</f>
        <v>-1</v>
      </c>
      <c r="Q12961" s="8">
        <f>DAY(Tabla1[[#This Row],[Date]])</f>
        <v>8</v>
      </c>
      <c r="R12961" s="8">
        <f>MONTH(Tabla1[[#This Row],[Date]])</f>
        <v>8</v>
      </c>
      <c r="S12961" s="8">
        <f>YEAR(Tabla1[[#This Row],[Date]])</f>
        <v>2023</v>
      </c>
    </row>
    <row r="12962" spans="1:19" x14ac:dyDescent="0.2">
      <c r="A12962">
        <v>12958</v>
      </c>
      <c r="B12962" s="1">
        <v>45146</v>
      </c>
      <c r="C12962" t="s">
        <v>252</v>
      </c>
      <c r="D12962" t="s">
        <v>324</v>
      </c>
      <c r="E12962">
        <v>1</v>
      </c>
      <c r="F12962" t="s">
        <v>116</v>
      </c>
      <c r="G12962" t="s">
        <v>339</v>
      </c>
      <c r="H12962" t="s">
        <v>510</v>
      </c>
      <c r="M12962" s="2">
        <v>6074</v>
      </c>
      <c r="N12962" s="2">
        <v>6500</v>
      </c>
      <c r="O12962" s="2">
        <f>IF(Tabla1[[#This Row],[Mov]]="VNT",Tabla1[[#This Row],[Sale]]-Tabla1[[#This Row],[Cost]],-Tabla1[[#This Row],[Cost]]*Tabla1[[#This Row],[Cant]])</f>
        <v>426</v>
      </c>
      <c r="P12962" s="8">
        <f>IF(Tabla1[[#This Row],[Mov]]="VNT",-Tabla1[[#This Row],[Cant]],Tabla1[[#This Row],[Cant]])</f>
        <v>-1</v>
      </c>
      <c r="Q12962" s="8">
        <f>DAY(Tabla1[[#This Row],[Date]])</f>
        <v>8</v>
      </c>
      <c r="R12962" s="8">
        <f>MONTH(Tabla1[[#This Row],[Date]])</f>
        <v>8</v>
      </c>
      <c r="S12962" s="8">
        <f>YEAR(Tabla1[[#This Row],[Date]])</f>
        <v>2023</v>
      </c>
    </row>
    <row r="12963" spans="1:19" x14ac:dyDescent="0.2">
      <c r="A12963">
        <v>12959</v>
      </c>
      <c r="B12963" s="1">
        <v>45146</v>
      </c>
      <c r="C12963" t="s">
        <v>252</v>
      </c>
      <c r="D12963" t="s">
        <v>324</v>
      </c>
      <c r="E12963">
        <v>1</v>
      </c>
      <c r="F12963" t="s">
        <v>450</v>
      </c>
      <c r="G12963" t="s">
        <v>264</v>
      </c>
      <c r="H12963" t="s">
        <v>3882</v>
      </c>
      <c r="M12963" s="2">
        <v>0</v>
      </c>
      <c r="N12963" s="2">
        <v>40000</v>
      </c>
      <c r="O12963" s="2">
        <f>IF(Tabla1[[#This Row],[Mov]]="VNT",Tabla1[[#This Row],[Sale]]-Tabla1[[#This Row],[Cost]],-Tabla1[[#This Row],[Cost]]*Tabla1[[#This Row],[Cant]])</f>
        <v>40000</v>
      </c>
      <c r="P12963" s="8">
        <f>IF(Tabla1[[#This Row],[Mov]]="VNT",-Tabla1[[#This Row],[Cant]],Tabla1[[#This Row],[Cant]])</f>
        <v>-1</v>
      </c>
      <c r="Q12963" s="8">
        <f>DAY(Tabla1[[#This Row],[Date]])</f>
        <v>8</v>
      </c>
      <c r="R12963" s="8">
        <f>MONTH(Tabla1[[#This Row],[Date]])</f>
        <v>8</v>
      </c>
      <c r="S12963" s="8">
        <f>YEAR(Tabla1[[#This Row],[Date]])</f>
        <v>2023</v>
      </c>
    </row>
    <row r="12964" spans="1:19" x14ac:dyDescent="0.2">
      <c r="A12964">
        <v>12960</v>
      </c>
      <c r="B12964" s="1">
        <v>45146</v>
      </c>
      <c r="C12964" t="s">
        <v>252</v>
      </c>
      <c r="D12964" t="s">
        <v>324</v>
      </c>
      <c r="E12964">
        <v>1</v>
      </c>
      <c r="F12964" t="s">
        <v>447</v>
      </c>
      <c r="G12964" t="s">
        <v>339</v>
      </c>
      <c r="H12964" t="s">
        <v>448</v>
      </c>
      <c r="M12964" s="2">
        <v>1000</v>
      </c>
      <c r="N12964" s="2">
        <v>5000</v>
      </c>
      <c r="O12964" s="2">
        <f>IF(Tabla1[[#This Row],[Mov]]="VNT",Tabla1[[#This Row],[Sale]]-Tabla1[[#This Row],[Cost]],-Tabla1[[#This Row],[Cost]]*Tabla1[[#This Row],[Cant]])</f>
        <v>4000</v>
      </c>
      <c r="P12964" s="8">
        <f>IF(Tabla1[[#This Row],[Mov]]="VNT",-Tabla1[[#This Row],[Cant]],Tabla1[[#This Row],[Cant]])</f>
        <v>-1</v>
      </c>
      <c r="Q12964" s="8">
        <f>DAY(Tabla1[[#This Row],[Date]])</f>
        <v>8</v>
      </c>
      <c r="R12964" s="8">
        <f>MONTH(Tabla1[[#This Row],[Date]])</f>
        <v>8</v>
      </c>
      <c r="S12964" s="8">
        <f>YEAR(Tabla1[[#This Row],[Date]])</f>
        <v>2023</v>
      </c>
    </row>
    <row r="12965" spans="1:19" x14ac:dyDescent="0.2">
      <c r="A12965">
        <v>12961</v>
      </c>
      <c r="B12965" s="1">
        <v>45146</v>
      </c>
      <c r="C12965" t="s">
        <v>252</v>
      </c>
      <c r="D12965" t="s">
        <v>324</v>
      </c>
      <c r="E12965">
        <v>1</v>
      </c>
      <c r="F12965" t="s">
        <v>669</v>
      </c>
      <c r="G12965" t="s">
        <v>264</v>
      </c>
      <c r="H12965" t="s">
        <v>3883</v>
      </c>
      <c r="M12965" s="2">
        <v>5000</v>
      </c>
      <c r="N12965" s="2">
        <v>20000</v>
      </c>
      <c r="O12965" s="2">
        <f>IF(Tabla1[[#This Row],[Mov]]="VNT",Tabla1[[#This Row],[Sale]]-Tabla1[[#This Row],[Cost]],-Tabla1[[#This Row],[Cost]]*Tabla1[[#This Row],[Cant]])</f>
        <v>15000</v>
      </c>
      <c r="P12965" s="8">
        <f>IF(Tabla1[[#This Row],[Mov]]="VNT",-Tabla1[[#This Row],[Cant]],Tabla1[[#This Row],[Cant]])</f>
        <v>-1</v>
      </c>
      <c r="Q12965" s="8">
        <f>DAY(Tabla1[[#This Row],[Date]])</f>
        <v>8</v>
      </c>
      <c r="R12965" s="8">
        <f>MONTH(Tabla1[[#This Row],[Date]])</f>
        <v>8</v>
      </c>
      <c r="S12965" s="8">
        <f>YEAR(Tabla1[[#This Row],[Date]])</f>
        <v>2023</v>
      </c>
    </row>
    <row r="12966" spans="1:19" x14ac:dyDescent="0.2">
      <c r="A12966">
        <v>12962</v>
      </c>
      <c r="B12966" s="1">
        <v>45146</v>
      </c>
      <c r="C12966" t="s">
        <v>252</v>
      </c>
      <c r="D12966" t="s">
        <v>324</v>
      </c>
      <c r="E12966">
        <v>1</v>
      </c>
      <c r="F12966" t="s">
        <v>357</v>
      </c>
      <c r="G12966" t="s">
        <v>358</v>
      </c>
      <c r="H12966" t="s">
        <v>363</v>
      </c>
      <c r="M12966" s="2">
        <v>10300</v>
      </c>
      <c r="N12966" s="2">
        <v>20000</v>
      </c>
      <c r="O12966" s="2">
        <f>IF(Tabla1[[#This Row],[Mov]]="VNT",Tabla1[[#This Row],[Sale]]-Tabla1[[#This Row],[Cost]],-Tabla1[[#This Row],[Cost]]*Tabla1[[#This Row],[Cant]])</f>
        <v>9700</v>
      </c>
      <c r="P12966" s="8">
        <f>IF(Tabla1[[#This Row],[Mov]]="VNT",-Tabla1[[#This Row],[Cant]],Tabla1[[#This Row],[Cant]])</f>
        <v>-1</v>
      </c>
      <c r="Q12966" s="8">
        <f>DAY(Tabla1[[#This Row],[Date]])</f>
        <v>8</v>
      </c>
      <c r="R12966" s="8">
        <f>MONTH(Tabla1[[#This Row],[Date]])</f>
        <v>8</v>
      </c>
      <c r="S12966" s="8">
        <f>YEAR(Tabla1[[#This Row],[Date]])</f>
        <v>2023</v>
      </c>
    </row>
    <row r="12967" spans="1:19" x14ac:dyDescent="0.2">
      <c r="A12967">
        <v>12963</v>
      </c>
      <c r="B12967" s="1">
        <v>45146</v>
      </c>
      <c r="C12967" t="s">
        <v>252</v>
      </c>
      <c r="D12967" t="s">
        <v>324</v>
      </c>
      <c r="E12967">
        <v>1</v>
      </c>
      <c r="F12967" t="s">
        <v>450</v>
      </c>
      <c r="G12967" t="s">
        <v>276</v>
      </c>
      <c r="H12967" t="s">
        <v>3884</v>
      </c>
      <c r="M12967" s="2">
        <v>0</v>
      </c>
      <c r="N12967" s="2">
        <v>10000</v>
      </c>
      <c r="O12967" s="2">
        <f>IF(Tabla1[[#This Row],[Mov]]="VNT",Tabla1[[#This Row],[Sale]]-Tabla1[[#This Row],[Cost]],-Tabla1[[#This Row],[Cost]]*Tabla1[[#This Row],[Cant]])</f>
        <v>10000</v>
      </c>
      <c r="P12967" s="8">
        <f>IF(Tabla1[[#This Row],[Mov]]="VNT",-Tabla1[[#This Row],[Cant]],Tabla1[[#This Row],[Cant]])</f>
        <v>-1</v>
      </c>
      <c r="Q12967" s="8">
        <f>DAY(Tabla1[[#This Row],[Date]])</f>
        <v>8</v>
      </c>
      <c r="R12967" s="8">
        <f>MONTH(Tabla1[[#This Row],[Date]])</f>
        <v>8</v>
      </c>
      <c r="S12967" s="8">
        <f>YEAR(Tabla1[[#This Row],[Date]])</f>
        <v>2023</v>
      </c>
    </row>
    <row r="12968" spans="1:19" x14ac:dyDescent="0.2">
      <c r="A12968">
        <v>12964</v>
      </c>
      <c r="B12968" s="1">
        <v>45146</v>
      </c>
      <c r="C12968" t="s">
        <v>252</v>
      </c>
      <c r="D12968" t="s">
        <v>324</v>
      </c>
      <c r="E12968">
        <v>1</v>
      </c>
      <c r="F12968" t="s">
        <v>21</v>
      </c>
      <c r="G12968" t="s">
        <v>264</v>
      </c>
      <c r="H12968" t="s">
        <v>24</v>
      </c>
      <c r="M12968" s="2">
        <v>3500</v>
      </c>
      <c r="N12968" s="2">
        <v>12000</v>
      </c>
      <c r="O12968" s="2">
        <f>IF(Tabla1[[#This Row],[Mov]]="VNT",Tabla1[[#This Row],[Sale]]-Tabla1[[#This Row],[Cost]],-Tabla1[[#This Row],[Cost]]*Tabla1[[#This Row],[Cant]])</f>
        <v>8500</v>
      </c>
      <c r="P12968" s="8">
        <f>IF(Tabla1[[#This Row],[Mov]]="VNT",-Tabla1[[#This Row],[Cant]],Tabla1[[#This Row],[Cant]])</f>
        <v>-1</v>
      </c>
      <c r="Q12968" s="8">
        <f>DAY(Tabla1[[#This Row],[Date]])</f>
        <v>8</v>
      </c>
      <c r="R12968" s="8">
        <f>MONTH(Tabla1[[#This Row],[Date]])</f>
        <v>8</v>
      </c>
      <c r="S12968" s="8">
        <f>YEAR(Tabla1[[#This Row],[Date]])</f>
        <v>2023</v>
      </c>
    </row>
    <row r="12969" spans="1:19" x14ac:dyDescent="0.2">
      <c r="A12969">
        <v>12965</v>
      </c>
      <c r="B12969" s="1">
        <v>45146</v>
      </c>
      <c r="C12969" t="s">
        <v>252</v>
      </c>
      <c r="D12969" t="s">
        <v>324</v>
      </c>
      <c r="E12969">
        <v>1</v>
      </c>
      <c r="F12969" t="s">
        <v>116</v>
      </c>
      <c r="G12969" t="s">
        <v>258</v>
      </c>
      <c r="H12969" t="s">
        <v>3643</v>
      </c>
      <c r="M12969" s="2">
        <v>78000</v>
      </c>
      <c r="N12969" s="2">
        <v>125000</v>
      </c>
      <c r="O12969" s="2">
        <f>IF(Tabla1[[#This Row],[Mov]]="VNT",Tabla1[[#This Row],[Sale]]-Tabla1[[#This Row],[Cost]],-Tabla1[[#This Row],[Cost]]*Tabla1[[#This Row],[Cant]])</f>
        <v>47000</v>
      </c>
      <c r="P12969" s="8">
        <f>IF(Tabla1[[#This Row],[Mov]]="VNT",-Tabla1[[#This Row],[Cant]],Tabla1[[#This Row],[Cant]])</f>
        <v>-1</v>
      </c>
      <c r="Q12969" s="8">
        <f>DAY(Tabla1[[#This Row],[Date]])</f>
        <v>8</v>
      </c>
      <c r="R12969" s="8">
        <f>MONTH(Tabla1[[#This Row],[Date]])</f>
        <v>8</v>
      </c>
      <c r="S12969" s="8">
        <f>YEAR(Tabla1[[#This Row],[Date]])</f>
        <v>2023</v>
      </c>
    </row>
    <row r="12970" spans="1:19" x14ac:dyDescent="0.2">
      <c r="A12970">
        <v>12966</v>
      </c>
      <c r="B12970" s="1">
        <v>45146</v>
      </c>
      <c r="C12970" t="s">
        <v>252</v>
      </c>
      <c r="D12970" t="s">
        <v>324</v>
      </c>
      <c r="E12970">
        <v>1</v>
      </c>
      <c r="F12970" t="s">
        <v>840</v>
      </c>
      <c r="G12970" t="s">
        <v>719</v>
      </c>
      <c r="H12970" t="s">
        <v>845</v>
      </c>
      <c r="M12970" s="2">
        <v>1000</v>
      </c>
      <c r="N12970" s="2">
        <v>4000</v>
      </c>
      <c r="O12970" s="2">
        <f>IF(Tabla1[[#This Row],[Mov]]="VNT",Tabla1[[#This Row],[Sale]]-Tabla1[[#This Row],[Cost]],-Tabla1[[#This Row],[Cost]]*Tabla1[[#This Row],[Cant]])</f>
        <v>3000</v>
      </c>
      <c r="P12970" s="8">
        <f>IF(Tabla1[[#This Row],[Mov]]="VNT",-Tabla1[[#This Row],[Cant]],Tabla1[[#This Row],[Cant]])</f>
        <v>-1</v>
      </c>
      <c r="Q12970" s="8">
        <f>DAY(Tabla1[[#This Row],[Date]])</f>
        <v>8</v>
      </c>
      <c r="R12970" s="8">
        <f>MONTH(Tabla1[[#This Row],[Date]])</f>
        <v>8</v>
      </c>
      <c r="S12970" s="8">
        <f>YEAR(Tabla1[[#This Row],[Date]])</f>
        <v>2023</v>
      </c>
    </row>
    <row r="12971" spans="1:19" x14ac:dyDescent="0.2">
      <c r="A12971">
        <v>12967</v>
      </c>
      <c r="B12971" s="1">
        <v>45146</v>
      </c>
      <c r="C12971" t="s">
        <v>252</v>
      </c>
      <c r="D12971" t="s">
        <v>324</v>
      </c>
      <c r="E12971">
        <v>1</v>
      </c>
      <c r="F12971" t="s">
        <v>116</v>
      </c>
      <c r="G12971" t="s">
        <v>592</v>
      </c>
      <c r="H12971" t="s">
        <v>1392</v>
      </c>
      <c r="M12971" s="2">
        <v>3270</v>
      </c>
      <c r="N12971" s="2">
        <v>3500</v>
      </c>
      <c r="O12971" s="2">
        <f>IF(Tabla1[[#This Row],[Mov]]="VNT",Tabla1[[#This Row],[Sale]]-Tabla1[[#This Row],[Cost]],-Tabla1[[#This Row],[Cost]]*Tabla1[[#This Row],[Cant]])</f>
        <v>230</v>
      </c>
      <c r="P12971" s="8">
        <f>IF(Tabla1[[#This Row],[Mov]]="VNT",-Tabla1[[#This Row],[Cant]],Tabla1[[#This Row],[Cant]])</f>
        <v>-1</v>
      </c>
      <c r="Q12971" s="8">
        <f>DAY(Tabla1[[#This Row],[Date]])</f>
        <v>8</v>
      </c>
      <c r="R12971" s="8">
        <f>MONTH(Tabla1[[#This Row],[Date]])</f>
        <v>8</v>
      </c>
      <c r="S12971" s="8">
        <f>YEAR(Tabla1[[#This Row],[Date]])</f>
        <v>2023</v>
      </c>
    </row>
    <row r="12972" spans="1:19" x14ac:dyDescent="0.2">
      <c r="A12972">
        <v>12968</v>
      </c>
      <c r="B12972" s="1">
        <v>45146</v>
      </c>
      <c r="C12972" t="s">
        <v>252</v>
      </c>
      <c r="D12972" t="s">
        <v>324</v>
      </c>
      <c r="E12972">
        <v>1</v>
      </c>
      <c r="F12972" t="s">
        <v>3822</v>
      </c>
      <c r="G12972" t="s">
        <v>258</v>
      </c>
      <c r="H12972" t="s">
        <v>16</v>
      </c>
      <c r="M12972" s="2">
        <v>500</v>
      </c>
      <c r="N12972" s="2">
        <v>2000</v>
      </c>
      <c r="O12972" s="2">
        <f>IF(Tabla1[[#This Row],[Mov]]="VNT",Tabla1[[#This Row],[Sale]]-Tabla1[[#This Row],[Cost]],-Tabla1[[#This Row],[Cost]]*Tabla1[[#This Row],[Cant]])</f>
        <v>1500</v>
      </c>
      <c r="P12972" s="8">
        <f>IF(Tabla1[[#This Row],[Mov]]="VNT",-Tabla1[[#This Row],[Cant]],Tabla1[[#This Row],[Cant]])</f>
        <v>-1</v>
      </c>
      <c r="Q12972" s="8">
        <f>DAY(Tabla1[[#This Row],[Date]])</f>
        <v>8</v>
      </c>
      <c r="R12972" s="8">
        <f>MONTH(Tabla1[[#This Row],[Date]])</f>
        <v>8</v>
      </c>
      <c r="S12972" s="8">
        <f>YEAR(Tabla1[[#This Row],[Date]])</f>
        <v>2023</v>
      </c>
    </row>
    <row r="12973" spans="1:19" x14ac:dyDescent="0.2">
      <c r="A12973">
        <v>12969</v>
      </c>
      <c r="B12973" s="1">
        <v>45146</v>
      </c>
      <c r="C12973" t="s">
        <v>252</v>
      </c>
      <c r="D12973" t="s">
        <v>324</v>
      </c>
      <c r="E12973">
        <v>1</v>
      </c>
      <c r="F12973" t="s">
        <v>3822</v>
      </c>
      <c r="G12973" t="s">
        <v>258</v>
      </c>
      <c r="H12973" t="s">
        <v>16</v>
      </c>
      <c r="M12973" s="2">
        <v>500</v>
      </c>
      <c r="N12973" s="2">
        <v>2000</v>
      </c>
      <c r="O12973" s="2">
        <f>IF(Tabla1[[#This Row],[Mov]]="VNT",Tabla1[[#This Row],[Sale]]-Tabla1[[#This Row],[Cost]],-Tabla1[[#This Row],[Cost]]*Tabla1[[#This Row],[Cant]])</f>
        <v>1500</v>
      </c>
      <c r="P12973" s="8">
        <f>IF(Tabla1[[#This Row],[Mov]]="VNT",-Tabla1[[#This Row],[Cant]],Tabla1[[#This Row],[Cant]])</f>
        <v>-1</v>
      </c>
      <c r="Q12973" s="8">
        <f>DAY(Tabla1[[#This Row],[Date]])</f>
        <v>8</v>
      </c>
      <c r="R12973" s="8">
        <f>MONTH(Tabla1[[#This Row],[Date]])</f>
        <v>8</v>
      </c>
      <c r="S12973" s="8">
        <f>YEAR(Tabla1[[#This Row],[Date]])</f>
        <v>2023</v>
      </c>
    </row>
    <row r="12974" spans="1:19" x14ac:dyDescent="0.2">
      <c r="A12974">
        <v>12970</v>
      </c>
      <c r="B12974" s="1">
        <v>45146</v>
      </c>
      <c r="C12974" t="s">
        <v>252</v>
      </c>
      <c r="D12974" t="s">
        <v>324</v>
      </c>
      <c r="E12974">
        <v>1</v>
      </c>
      <c r="F12974" t="s">
        <v>378</v>
      </c>
      <c r="G12974" t="s">
        <v>264</v>
      </c>
      <c r="H12974" t="s">
        <v>2548</v>
      </c>
      <c r="M12974" s="2">
        <v>62000</v>
      </c>
      <c r="N12974" s="2">
        <v>125000</v>
      </c>
      <c r="O12974" s="2">
        <f>IF(Tabla1[[#This Row],[Mov]]="VNT",Tabla1[[#This Row],[Sale]]-Tabla1[[#This Row],[Cost]],-Tabla1[[#This Row],[Cost]]*Tabla1[[#This Row],[Cant]])</f>
        <v>63000</v>
      </c>
      <c r="P12974" s="8">
        <f>IF(Tabla1[[#This Row],[Mov]]="VNT",-Tabla1[[#This Row],[Cant]],Tabla1[[#This Row],[Cant]])</f>
        <v>-1</v>
      </c>
      <c r="Q12974" s="8">
        <f>DAY(Tabla1[[#This Row],[Date]])</f>
        <v>8</v>
      </c>
      <c r="R12974" s="8">
        <f>MONTH(Tabla1[[#This Row],[Date]])</f>
        <v>8</v>
      </c>
      <c r="S12974" s="8">
        <f>YEAR(Tabla1[[#This Row],[Date]])</f>
        <v>2023</v>
      </c>
    </row>
    <row r="12975" spans="1:19" x14ac:dyDescent="0.2">
      <c r="A12975">
        <v>12971</v>
      </c>
      <c r="B12975" s="1">
        <v>45146</v>
      </c>
      <c r="C12975" t="s">
        <v>252</v>
      </c>
      <c r="D12975" t="s">
        <v>324</v>
      </c>
      <c r="E12975">
        <v>1</v>
      </c>
      <c r="F12975" t="s">
        <v>116</v>
      </c>
      <c r="G12975" t="s">
        <v>339</v>
      </c>
      <c r="H12975" t="s">
        <v>510</v>
      </c>
      <c r="M12975" s="2">
        <v>3270</v>
      </c>
      <c r="N12975" s="2">
        <v>3500</v>
      </c>
      <c r="O12975" s="2">
        <f>IF(Tabla1[[#This Row],[Mov]]="VNT",Tabla1[[#This Row],[Sale]]-Tabla1[[#This Row],[Cost]],-Tabla1[[#This Row],[Cost]]*Tabla1[[#This Row],[Cant]])</f>
        <v>230</v>
      </c>
      <c r="P12975" s="8">
        <f>IF(Tabla1[[#This Row],[Mov]]="VNT",-Tabla1[[#This Row],[Cant]],Tabla1[[#This Row],[Cant]])</f>
        <v>-1</v>
      </c>
      <c r="Q12975" s="8">
        <f>DAY(Tabla1[[#This Row],[Date]])</f>
        <v>8</v>
      </c>
      <c r="R12975" s="8">
        <f>MONTH(Tabla1[[#This Row],[Date]])</f>
        <v>8</v>
      </c>
      <c r="S12975" s="8">
        <f>YEAR(Tabla1[[#This Row],[Date]])</f>
        <v>2023</v>
      </c>
    </row>
    <row r="12976" spans="1:19" x14ac:dyDescent="0.2">
      <c r="A12976">
        <v>12972</v>
      </c>
      <c r="B12976" s="1">
        <v>45146</v>
      </c>
      <c r="C12976" t="s">
        <v>252</v>
      </c>
      <c r="D12976" t="s">
        <v>324</v>
      </c>
      <c r="E12976">
        <v>1</v>
      </c>
      <c r="F12976" t="s">
        <v>116</v>
      </c>
      <c r="G12976" t="s">
        <v>339</v>
      </c>
      <c r="H12976" t="s">
        <v>510</v>
      </c>
      <c r="M12976" s="2">
        <v>3270</v>
      </c>
      <c r="N12976" s="2">
        <v>3500</v>
      </c>
      <c r="O12976" s="2">
        <f>IF(Tabla1[[#This Row],[Mov]]="VNT",Tabla1[[#This Row],[Sale]]-Tabla1[[#This Row],[Cost]],-Tabla1[[#This Row],[Cost]]*Tabla1[[#This Row],[Cant]])</f>
        <v>230</v>
      </c>
      <c r="P12976" s="8">
        <f>IF(Tabla1[[#This Row],[Mov]]="VNT",-Tabla1[[#This Row],[Cant]],Tabla1[[#This Row],[Cant]])</f>
        <v>-1</v>
      </c>
      <c r="Q12976" s="8">
        <f>DAY(Tabla1[[#This Row],[Date]])</f>
        <v>8</v>
      </c>
      <c r="R12976" s="8">
        <f>MONTH(Tabla1[[#This Row],[Date]])</f>
        <v>8</v>
      </c>
      <c r="S12976" s="8">
        <f>YEAR(Tabla1[[#This Row],[Date]])</f>
        <v>2023</v>
      </c>
    </row>
    <row r="12977" spans="1:19" x14ac:dyDescent="0.2">
      <c r="A12977">
        <v>12973</v>
      </c>
      <c r="B12977" s="1">
        <v>45146</v>
      </c>
      <c r="C12977" t="s">
        <v>252</v>
      </c>
      <c r="D12977" t="s">
        <v>324</v>
      </c>
      <c r="E12977">
        <v>1</v>
      </c>
      <c r="F12977" t="s">
        <v>116</v>
      </c>
      <c r="G12977" t="s">
        <v>339</v>
      </c>
      <c r="H12977" t="s">
        <v>510</v>
      </c>
      <c r="M12977" s="2">
        <v>6074</v>
      </c>
      <c r="N12977" s="2">
        <v>6500</v>
      </c>
      <c r="O12977" s="2">
        <f>IF(Tabla1[[#This Row],[Mov]]="VNT",Tabla1[[#This Row],[Sale]]-Tabla1[[#This Row],[Cost]],-Tabla1[[#This Row],[Cost]]*Tabla1[[#This Row],[Cant]])</f>
        <v>426</v>
      </c>
      <c r="P12977" s="8">
        <f>IF(Tabla1[[#This Row],[Mov]]="VNT",-Tabla1[[#This Row],[Cant]],Tabla1[[#This Row],[Cant]])</f>
        <v>-1</v>
      </c>
      <c r="Q12977" s="8">
        <f>DAY(Tabla1[[#This Row],[Date]])</f>
        <v>8</v>
      </c>
      <c r="R12977" s="8">
        <f>MONTH(Tabla1[[#This Row],[Date]])</f>
        <v>8</v>
      </c>
      <c r="S12977" s="8">
        <f>YEAR(Tabla1[[#This Row],[Date]])</f>
        <v>2023</v>
      </c>
    </row>
    <row r="12978" spans="1:19" x14ac:dyDescent="0.2">
      <c r="A12978">
        <v>12974</v>
      </c>
      <c r="B12978" s="1">
        <v>45147</v>
      </c>
      <c r="C12978" t="s">
        <v>252</v>
      </c>
      <c r="D12978" t="s">
        <v>376</v>
      </c>
      <c r="E12978">
        <v>1</v>
      </c>
      <c r="F12978" t="s">
        <v>127</v>
      </c>
      <c r="G12978" t="s">
        <v>258</v>
      </c>
      <c r="H12978" t="s">
        <v>1112</v>
      </c>
      <c r="M12978" s="2">
        <v>7000</v>
      </c>
      <c r="N12978" s="2">
        <v>15000</v>
      </c>
      <c r="O12978" s="2">
        <f>IF(Tabla1[[#This Row],[Mov]]="VNT",Tabla1[[#This Row],[Sale]]-Tabla1[[#This Row],[Cost]],-Tabla1[[#This Row],[Cost]]*Tabla1[[#This Row],[Cant]])</f>
        <v>8000</v>
      </c>
      <c r="P12978" s="8">
        <f>IF(Tabla1[[#This Row],[Mov]]="VNT",-Tabla1[[#This Row],[Cant]],Tabla1[[#This Row],[Cant]])</f>
        <v>-1</v>
      </c>
      <c r="Q12978" s="8">
        <f>DAY(Tabla1[[#This Row],[Date]])</f>
        <v>9</v>
      </c>
      <c r="R12978" s="8">
        <f>MONTH(Tabla1[[#This Row],[Date]])</f>
        <v>8</v>
      </c>
      <c r="S12978" s="8">
        <f>YEAR(Tabla1[[#This Row],[Date]])</f>
        <v>2023</v>
      </c>
    </row>
    <row r="12979" spans="1:19" x14ac:dyDescent="0.2">
      <c r="A12979">
        <v>12975</v>
      </c>
      <c r="B12979" s="1">
        <v>45147</v>
      </c>
      <c r="C12979" t="s">
        <v>252</v>
      </c>
      <c r="D12979" t="s">
        <v>376</v>
      </c>
      <c r="E12979">
        <v>1</v>
      </c>
      <c r="F12979" t="s">
        <v>26</v>
      </c>
      <c r="G12979" t="s">
        <v>264</v>
      </c>
      <c r="H12979" t="s">
        <v>3168</v>
      </c>
      <c r="M12979" s="2">
        <v>24000</v>
      </c>
      <c r="N12979" s="2">
        <v>50000</v>
      </c>
      <c r="O12979" s="2">
        <f>IF(Tabla1[[#This Row],[Mov]]="VNT",Tabla1[[#This Row],[Sale]]-Tabla1[[#This Row],[Cost]],-Tabla1[[#This Row],[Cost]]*Tabla1[[#This Row],[Cant]])</f>
        <v>26000</v>
      </c>
      <c r="P12979" s="8">
        <f>IF(Tabla1[[#This Row],[Mov]]="VNT",-Tabla1[[#This Row],[Cant]],Tabla1[[#This Row],[Cant]])</f>
        <v>-1</v>
      </c>
      <c r="Q12979" s="8">
        <f>DAY(Tabla1[[#This Row],[Date]])</f>
        <v>9</v>
      </c>
      <c r="R12979" s="8">
        <f>MONTH(Tabla1[[#This Row],[Date]])</f>
        <v>8</v>
      </c>
      <c r="S12979" s="8">
        <f>YEAR(Tabla1[[#This Row],[Date]])</f>
        <v>2023</v>
      </c>
    </row>
    <row r="12980" spans="1:19" x14ac:dyDescent="0.2">
      <c r="A12980">
        <v>12976</v>
      </c>
      <c r="B12980" s="1">
        <v>45147</v>
      </c>
      <c r="C12980" t="s">
        <v>252</v>
      </c>
      <c r="D12980" t="s">
        <v>376</v>
      </c>
      <c r="E12980">
        <v>1</v>
      </c>
      <c r="F12980" t="s">
        <v>578</v>
      </c>
      <c r="G12980" t="s">
        <v>264</v>
      </c>
      <c r="H12980" t="s">
        <v>3883</v>
      </c>
      <c r="M12980" s="2">
        <v>5500</v>
      </c>
      <c r="N12980" s="2">
        <v>15000</v>
      </c>
      <c r="O12980" s="2">
        <f>IF(Tabla1[[#This Row],[Mov]]="VNT",Tabla1[[#This Row],[Sale]]-Tabla1[[#This Row],[Cost]],-Tabla1[[#This Row],[Cost]]*Tabla1[[#This Row],[Cant]])</f>
        <v>9500</v>
      </c>
      <c r="P12980" s="8">
        <f>IF(Tabla1[[#This Row],[Mov]]="VNT",-Tabla1[[#This Row],[Cant]],Tabla1[[#This Row],[Cant]])</f>
        <v>-1</v>
      </c>
      <c r="Q12980" s="8">
        <f>DAY(Tabla1[[#This Row],[Date]])</f>
        <v>9</v>
      </c>
      <c r="R12980" s="8">
        <f>MONTH(Tabla1[[#This Row],[Date]])</f>
        <v>8</v>
      </c>
      <c r="S12980" s="8">
        <f>YEAR(Tabla1[[#This Row],[Date]])</f>
        <v>2023</v>
      </c>
    </row>
    <row r="12981" spans="1:19" x14ac:dyDescent="0.2">
      <c r="A12981">
        <v>12977</v>
      </c>
      <c r="B12981" s="1">
        <v>45147</v>
      </c>
      <c r="C12981" t="s">
        <v>252</v>
      </c>
      <c r="D12981" t="s">
        <v>324</v>
      </c>
      <c r="E12981">
        <v>1</v>
      </c>
      <c r="F12981" t="s">
        <v>3106</v>
      </c>
      <c r="G12981" t="s">
        <v>786</v>
      </c>
      <c r="H12981" t="s">
        <v>3886</v>
      </c>
      <c r="M12981" s="2">
        <v>1000</v>
      </c>
      <c r="N12981" s="2">
        <v>5000</v>
      </c>
      <c r="O12981" s="2">
        <f>IF(Tabla1[[#This Row],[Mov]]="VNT",Tabla1[[#This Row],[Sale]]-Tabla1[[#This Row],[Cost]],-Tabla1[[#This Row],[Cost]]*Tabla1[[#This Row],[Cant]])</f>
        <v>4000</v>
      </c>
      <c r="P12981" s="8">
        <f>IF(Tabla1[[#This Row],[Mov]]="VNT",-Tabla1[[#This Row],[Cant]],Tabla1[[#This Row],[Cant]])</f>
        <v>-1</v>
      </c>
      <c r="Q12981" s="8">
        <f>DAY(Tabla1[[#This Row],[Date]])</f>
        <v>9</v>
      </c>
      <c r="R12981" s="8">
        <f>MONTH(Tabla1[[#This Row],[Date]])</f>
        <v>8</v>
      </c>
      <c r="S12981" s="8">
        <f>YEAR(Tabla1[[#This Row],[Date]])</f>
        <v>2023</v>
      </c>
    </row>
    <row r="12982" spans="1:19" x14ac:dyDescent="0.2">
      <c r="A12982">
        <v>12978</v>
      </c>
      <c r="B12982" s="1">
        <v>45147</v>
      </c>
      <c r="C12982" t="s">
        <v>252</v>
      </c>
      <c r="D12982" t="s">
        <v>324</v>
      </c>
      <c r="E12982">
        <v>1</v>
      </c>
      <c r="F12982" t="s">
        <v>206</v>
      </c>
      <c r="G12982" t="s">
        <v>713</v>
      </c>
      <c r="H12982" t="s">
        <v>1785</v>
      </c>
      <c r="M12982" s="2">
        <v>37000</v>
      </c>
      <c r="N12982" s="2">
        <v>65000</v>
      </c>
      <c r="O12982" s="2">
        <f>IF(Tabla1[[#This Row],[Mov]]="VNT",Tabla1[[#This Row],[Sale]]-Tabla1[[#This Row],[Cost]],-Tabla1[[#This Row],[Cost]]*Tabla1[[#This Row],[Cant]])</f>
        <v>28000</v>
      </c>
      <c r="P12982" s="8">
        <f>IF(Tabla1[[#This Row],[Mov]]="VNT",-Tabla1[[#This Row],[Cant]],Tabla1[[#This Row],[Cant]])</f>
        <v>-1</v>
      </c>
      <c r="Q12982" s="8">
        <f>DAY(Tabla1[[#This Row],[Date]])</f>
        <v>9</v>
      </c>
      <c r="R12982" s="8">
        <f>MONTH(Tabla1[[#This Row],[Date]])</f>
        <v>8</v>
      </c>
      <c r="S12982" s="8">
        <f>YEAR(Tabla1[[#This Row],[Date]])</f>
        <v>2023</v>
      </c>
    </row>
    <row r="12983" spans="1:19" x14ac:dyDescent="0.2">
      <c r="A12983">
        <v>12979</v>
      </c>
      <c r="B12983" s="1">
        <v>45147</v>
      </c>
      <c r="C12983" t="s">
        <v>252</v>
      </c>
      <c r="D12983" t="s">
        <v>324</v>
      </c>
      <c r="E12983">
        <v>1</v>
      </c>
      <c r="F12983" t="s">
        <v>450</v>
      </c>
      <c r="G12983" t="s">
        <v>255</v>
      </c>
      <c r="H12983" t="s">
        <v>3888</v>
      </c>
      <c r="M12983" s="2">
        <v>0</v>
      </c>
      <c r="N12983" s="2">
        <v>12000</v>
      </c>
      <c r="O12983" s="2">
        <f>IF(Tabla1[[#This Row],[Mov]]="VNT",Tabla1[[#This Row],[Sale]]-Tabla1[[#This Row],[Cost]],-Tabla1[[#This Row],[Cost]]*Tabla1[[#This Row],[Cant]])</f>
        <v>12000</v>
      </c>
      <c r="P12983" s="8">
        <f>IF(Tabla1[[#This Row],[Mov]]="VNT",-Tabla1[[#This Row],[Cant]],Tabla1[[#This Row],[Cant]])</f>
        <v>-1</v>
      </c>
      <c r="Q12983" s="8">
        <f>DAY(Tabla1[[#This Row],[Date]])</f>
        <v>9</v>
      </c>
      <c r="R12983" s="8">
        <f>MONTH(Tabla1[[#This Row],[Date]])</f>
        <v>8</v>
      </c>
      <c r="S12983" s="8">
        <f>YEAR(Tabla1[[#This Row],[Date]])</f>
        <v>2023</v>
      </c>
    </row>
    <row r="12984" spans="1:19" x14ac:dyDescent="0.2">
      <c r="A12984">
        <v>12980</v>
      </c>
      <c r="B12984" s="1">
        <v>45147</v>
      </c>
      <c r="C12984" t="s">
        <v>252</v>
      </c>
      <c r="D12984" t="s">
        <v>324</v>
      </c>
      <c r="E12984">
        <v>1</v>
      </c>
      <c r="F12984" t="s">
        <v>116</v>
      </c>
      <c r="G12984" t="s">
        <v>341</v>
      </c>
      <c r="H12984" t="s">
        <v>507</v>
      </c>
      <c r="M12984" s="2">
        <v>3270</v>
      </c>
      <c r="N12984" s="2">
        <v>3500</v>
      </c>
      <c r="O12984" s="2">
        <f>IF(Tabla1[[#This Row],[Mov]]="VNT",Tabla1[[#This Row],[Sale]]-Tabla1[[#This Row],[Cost]],-Tabla1[[#This Row],[Cost]]*Tabla1[[#This Row],[Cant]])</f>
        <v>230</v>
      </c>
      <c r="P12984" s="8">
        <f>IF(Tabla1[[#This Row],[Mov]]="VNT",-Tabla1[[#This Row],[Cant]],Tabla1[[#This Row],[Cant]])</f>
        <v>-1</v>
      </c>
      <c r="Q12984" s="8">
        <f>DAY(Tabla1[[#This Row],[Date]])</f>
        <v>9</v>
      </c>
      <c r="R12984" s="8">
        <f>MONTH(Tabla1[[#This Row],[Date]])</f>
        <v>8</v>
      </c>
      <c r="S12984" s="8">
        <f>YEAR(Tabla1[[#This Row],[Date]])</f>
        <v>2023</v>
      </c>
    </row>
    <row r="12985" spans="1:19" x14ac:dyDescent="0.2">
      <c r="A12985">
        <v>12981</v>
      </c>
      <c r="B12985" s="1">
        <v>45147</v>
      </c>
      <c r="C12985" t="s">
        <v>252</v>
      </c>
      <c r="D12985" t="s">
        <v>324</v>
      </c>
      <c r="E12985">
        <v>1</v>
      </c>
      <c r="F12985" t="s">
        <v>26</v>
      </c>
      <c r="G12985" t="s">
        <v>1724</v>
      </c>
      <c r="H12985" t="s">
        <v>523</v>
      </c>
      <c r="M12985" s="2">
        <v>3000</v>
      </c>
      <c r="N12985" s="2">
        <v>10000</v>
      </c>
      <c r="O12985" s="2">
        <f>IF(Tabla1[[#This Row],[Mov]]="VNT",Tabla1[[#This Row],[Sale]]-Tabla1[[#This Row],[Cost]],-Tabla1[[#This Row],[Cost]]*Tabla1[[#This Row],[Cant]])</f>
        <v>7000</v>
      </c>
      <c r="P12985" s="8">
        <f>IF(Tabla1[[#This Row],[Mov]]="VNT",-Tabla1[[#This Row],[Cant]],Tabla1[[#This Row],[Cant]])</f>
        <v>-1</v>
      </c>
      <c r="Q12985" s="8">
        <f>DAY(Tabla1[[#This Row],[Date]])</f>
        <v>9</v>
      </c>
      <c r="R12985" s="8">
        <f>MONTH(Tabla1[[#This Row],[Date]])</f>
        <v>8</v>
      </c>
      <c r="S12985" s="8">
        <f>YEAR(Tabla1[[#This Row],[Date]])</f>
        <v>2023</v>
      </c>
    </row>
    <row r="12986" spans="1:19" x14ac:dyDescent="0.2">
      <c r="A12986">
        <v>12982</v>
      </c>
      <c r="B12986" s="1">
        <v>45147</v>
      </c>
      <c r="C12986" t="s">
        <v>252</v>
      </c>
      <c r="D12986" t="s">
        <v>324</v>
      </c>
      <c r="E12986">
        <v>1</v>
      </c>
      <c r="F12986" t="s">
        <v>823</v>
      </c>
      <c r="G12986" t="s">
        <v>1024</v>
      </c>
      <c r="H12986" t="s">
        <v>3267</v>
      </c>
      <c r="M12986" s="2">
        <v>23000</v>
      </c>
      <c r="N12986" s="2">
        <v>52500</v>
      </c>
      <c r="O12986" s="2">
        <f>IF(Tabla1[[#This Row],[Mov]]="VNT",Tabla1[[#This Row],[Sale]]-Tabla1[[#This Row],[Cost]],-Tabla1[[#This Row],[Cost]]*Tabla1[[#This Row],[Cant]])</f>
        <v>29500</v>
      </c>
      <c r="P12986" s="8">
        <f>IF(Tabla1[[#This Row],[Mov]]="VNT",-Tabla1[[#This Row],[Cant]],Tabla1[[#This Row],[Cant]])</f>
        <v>-1</v>
      </c>
      <c r="Q12986" s="8">
        <f>DAY(Tabla1[[#This Row],[Date]])</f>
        <v>9</v>
      </c>
      <c r="R12986" s="8">
        <f>MONTH(Tabla1[[#This Row],[Date]])</f>
        <v>8</v>
      </c>
      <c r="S12986" s="8">
        <f>YEAR(Tabla1[[#This Row],[Date]])</f>
        <v>2023</v>
      </c>
    </row>
    <row r="12987" spans="1:19" x14ac:dyDescent="0.2">
      <c r="A12987">
        <v>12983</v>
      </c>
      <c r="B12987" s="1">
        <v>45147</v>
      </c>
      <c r="C12987" t="s">
        <v>252</v>
      </c>
      <c r="D12987" t="s">
        <v>324</v>
      </c>
      <c r="E12987">
        <v>1</v>
      </c>
      <c r="F12987" t="s">
        <v>524</v>
      </c>
      <c r="G12987" t="s">
        <v>265</v>
      </c>
      <c r="H12987" t="s">
        <v>544</v>
      </c>
      <c r="M12987" s="2">
        <v>16000</v>
      </c>
      <c r="N12987" s="2">
        <v>32500</v>
      </c>
      <c r="O12987" s="2">
        <f>IF(Tabla1[[#This Row],[Mov]]="VNT",Tabla1[[#This Row],[Sale]]-Tabla1[[#This Row],[Cost]],-Tabla1[[#This Row],[Cost]]*Tabla1[[#This Row],[Cant]])</f>
        <v>16500</v>
      </c>
      <c r="P12987" s="8">
        <f>IF(Tabla1[[#This Row],[Mov]]="VNT",-Tabla1[[#This Row],[Cant]],Tabla1[[#This Row],[Cant]])</f>
        <v>-1</v>
      </c>
      <c r="Q12987" s="8">
        <f>DAY(Tabla1[[#This Row],[Date]])</f>
        <v>9</v>
      </c>
      <c r="R12987" s="8">
        <f>MONTH(Tabla1[[#This Row],[Date]])</f>
        <v>8</v>
      </c>
      <c r="S12987" s="8">
        <f>YEAR(Tabla1[[#This Row],[Date]])</f>
        <v>2023</v>
      </c>
    </row>
    <row r="12988" spans="1:19" x14ac:dyDescent="0.2">
      <c r="A12988">
        <v>12984</v>
      </c>
      <c r="B12988" s="1">
        <v>45147</v>
      </c>
      <c r="C12988" t="s">
        <v>252</v>
      </c>
      <c r="D12988" t="s">
        <v>324</v>
      </c>
      <c r="E12988">
        <v>1</v>
      </c>
      <c r="F12988" t="s">
        <v>378</v>
      </c>
      <c r="G12988" t="s">
        <v>264</v>
      </c>
      <c r="H12988" t="s">
        <v>2548</v>
      </c>
      <c r="M12988" s="2">
        <v>75000</v>
      </c>
      <c r="N12988" s="2">
        <v>130000</v>
      </c>
      <c r="O12988" s="2">
        <f>IF(Tabla1[[#This Row],[Mov]]="VNT",Tabla1[[#This Row],[Sale]]-Tabla1[[#This Row],[Cost]],-Tabla1[[#This Row],[Cost]]*Tabla1[[#This Row],[Cant]])</f>
        <v>55000</v>
      </c>
      <c r="P12988" s="8">
        <f>IF(Tabla1[[#This Row],[Mov]]="VNT",-Tabla1[[#This Row],[Cant]],Tabla1[[#This Row],[Cant]])</f>
        <v>-1</v>
      </c>
      <c r="Q12988" s="8">
        <f>DAY(Tabla1[[#This Row],[Date]])</f>
        <v>9</v>
      </c>
      <c r="R12988" s="8">
        <f>MONTH(Tabla1[[#This Row],[Date]])</f>
        <v>8</v>
      </c>
      <c r="S12988" s="8">
        <f>YEAR(Tabla1[[#This Row],[Date]])</f>
        <v>2023</v>
      </c>
    </row>
    <row r="12989" spans="1:19" x14ac:dyDescent="0.2">
      <c r="A12989">
        <v>12985</v>
      </c>
      <c r="B12989" s="1">
        <v>45147</v>
      </c>
      <c r="C12989" t="s">
        <v>252</v>
      </c>
      <c r="D12989" t="s">
        <v>324</v>
      </c>
      <c r="E12989">
        <v>1</v>
      </c>
      <c r="F12989" t="s">
        <v>116</v>
      </c>
      <c r="G12989" t="s">
        <v>740</v>
      </c>
      <c r="H12989" t="s">
        <v>3240</v>
      </c>
      <c r="M12989" s="2">
        <v>4094</v>
      </c>
      <c r="N12989" s="2">
        <v>4200</v>
      </c>
      <c r="O12989" s="2">
        <f>IF(Tabla1[[#This Row],[Mov]]="VNT",Tabla1[[#This Row],[Sale]]-Tabla1[[#This Row],[Cost]],-Tabla1[[#This Row],[Cost]]*Tabla1[[#This Row],[Cant]])</f>
        <v>106</v>
      </c>
      <c r="P12989" s="8">
        <f>IF(Tabla1[[#This Row],[Mov]]="VNT",-Tabla1[[#This Row],[Cant]],Tabla1[[#This Row],[Cant]])</f>
        <v>-1</v>
      </c>
      <c r="Q12989" s="8">
        <f>DAY(Tabla1[[#This Row],[Date]])</f>
        <v>9</v>
      </c>
      <c r="R12989" s="8">
        <f>MONTH(Tabla1[[#This Row],[Date]])</f>
        <v>8</v>
      </c>
      <c r="S12989" s="8">
        <f>YEAR(Tabla1[[#This Row],[Date]])</f>
        <v>2023</v>
      </c>
    </row>
    <row r="12990" spans="1:19" x14ac:dyDescent="0.2">
      <c r="A12990">
        <v>12986</v>
      </c>
      <c r="B12990" s="1">
        <v>45147</v>
      </c>
      <c r="C12990" t="s">
        <v>252</v>
      </c>
      <c r="D12990" t="s">
        <v>324</v>
      </c>
      <c r="E12990">
        <v>1</v>
      </c>
      <c r="F12990" t="s">
        <v>116</v>
      </c>
      <c r="G12990" t="s">
        <v>740</v>
      </c>
      <c r="H12990" t="s">
        <v>3240</v>
      </c>
      <c r="M12990" s="2">
        <v>4094</v>
      </c>
      <c r="N12990" s="2">
        <v>4200</v>
      </c>
      <c r="O12990" s="2">
        <f>IF(Tabla1[[#This Row],[Mov]]="VNT",Tabla1[[#This Row],[Sale]]-Tabla1[[#This Row],[Cost]],-Tabla1[[#This Row],[Cost]]*Tabla1[[#This Row],[Cant]])</f>
        <v>106</v>
      </c>
      <c r="P12990" s="8">
        <f>IF(Tabla1[[#This Row],[Mov]]="VNT",-Tabla1[[#This Row],[Cant]],Tabla1[[#This Row],[Cant]])</f>
        <v>-1</v>
      </c>
      <c r="Q12990" s="8">
        <f>DAY(Tabla1[[#This Row],[Date]])</f>
        <v>9</v>
      </c>
      <c r="R12990" s="8">
        <f>MONTH(Tabla1[[#This Row],[Date]])</f>
        <v>8</v>
      </c>
      <c r="S12990" s="8">
        <f>YEAR(Tabla1[[#This Row],[Date]])</f>
        <v>2023</v>
      </c>
    </row>
    <row r="12991" spans="1:19" x14ac:dyDescent="0.2">
      <c r="A12991">
        <v>12987</v>
      </c>
      <c r="B12991" s="1">
        <v>45147</v>
      </c>
      <c r="C12991" t="s">
        <v>252</v>
      </c>
      <c r="D12991" t="s">
        <v>324</v>
      </c>
      <c r="E12991">
        <v>1</v>
      </c>
      <c r="F12991" t="s">
        <v>450</v>
      </c>
      <c r="G12991" t="s">
        <v>258</v>
      </c>
      <c r="H12991" t="s">
        <v>3889</v>
      </c>
      <c r="M12991" s="2">
        <v>0</v>
      </c>
      <c r="N12991" s="2">
        <v>38000</v>
      </c>
      <c r="O12991" s="2">
        <f>IF(Tabla1[[#This Row],[Mov]]="VNT",Tabla1[[#This Row],[Sale]]-Tabla1[[#This Row],[Cost]],-Tabla1[[#This Row],[Cost]]*Tabla1[[#This Row],[Cant]])</f>
        <v>38000</v>
      </c>
      <c r="P12991" s="8">
        <f>IF(Tabla1[[#This Row],[Mov]]="VNT",-Tabla1[[#This Row],[Cant]],Tabla1[[#This Row],[Cant]])</f>
        <v>-1</v>
      </c>
      <c r="Q12991" s="8">
        <f>DAY(Tabla1[[#This Row],[Date]])</f>
        <v>9</v>
      </c>
      <c r="R12991" s="8">
        <f>MONTH(Tabla1[[#This Row],[Date]])</f>
        <v>8</v>
      </c>
      <c r="S12991" s="8">
        <f>YEAR(Tabla1[[#This Row],[Date]])</f>
        <v>2023</v>
      </c>
    </row>
    <row r="12992" spans="1:19" x14ac:dyDescent="0.2">
      <c r="A12992">
        <v>12988</v>
      </c>
      <c r="B12992" s="1">
        <v>45147</v>
      </c>
      <c r="C12992" t="s">
        <v>252</v>
      </c>
      <c r="D12992" t="s">
        <v>324</v>
      </c>
      <c r="E12992">
        <v>1</v>
      </c>
      <c r="F12992" t="s">
        <v>116</v>
      </c>
      <c r="G12992" t="s">
        <v>339</v>
      </c>
      <c r="H12992" t="s">
        <v>510</v>
      </c>
      <c r="M12992" s="2">
        <v>6074</v>
      </c>
      <c r="N12992" s="2">
        <v>6500</v>
      </c>
      <c r="O12992" s="2">
        <f>IF(Tabla1[[#This Row],[Mov]]="VNT",Tabla1[[#This Row],[Sale]]-Tabla1[[#This Row],[Cost]],-Tabla1[[#This Row],[Cost]]*Tabla1[[#This Row],[Cant]])</f>
        <v>426</v>
      </c>
      <c r="P12992" s="8">
        <f>IF(Tabla1[[#This Row],[Mov]]="VNT",-Tabla1[[#This Row],[Cant]],Tabla1[[#This Row],[Cant]])</f>
        <v>-1</v>
      </c>
      <c r="Q12992" s="8">
        <f>DAY(Tabla1[[#This Row],[Date]])</f>
        <v>9</v>
      </c>
      <c r="R12992" s="8">
        <f>MONTH(Tabla1[[#This Row],[Date]])</f>
        <v>8</v>
      </c>
      <c r="S12992" s="8">
        <f>YEAR(Tabla1[[#This Row],[Date]])</f>
        <v>2023</v>
      </c>
    </row>
    <row r="12993" spans="1:19" x14ac:dyDescent="0.2">
      <c r="A12993">
        <v>12989</v>
      </c>
      <c r="B12993" s="1">
        <v>45147</v>
      </c>
      <c r="C12993" t="s">
        <v>252</v>
      </c>
      <c r="D12993" t="s">
        <v>324</v>
      </c>
      <c r="E12993">
        <v>1</v>
      </c>
      <c r="F12993" t="s">
        <v>116</v>
      </c>
      <c r="G12993" t="s">
        <v>374</v>
      </c>
      <c r="H12993" t="s">
        <v>506</v>
      </c>
      <c r="M12993" s="2">
        <v>5139</v>
      </c>
      <c r="N12993" s="2">
        <v>5500</v>
      </c>
      <c r="O12993" s="2">
        <f>IF(Tabla1[[#This Row],[Mov]]="VNT",Tabla1[[#This Row],[Sale]]-Tabla1[[#This Row],[Cost]],-Tabla1[[#This Row],[Cost]]*Tabla1[[#This Row],[Cant]])</f>
        <v>361</v>
      </c>
      <c r="P12993" s="8">
        <f>IF(Tabla1[[#This Row],[Mov]]="VNT",-Tabla1[[#This Row],[Cant]],Tabla1[[#This Row],[Cant]])</f>
        <v>-1</v>
      </c>
      <c r="Q12993" s="8">
        <f>DAY(Tabla1[[#This Row],[Date]])</f>
        <v>9</v>
      </c>
      <c r="R12993" s="8">
        <f>MONTH(Tabla1[[#This Row],[Date]])</f>
        <v>8</v>
      </c>
      <c r="S12993" s="8">
        <f>YEAR(Tabla1[[#This Row],[Date]])</f>
        <v>2023</v>
      </c>
    </row>
    <row r="12994" spans="1:19" x14ac:dyDescent="0.2">
      <c r="A12994">
        <v>12990</v>
      </c>
      <c r="B12994" s="1">
        <v>45148</v>
      </c>
      <c r="C12994" t="s">
        <v>252</v>
      </c>
      <c r="D12994" t="s">
        <v>940</v>
      </c>
      <c r="E12994">
        <v>1</v>
      </c>
      <c r="F12994" t="s">
        <v>3584</v>
      </c>
      <c r="G12994" t="s">
        <v>258</v>
      </c>
      <c r="H12994" t="s">
        <v>3846</v>
      </c>
      <c r="M12994" s="2">
        <v>0</v>
      </c>
      <c r="N12994" s="2">
        <v>500</v>
      </c>
      <c r="O12994" s="2">
        <f>IF(Tabla1[[#This Row],[Mov]]="VNT",Tabla1[[#This Row],[Sale]]-Tabla1[[#This Row],[Cost]],-Tabla1[[#This Row],[Cost]]*Tabla1[[#This Row],[Cant]])</f>
        <v>500</v>
      </c>
      <c r="P12994" s="8">
        <f>IF(Tabla1[[#This Row],[Mov]]="VNT",-Tabla1[[#This Row],[Cant]],Tabla1[[#This Row],[Cant]])</f>
        <v>-1</v>
      </c>
      <c r="Q12994" s="8">
        <f>DAY(Tabla1[[#This Row],[Date]])</f>
        <v>10</v>
      </c>
      <c r="R12994" s="8">
        <f>MONTH(Tabla1[[#This Row],[Date]])</f>
        <v>8</v>
      </c>
      <c r="S12994" s="8">
        <f>YEAR(Tabla1[[#This Row],[Date]])</f>
        <v>2023</v>
      </c>
    </row>
    <row r="12995" spans="1:19" x14ac:dyDescent="0.2">
      <c r="A12995">
        <v>12991</v>
      </c>
      <c r="B12995" s="1">
        <v>45148</v>
      </c>
      <c r="C12995" t="s">
        <v>252</v>
      </c>
      <c r="D12995" t="s">
        <v>324</v>
      </c>
      <c r="E12995">
        <v>1</v>
      </c>
      <c r="F12995" t="s">
        <v>1536</v>
      </c>
      <c r="G12995" t="s">
        <v>264</v>
      </c>
      <c r="H12995" t="s">
        <v>926</v>
      </c>
      <c r="M12995" s="2">
        <v>10000</v>
      </c>
      <c r="N12995" s="2">
        <v>35000</v>
      </c>
      <c r="O12995" s="2">
        <f>IF(Tabla1[[#This Row],[Mov]]="VNT",Tabla1[[#This Row],[Sale]]-Tabla1[[#This Row],[Cost]],-Tabla1[[#This Row],[Cost]]*Tabla1[[#This Row],[Cant]])</f>
        <v>25000</v>
      </c>
      <c r="P12995" s="8">
        <f>IF(Tabla1[[#This Row],[Mov]]="VNT",-Tabla1[[#This Row],[Cant]],Tabla1[[#This Row],[Cant]])</f>
        <v>-1</v>
      </c>
      <c r="Q12995" s="8">
        <f>DAY(Tabla1[[#This Row],[Date]])</f>
        <v>10</v>
      </c>
      <c r="R12995" s="8">
        <f>MONTH(Tabla1[[#This Row],[Date]])</f>
        <v>8</v>
      </c>
      <c r="S12995" s="8">
        <f>YEAR(Tabla1[[#This Row],[Date]])</f>
        <v>2023</v>
      </c>
    </row>
    <row r="12996" spans="1:19" x14ac:dyDescent="0.2">
      <c r="A12996">
        <v>12992</v>
      </c>
      <c r="B12996" s="1">
        <v>45148</v>
      </c>
      <c r="C12996" t="s">
        <v>252</v>
      </c>
      <c r="D12996" t="s">
        <v>324</v>
      </c>
      <c r="E12996">
        <v>1</v>
      </c>
      <c r="F12996" t="s">
        <v>116</v>
      </c>
      <c r="G12996" t="s">
        <v>339</v>
      </c>
      <c r="H12996" t="s">
        <v>510</v>
      </c>
      <c r="M12996" s="2">
        <v>1401</v>
      </c>
      <c r="N12996" s="2">
        <v>1500</v>
      </c>
      <c r="O12996" s="2">
        <f>IF(Tabla1[[#This Row],[Mov]]="VNT",Tabla1[[#This Row],[Sale]]-Tabla1[[#This Row],[Cost]],-Tabla1[[#This Row],[Cost]]*Tabla1[[#This Row],[Cant]])</f>
        <v>99</v>
      </c>
      <c r="P12996" s="8">
        <f>IF(Tabla1[[#This Row],[Mov]]="VNT",-Tabla1[[#This Row],[Cant]],Tabla1[[#This Row],[Cant]])</f>
        <v>-1</v>
      </c>
      <c r="Q12996" s="8">
        <f>DAY(Tabla1[[#This Row],[Date]])</f>
        <v>10</v>
      </c>
      <c r="R12996" s="8">
        <f>MONTH(Tabla1[[#This Row],[Date]])</f>
        <v>8</v>
      </c>
      <c r="S12996" s="8">
        <f>YEAR(Tabla1[[#This Row],[Date]])</f>
        <v>2023</v>
      </c>
    </row>
    <row r="12997" spans="1:19" x14ac:dyDescent="0.2">
      <c r="A12997">
        <v>12993</v>
      </c>
      <c r="B12997" s="1">
        <v>45148</v>
      </c>
      <c r="C12997" t="s">
        <v>252</v>
      </c>
      <c r="D12997" t="s">
        <v>324</v>
      </c>
      <c r="E12997">
        <v>1</v>
      </c>
      <c r="F12997" t="s">
        <v>378</v>
      </c>
      <c r="G12997" t="s">
        <v>255</v>
      </c>
      <c r="H12997" t="s">
        <v>3890</v>
      </c>
      <c r="M12997" s="2">
        <v>55000</v>
      </c>
      <c r="N12997" s="2">
        <v>120000</v>
      </c>
      <c r="O12997" s="2">
        <f>IF(Tabla1[[#This Row],[Mov]]="VNT",Tabla1[[#This Row],[Sale]]-Tabla1[[#This Row],[Cost]],-Tabla1[[#This Row],[Cost]]*Tabla1[[#This Row],[Cant]])</f>
        <v>65000</v>
      </c>
      <c r="P12997" s="8">
        <f>IF(Tabla1[[#This Row],[Mov]]="VNT",-Tabla1[[#This Row],[Cant]],Tabla1[[#This Row],[Cant]])</f>
        <v>-1</v>
      </c>
      <c r="Q12997" s="8">
        <f>DAY(Tabla1[[#This Row],[Date]])</f>
        <v>10</v>
      </c>
      <c r="R12997" s="8">
        <f>MONTH(Tabla1[[#This Row],[Date]])</f>
        <v>8</v>
      </c>
      <c r="S12997" s="8">
        <f>YEAR(Tabla1[[#This Row],[Date]])</f>
        <v>2023</v>
      </c>
    </row>
    <row r="12998" spans="1:19" x14ac:dyDescent="0.2">
      <c r="A12998">
        <v>12994</v>
      </c>
      <c r="B12998" s="1">
        <v>45148</v>
      </c>
      <c r="C12998" t="s">
        <v>252</v>
      </c>
      <c r="D12998" t="s">
        <v>324</v>
      </c>
      <c r="E12998">
        <v>1</v>
      </c>
      <c r="F12998" t="s">
        <v>669</v>
      </c>
      <c r="G12998" t="s">
        <v>255</v>
      </c>
      <c r="H12998" t="s">
        <v>924</v>
      </c>
      <c r="M12998" s="2">
        <v>5000</v>
      </c>
      <c r="N12998" s="2">
        <v>20000</v>
      </c>
      <c r="O12998" s="2">
        <f>IF(Tabla1[[#This Row],[Mov]]="VNT",Tabla1[[#This Row],[Sale]]-Tabla1[[#This Row],[Cost]],-Tabla1[[#This Row],[Cost]]*Tabla1[[#This Row],[Cant]])</f>
        <v>15000</v>
      </c>
      <c r="P12998" s="8">
        <f>IF(Tabla1[[#This Row],[Mov]]="VNT",-Tabla1[[#This Row],[Cant]],Tabla1[[#This Row],[Cant]])</f>
        <v>-1</v>
      </c>
      <c r="Q12998" s="8">
        <f>DAY(Tabla1[[#This Row],[Date]])</f>
        <v>10</v>
      </c>
      <c r="R12998" s="8">
        <f>MONTH(Tabla1[[#This Row],[Date]])</f>
        <v>8</v>
      </c>
      <c r="S12998" s="8">
        <f>YEAR(Tabla1[[#This Row],[Date]])</f>
        <v>2023</v>
      </c>
    </row>
    <row r="12999" spans="1:19" x14ac:dyDescent="0.2">
      <c r="A12999">
        <v>12995</v>
      </c>
      <c r="B12999" s="1">
        <v>45148</v>
      </c>
      <c r="C12999" t="s">
        <v>252</v>
      </c>
      <c r="D12999" t="s">
        <v>324</v>
      </c>
      <c r="E12999">
        <v>1</v>
      </c>
      <c r="F12999" t="s">
        <v>450</v>
      </c>
      <c r="G12999" t="s">
        <v>255</v>
      </c>
      <c r="H12999" t="s">
        <v>3891</v>
      </c>
      <c r="M12999" s="2">
        <v>0</v>
      </c>
      <c r="N12999" s="2">
        <v>20000</v>
      </c>
      <c r="O12999" s="2">
        <f>IF(Tabla1[[#This Row],[Mov]]="VNT",Tabla1[[#This Row],[Sale]]-Tabla1[[#This Row],[Cost]],-Tabla1[[#This Row],[Cost]]*Tabla1[[#This Row],[Cant]])</f>
        <v>20000</v>
      </c>
      <c r="P12999" s="8">
        <f>IF(Tabla1[[#This Row],[Mov]]="VNT",-Tabla1[[#This Row],[Cant]],Tabla1[[#This Row],[Cant]])</f>
        <v>-1</v>
      </c>
      <c r="Q12999" s="8">
        <f>DAY(Tabla1[[#This Row],[Date]])</f>
        <v>10</v>
      </c>
      <c r="R12999" s="8">
        <f>MONTH(Tabla1[[#This Row],[Date]])</f>
        <v>8</v>
      </c>
      <c r="S12999" s="8">
        <f>YEAR(Tabla1[[#This Row],[Date]])</f>
        <v>2023</v>
      </c>
    </row>
    <row r="13000" spans="1:19" x14ac:dyDescent="0.2">
      <c r="A13000">
        <v>12996</v>
      </c>
      <c r="B13000" s="1">
        <v>45148</v>
      </c>
      <c r="C13000" t="s">
        <v>252</v>
      </c>
      <c r="D13000" t="s">
        <v>324</v>
      </c>
      <c r="E13000">
        <v>1</v>
      </c>
      <c r="F13000" t="s">
        <v>26</v>
      </c>
      <c r="G13000" t="s">
        <v>256</v>
      </c>
      <c r="H13000" t="s">
        <v>16</v>
      </c>
      <c r="M13000" s="2">
        <v>8500</v>
      </c>
      <c r="N13000" s="2">
        <v>25000</v>
      </c>
      <c r="O13000" s="2">
        <f>IF(Tabla1[[#This Row],[Mov]]="VNT",Tabla1[[#This Row],[Sale]]-Tabla1[[#This Row],[Cost]],-Tabla1[[#This Row],[Cost]]*Tabla1[[#This Row],[Cant]])</f>
        <v>16500</v>
      </c>
      <c r="P13000" s="8">
        <f>IF(Tabla1[[#This Row],[Mov]]="VNT",-Tabla1[[#This Row],[Cant]],Tabla1[[#This Row],[Cant]])</f>
        <v>-1</v>
      </c>
      <c r="Q13000" s="8">
        <f>DAY(Tabla1[[#This Row],[Date]])</f>
        <v>10</v>
      </c>
      <c r="R13000" s="8">
        <f>MONTH(Tabla1[[#This Row],[Date]])</f>
        <v>8</v>
      </c>
      <c r="S13000" s="8">
        <f>YEAR(Tabla1[[#This Row],[Date]])</f>
        <v>2023</v>
      </c>
    </row>
    <row r="13001" spans="1:19" x14ac:dyDescent="0.2">
      <c r="A13001">
        <v>12997</v>
      </c>
      <c r="B13001" s="1">
        <v>45148</v>
      </c>
      <c r="C13001" t="s">
        <v>252</v>
      </c>
      <c r="D13001" t="s">
        <v>324</v>
      </c>
      <c r="E13001">
        <v>1</v>
      </c>
      <c r="F13001" t="s">
        <v>116</v>
      </c>
      <c r="G13001" t="s">
        <v>339</v>
      </c>
      <c r="H13001" t="s">
        <v>510</v>
      </c>
      <c r="M13001" s="2">
        <v>3270</v>
      </c>
      <c r="N13001" s="2">
        <v>3500</v>
      </c>
      <c r="O13001" s="2">
        <f>IF(Tabla1[[#This Row],[Mov]]="VNT",Tabla1[[#This Row],[Sale]]-Tabla1[[#This Row],[Cost]],-Tabla1[[#This Row],[Cost]]*Tabla1[[#This Row],[Cant]])</f>
        <v>230</v>
      </c>
      <c r="P13001" s="8">
        <f>IF(Tabla1[[#This Row],[Mov]]="VNT",-Tabla1[[#This Row],[Cant]],Tabla1[[#This Row],[Cant]])</f>
        <v>-1</v>
      </c>
      <c r="Q13001" s="8">
        <f>DAY(Tabla1[[#This Row],[Date]])</f>
        <v>10</v>
      </c>
      <c r="R13001" s="8">
        <f>MONTH(Tabla1[[#This Row],[Date]])</f>
        <v>8</v>
      </c>
      <c r="S13001" s="8">
        <f>YEAR(Tabla1[[#This Row],[Date]])</f>
        <v>2023</v>
      </c>
    </row>
    <row r="13002" spans="1:19" x14ac:dyDescent="0.2">
      <c r="A13002">
        <v>12998</v>
      </c>
      <c r="B13002" s="1">
        <v>45148</v>
      </c>
      <c r="C13002" t="s">
        <v>252</v>
      </c>
      <c r="D13002" t="s">
        <v>324</v>
      </c>
      <c r="E13002">
        <v>1</v>
      </c>
      <c r="F13002" t="s">
        <v>216</v>
      </c>
      <c r="G13002" t="s">
        <v>491</v>
      </c>
      <c r="H13002" t="s">
        <v>2785</v>
      </c>
      <c r="J13002" t="s">
        <v>919</v>
      </c>
      <c r="M13002" s="2">
        <v>9000</v>
      </c>
      <c r="N13002" s="2">
        <v>20000</v>
      </c>
      <c r="O13002" s="2">
        <f>IF(Tabla1[[#This Row],[Mov]]="VNT",Tabla1[[#This Row],[Sale]]-Tabla1[[#This Row],[Cost]],-Tabla1[[#This Row],[Cost]]*Tabla1[[#This Row],[Cant]])</f>
        <v>11000</v>
      </c>
      <c r="P13002" s="8">
        <f>IF(Tabla1[[#This Row],[Mov]]="VNT",-Tabla1[[#This Row],[Cant]],Tabla1[[#This Row],[Cant]])</f>
        <v>-1</v>
      </c>
      <c r="Q13002" s="8">
        <f>DAY(Tabla1[[#This Row],[Date]])</f>
        <v>10</v>
      </c>
      <c r="R13002" s="8">
        <f>MONTH(Tabla1[[#This Row],[Date]])</f>
        <v>8</v>
      </c>
      <c r="S13002" s="8">
        <f>YEAR(Tabla1[[#This Row],[Date]])</f>
        <v>2023</v>
      </c>
    </row>
    <row r="13003" spans="1:19" x14ac:dyDescent="0.2">
      <c r="A13003">
        <v>12999</v>
      </c>
      <c r="B13003" s="1">
        <v>45148</v>
      </c>
      <c r="C13003" t="s">
        <v>252</v>
      </c>
      <c r="D13003" t="s">
        <v>324</v>
      </c>
      <c r="E13003">
        <v>1</v>
      </c>
      <c r="F13003" t="s">
        <v>206</v>
      </c>
      <c r="G13003" t="s">
        <v>258</v>
      </c>
      <c r="H13003" t="s">
        <v>3892</v>
      </c>
      <c r="M13003" s="2">
        <v>7000</v>
      </c>
      <c r="N13003" s="2">
        <v>15000</v>
      </c>
      <c r="O13003" s="2">
        <f>IF(Tabla1[[#This Row],[Mov]]="VNT",Tabla1[[#This Row],[Sale]]-Tabla1[[#This Row],[Cost]],-Tabla1[[#This Row],[Cost]]*Tabla1[[#This Row],[Cant]])</f>
        <v>8000</v>
      </c>
      <c r="P13003" s="8">
        <f>IF(Tabla1[[#This Row],[Mov]]="VNT",-Tabla1[[#This Row],[Cant]],Tabla1[[#This Row],[Cant]])</f>
        <v>-1</v>
      </c>
      <c r="Q13003" s="8">
        <f>DAY(Tabla1[[#This Row],[Date]])</f>
        <v>10</v>
      </c>
      <c r="R13003" s="8">
        <f>MONTH(Tabla1[[#This Row],[Date]])</f>
        <v>8</v>
      </c>
      <c r="S13003" s="8">
        <f>YEAR(Tabla1[[#This Row],[Date]])</f>
        <v>2023</v>
      </c>
    </row>
    <row r="13004" spans="1:19" x14ac:dyDescent="0.2">
      <c r="A13004">
        <v>13000</v>
      </c>
      <c r="B13004" s="1">
        <v>45148</v>
      </c>
      <c r="C13004" t="s">
        <v>252</v>
      </c>
      <c r="D13004" t="s">
        <v>324</v>
      </c>
      <c r="E13004">
        <v>1</v>
      </c>
      <c r="F13004" t="s">
        <v>450</v>
      </c>
      <c r="G13004" t="s">
        <v>491</v>
      </c>
      <c r="H13004" t="s">
        <v>3893</v>
      </c>
      <c r="M13004" s="2">
        <v>0</v>
      </c>
      <c r="N13004" s="2">
        <v>5000</v>
      </c>
      <c r="O13004" s="2">
        <f>IF(Tabla1[[#This Row],[Mov]]="VNT",Tabla1[[#This Row],[Sale]]-Tabla1[[#This Row],[Cost]],-Tabla1[[#This Row],[Cost]]*Tabla1[[#This Row],[Cant]])</f>
        <v>5000</v>
      </c>
      <c r="P13004" s="8">
        <f>IF(Tabla1[[#This Row],[Mov]]="VNT",-Tabla1[[#This Row],[Cant]],Tabla1[[#This Row],[Cant]])</f>
        <v>-1</v>
      </c>
      <c r="Q13004" s="8">
        <f>DAY(Tabla1[[#This Row],[Date]])</f>
        <v>10</v>
      </c>
      <c r="R13004" s="8">
        <f>MONTH(Tabla1[[#This Row],[Date]])</f>
        <v>8</v>
      </c>
      <c r="S13004" s="8">
        <f>YEAR(Tabla1[[#This Row],[Date]])</f>
        <v>2023</v>
      </c>
    </row>
    <row r="13005" spans="1:19" x14ac:dyDescent="0.2">
      <c r="A13005">
        <v>13001</v>
      </c>
      <c r="B13005" s="1">
        <v>45148</v>
      </c>
      <c r="C13005" t="s">
        <v>252</v>
      </c>
      <c r="D13005" t="s">
        <v>324</v>
      </c>
      <c r="E13005">
        <v>1</v>
      </c>
      <c r="F13005" t="s">
        <v>216</v>
      </c>
      <c r="G13005" t="s">
        <v>491</v>
      </c>
      <c r="H13005" t="s">
        <v>3259</v>
      </c>
      <c r="J13005" t="s">
        <v>3679</v>
      </c>
      <c r="M13005" s="2">
        <v>8000</v>
      </c>
      <c r="N13005" s="2">
        <v>20000</v>
      </c>
      <c r="O13005" s="2">
        <f>IF(Tabla1[[#This Row],[Mov]]="VNT",Tabla1[[#This Row],[Sale]]-Tabla1[[#This Row],[Cost]],-Tabla1[[#This Row],[Cost]]*Tabla1[[#This Row],[Cant]])</f>
        <v>12000</v>
      </c>
      <c r="P13005" s="8">
        <f>IF(Tabla1[[#This Row],[Mov]]="VNT",-Tabla1[[#This Row],[Cant]],Tabla1[[#This Row],[Cant]])</f>
        <v>-1</v>
      </c>
      <c r="Q13005" s="8">
        <f>DAY(Tabla1[[#This Row],[Date]])</f>
        <v>10</v>
      </c>
      <c r="R13005" s="8">
        <f>MONTH(Tabla1[[#This Row],[Date]])</f>
        <v>8</v>
      </c>
      <c r="S13005" s="8">
        <f>YEAR(Tabla1[[#This Row],[Date]])</f>
        <v>2023</v>
      </c>
    </row>
    <row r="13006" spans="1:19" x14ac:dyDescent="0.2">
      <c r="A13006">
        <v>13002</v>
      </c>
      <c r="B13006" s="1">
        <v>45148</v>
      </c>
      <c r="C13006" t="s">
        <v>252</v>
      </c>
      <c r="D13006" t="s">
        <v>324</v>
      </c>
      <c r="E13006">
        <v>1</v>
      </c>
      <c r="F13006" t="s">
        <v>116</v>
      </c>
      <c r="G13006" t="s">
        <v>740</v>
      </c>
      <c r="H13006" t="s">
        <v>3240</v>
      </c>
      <c r="M13006" s="2">
        <v>4094</v>
      </c>
      <c r="N13006" s="2">
        <v>4200</v>
      </c>
      <c r="O13006" s="2">
        <f>IF(Tabla1[[#This Row],[Mov]]="VNT",Tabla1[[#This Row],[Sale]]-Tabla1[[#This Row],[Cost]],-Tabla1[[#This Row],[Cost]]*Tabla1[[#This Row],[Cant]])</f>
        <v>106</v>
      </c>
      <c r="P13006" s="8">
        <f>IF(Tabla1[[#This Row],[Mov]]="VNT",-Tabla1[[#This Row],[Cant]],Tabla1[[#This Row],[Cant]])</f>
        <v>-1</v>
      </c>
      <c r="Q13006" s="8">
        <f>DAY(Tabla1[[#This Row],[Date]])</f>
        <v>10</v>
      </c>
      <c r="R13006" s="8">
        <f>MONTH(Tabla1[[#This Row],[Date]])</f>
        <v>8</v>
      </c>
      <c r="S13006" s="8">
        <f>YEAR(Tabla1[[#This Row],[Date]])</f>
        <v>2023</v>
      </c>
    </row>
    <row r="13007" spans="1:19" x14ac:dyDescent="0.2">
      <c r="A13007">
        <v>13003</v>
      </c>
      <c r="B13007" s="1">
        <v>45148</v>
      </c>
      <c r="C13007" t="s">
        <v>252</v>
      </c>
      <c r="D13007" t="s">
        <v>324</v>
      </c>
      <c r="E13007">
        <v>1</v>
      </c>
      <c r="F13007" t="s">
        <v>116</v>
      </c>
      <c r="G13007" t="s">
        <v>740</v>
      </c>
      <c r="H13007" t="s">
        <v>3240</v>
      </c>
      <c r="M13007" s="2">
        <v>4094</v>
      </c>
      <c r="N13007" s="2">
        <v>4200</v>
      </c>
      <c r="O13007" s="2">
        <f>IF(Tabla1[[#This Row],[Mov]]="VNT",Tabla1[[#This Row],[Sale]]-Tabla1[[#This Row],[Cost]],-Tabla1[[#This Row],[Cost]]*Tabla1[[#This Row],[Cant]])</f>
        <v>106</v>
      </c>
      <c r="P13007" s="8">
        <f>IF(Tabla1[[#This Row],[Mov]]="VNT",-Tabla1[[#This Row],[Cant]],Tabla1[[#This Row],[Cant]])</f>
        <v>-1</v>
      </c>
      <c r="Q13007" s="8">
        <f>DAY(Tabla1[[#This Row],[Date]])</f>
        <v>10</v>
      </c>
      <c r="R13007" s="8">
        <f>MONTH(Tabla1[[#This Row],[Date]])</f>
        <v>8</v>
      </c>
      <c r="S13007" s="8">
        <f>YEAR(Tabla1[[#This Row],[Date]])</f>
        <v>2023</v>
      </c>
    </row>
    <row r="13008" spans="1:19" x14ac:dyDescent="0.2">
      <c r="A13008">
        <v>13004</v>
      </c>
      <c r="B13008" s="1">
        <v>45148</v>
      </c>
      <c r="C13008" t="s">
        <v>252</v>
      </c>
      <c r="D13008" t="s">
        <v>324</v>
      </c>
      <c r="E13008">
        <v>1</v>
      </c>
      <c r="F13008" t="s">
        <v>21</v>
      </c>
      <c r="G13008" t="s">
        <v>264</v>
      </c>
      <c r="H13008" t="s">
        <v>1513</v>
      </c>
      <c r="M13008" s="2">
        <v>2800</v>
      </c>
      <c r="N13008" s="2">
        <v>10000</v>
      </c>
      <c r="O13008" s="2">
        <f>IF(Tabla1[[#This Row],[Mov]]="VNT",Tabla1[[#This Row],[Sale]]-Tabla1[[#This Row],[Cost]],-Tabla1[[#This Row],[Cost]]*Tabla1[[#This Row],[Cant]])</f>
        <v>7200</v>
      </c>
      <c r="P13008" s="8">
        <f>IF(Tabla1[[#This Row],[Mov]]="VNT",-Tabla1[[#This Row],[Cant]],Tabla1[[#This Row],[Cant]])</f>
        <v>-1</v>
      </c>
      <c r="Q13008" s="8">
        <f>DAY(Tabla1[[#This Row],[Date]])</f>
        <v>10</v>
      </c>
      <c r="R13008" s="8">
        <f>MONTH(Tabla1[[#This Row],[Date]])</f>
        <v>8</v>
      </c>
      <c r="S13008" s="8">
        <f>YEAR(Tabla1[[#This Row],[Date]])</f>
        <v>2023</v>
      </c>
    </row>
    <row r="13009" spans="1:19" x14ac:dyDescent="0.2">
      <c r="A13009">
        <v>13005</v>
      </c>
      <c r="B13009" s="1">
        <v>45148</v>
      </c>
      <c r="C13009" t="s">
        <v>252</v>
      </c>
      <c r="D13009" t="s">
        <v>324</v>
      </c>
      <c r="E13009">
        <v>1</v>
      </c>
      <c r="F13009" t="s">
        <v>116</v>
      </c>
      <c r="G13009" t="s">
        <v>374</v>
      </c>
      <c r="H13009" t="s">
        <v>506</v>
      </c>
      <c r="M13009" s="2">
        <v>5139</v>
      </c>
      <c r="N13009" s="2">
        <v>5500</v>
      </c>
      <c r="O13009" s="2">
        <f>IF(Tabla1[[#This Row],[Mov]]="VNT",Tabla1[[#This Row],[Sale]]-Tabla1[[#This Row],[Cost]],-Tabla1[[#This Row],[Cost]]*Tabla1[[#This Row],[Cant]])</f>
        <v>361</v>
      </c>
      <c r="P13009" s="8">
        <f>IF(Tabla1[[#This Row],[Mov]]="VNT",-Tabla1[[#This Row],[Cant]],Tabla1[[#This Row],[Cant]])</f>
        <v>-1</v>
      </c>
      <c r="Q13009" s="8">
        <f>DAY(Tabla1[[#This Row],[Date]])</f>
        <v>10</v>
      </c>
      <c r="R13009" s="8">
        <f>MONTH(Tabla1[[#This Row],[Date]])</f>
        <v>8</v>
      </c>
      <c r="S13009" s="8">
        <f>YEAR(Tabla1[[#This Row],[Date]])</f>
        <v>2023</v>
      </c>
    </row>
    <row r="13010" spans="1:19" x14ac:dyDescent="0.2">
      <c r="A13010">
        <v>13006</v>
      </c>
      <c r="B13010" s="1">
        <v>45148</v>
      </c>
      <c r="C13010" t="s">
        <v>252</v>
      </c>
      <c r="D13010" t="s">
        <v>324</v>
      </c>
      <c r="E13010">
        <v>1</v>
      </c>
      <c r="F13010" t="s">
        <v>378</v>
      </c>
      <c r="G13010" t="s">
        <v>264</v>
      </c>
      <c r="H13010" t="s">
        <v>1535</v>
      </c>
      <c r="M13010" s="2">
        <v>75000</v>
      </c>
      <c r="N13010" s="2">
        <v>130000</v>
      </c>
      <c r="O13010" s="2">
        <f>IF(Tabla1[[#This Row],[Mov]]="VNT",Tabla1[[#This Row],[Sale]]-Tabla1[[#This Row],[Cost]],-Tabla1[[#This Row],[Cost]]*Tabla1[[#This Row],[Cant]])</f>
        <v>55000</v>
      </c>
      <c r="P13010" s="8">
        <f>IF(Tabla1[[#This Row],[Mov]]="VNT",-Tabla1[[#This Row],[Cant]],Tabla1[[#This Row],[Cant]])</f>
        <v>-1</v>
      </c>
      <c r="Q13010" s="8">
        <f>DAY(Tabla1[[#This Row],[Date]])</f>
        <v>10</v>
      </c>
      <c r="R13010" s="8">
        <f>MONTH(Tabla1[[#This Row],[Date]])</f>
        <v>8</v>
      </c>
      <c r="S13010" s="8">
        <f>YEAR(Tabla1[[#This Row],[Date]])</f>
        <v>2023</v>
      </c>
    </row>
    <row r="13011" spans="1:19" x14ac:dyDescent="0.2">
      <c r="A13011">
        <v>13007</v>
      </c>
      <c r="B13011" s="1">
        <v>45148</v>
      </c>
      <c r="C13011" t="s">
        <v>252</v>
      </c>
      <c r="D13011" t="s">
        <v>324</v>
      </c>
      <c r="E13011">
        <v>1</v>
      </c>
      <c r="F13011" t="s">
        <v>217</v>
      </c>
      <c r="G13011" t="s">
        <v>264</v>
      </c>
      <c r="H13011" t="s">
        <v>1535</v>
      </c>
      <c r="L13011" t="s">
        <v>2355</v>
      </c>
      <c r="M13011" s="2">
        <v>1100</v>
      </c>
      <c r="N13011" s="2">
        <v>5000</v>
      </c>
      <c r="O13011" s="2">
        <f>IF(Tabla1[[#This Row],[Mov]]="VNT",Tabla1[[#This Row],[Sale]]-Tabla1[[#This Row],[Cost]],-Tabla1[[#This Row],[Cost]]*Tabla1[[#This Row],[Cant]])</f>
        <v>3900</v>
      </c>
      <c r="P13011" s="8">
        <f>IF(Tabla1[[#This Row],[Mov]]="VNT",-Tabla1[[#This Row],[Cant]],Tabla1[[#This Row],[Cant]])</f>
        <v>-1</v>
      </c>
      <c r="Q13011" s="8">
        <f>DAY(Tabla1[[#This Row],[Date]])</f>
        <v>10</v>
      </c>
      <c r="R13011" s="8">
        <f>MONTH(Tabla1[[#This Row],[Date]])</f>
        <v>8</v>
      </c>
      <c r="S13011" s="8">
        <f>YEAR(Tabla1[[#This Row],[Date]])</f>
        <v>2023</v>
      </c>
    </row>
    <row r="13012" spans="1:19" x14ac:dyDescent="0.2">
      <c r="A13012">
        <v>13008</v>
      </c>
      <c r="B13012" s="1">
        <v>45148</v>
      </c>
      <c r="C13012" t="s">
        <v>252</v>
      </c>
      <c r="D13012" t="s">
        <v>324</v>
      </c>
      <c r="E13012">
        <v>1</v>
      </c>
      <c r="F13012" t="s">
        <v>217</v>
      </c>
      <c r="G13012" t="s">
        <v>1194</v>
      </c>
      <c r="H13012" t="s">
        <v>3894</v>
      </c>
      <c r="M13012" s="2">
        <v>2000</v>
      </c>
      <c r="N13012" s="2">
        <v>12000</v>
      </c>
      <c r="O13012" s="2">
        <f>IF(Tabla1[[#This Row],[Mov]]="VNT",Tabla1[[#This Row],[Sale]]-Tabla1[[#This Row],[Cost]],-Tabla1[[#This Row],[Cost]]*Tabla1[[#This Row],[Cant]])</f>
        <v>10000</v>
      </c>
      <c r="P13012" s="8">
        <f>IF(Tabla1[[#This Row],[Mov]]="VNT",-Tabla1[[#This Row],[Cant]],Tabla1[[#This Row],[Cant]])</f>
        <v>-1</v>
      </c>
      <c r="Q13012" s="8">
        <f>DAY(Tabla1[[#This Row],[Date]])</f>
        <v>10</v>
      </c>
      <c r="R13012" s="8">
        <f>MONTH(Tabla1[[#This Row],[Date]])</f>
        <v>8</v>
      </c>
      <c r="S13012" s="8">
        <f>YEAR(Tabla1[[#This Row],[Date]])</f>
        <v>2023</v>
      </c>
    </row>
    <row r="13013" spans="1:19" x14ac:dyDescent="0.2">
      <c r="A13013">
        <v>13009</v>
      </c>
      <c r="B13013" s="1">
        <v>45148</v>
      </c>
      <c r="C13013" t="s">
        <v>252</v>
      </c>
      <c r="D13013" t="s">
        <v>324</v>
      </c>
      <c r="E13013">
        <v>1</v>
      </c>
      <c r="F13013" t="s">
        <v>116</v>
      </c>
      <c r="G13013" t="s">
        <v>374</v>
      </c>
      <c r="H13013" t="s">
        <v>506</v>
      </c>
      <c r="M13013" s="2">
        <v>21027</v>
      </c>
      <c r="N13013" s="2">
        <v>22500</v>
      </c>
      <c r="O13013" s="2">
        <f>IF(Tabla1[[#This Row],[Mov]]="VNT",Tabla1[[#This Row],[Sale]]-Tabla1[[#This Row],[Cost]],-Tabla1[[#This Row],[Cost]]*Tabla1[[#This Row],[Cant]])</f>
        <v>1473</v>
      </c>
      <c r="P13013" s="8">
        <f>IF(Tabla1[[#This Row],[Mov]]="VNT",-Tabla1[[#This Row],[Cant]],Tabla1[[#This Row],[Cant]])</f>
        <v>-1</v>
      </c>
      <c r="Q13013" s="8">
        <f>DAY(Tabla1[[#This Row],[Date]])</f>
        <v>10</v>
      </c>
      <c r="R13013" s="8">
        <f>MONTH(Tabla1[[#This Row],[Date]])</f>
        <v>8</v>
      </c>
      <c r="S13013" s="8">
        <f>YEAR(Tabla1[[#This Row],[Date]])</f>
        <v>2023</v>
      </c>
    </row>
    <row r="13014" spans="1:19" x14ac:dyDescent="0.2">
      <c r="A13014">
        <v>13010</v>
      </c>
      <c r="B13014" s="1">
        <v>45148</v>
      </c>
      <c r="C13014" t="s">
        <v>252</v>
      </c>
      <c r="D13014" t="s">
        <v>324</v>
      </c>
      <c r="E13014">
        <v>1</v>
      </c>
      <c r="F13014" t="s">
        <v>524</v>
      </c>
      <c r="G13014" t="s">
        <v>258</v>
      </c>
      <c r="H13014" t="s">
        <v>3423</v>
      </c>
      <c r="M13014" s="2">
        <v>25000</v>
      </c>
      <c r="N13014" s="2">
        <v>60000</v>
      </c>
      <c r="O13014" s="2">
        <f>IF(Tabla1[[#This Row],[Mov]]="VNT",Tabla1[[#This Row],[Sale]]-Tabla1[[#This Row],[Cost]],-Tabla1[[#This Row],[Cost]]*Tabla1[[#This Row],[Cant]])</f>
        <v>35000</v>
      </c>
      <c r="P13014" s="8">
        <f>IF(Tabla1[[#This Row],[Mov]]="VNT",-Tabla1[[#This Row],[Cant]],Tabla1[[#This Row],[Cant]])</f>
        <v>-1</v>
      </c>
      <c r="Q13014" s="8">
        <f>DAY(Tabla1[[#This Row],[Date]])</f>
        <v>10</v>
      </c>
      <c r="R13014" s="8">
        <f>MONTH(Tabla1[[#This Row],[Date]])</f>
        <v>8</v>
      </c>
      <c r="S13014" s="8">
        <f>YEAR(Tabla1[[#This Row],[Date]])</f>
        <v>2023</v>
      </c>
    </row>
    <row r="13015" spans="1:19" x14ac:dyDescent="0.2">
      <c r="A13015">
        <v>13011</v>
      </c>
      <c r="B13015" s="1">
        <v>45148</v>
      </c>
      <c r="C13015" t="s">
        <v>252</v>
      </c>
      <c r="D13015" t="s">
        <v>324</v>
      </c>
      <c r="E13015">
        <v>1</v>
      </c>
      <c r="F13015" t="s">
        <v>26</v>
      </c>
      <c r="G13015" t="s">
        <v>256</v>
      </c>
      <c r="H13015" t="s">
        <v>16</v>
      </c>
      <c r="M13015" s="2">
        <v>8500</v>
      </c>
      <c r="N13015" s="2">
        <v>22000</v>
      </c>
      <c r="O13015" s="2">
        <f>IF(Tabla1[[#This Row],[Mov]]="VNT",Tabla1[[#This Row],[Sale]]-Tabla1[[#This Row],[Cost]],-Tabla1[[#This Row],[Cost]]*Tabla1[[#This Row],[Cant]])</f>
        <v>13500</v>
      </c>
      <c r="P13015" s="8">
        <f>IF(Tabla1[[#This Row],[Mov]]="VNT",-Tabla1[[#This Row],[Cant]],Tabla1[[#This Row],[Cant]])</f>
        <v>-1</v>
      </c>
      <c r="Q13015" s="8">
        <f>DAY(Tabla1[[#This Row],[Date]])</f>
        <v>10</v>
      </c>
      <c r="R13015" s="8">
        <f>MONTH(Tabla1[[#This Row],[Date]])</f>
        <v>8</v>
      </c>
      <c r="S13015" s="8">
        <f>YEAR(Tabla1[[#This Row],[Date]])</f>
        <v>2023</v>
      </c>
    </row>
    <row r="13016" spans="1:19" x14ac:dyDescent="0.2">
      <c r="A13016">
        <v>13012</v>
      </c>
      <c r="B13016" s="1">
        <v>45149</v>
      </c>
      <c r="C13016" t="s">
        <v>252</v>
      </c>
      <c r="D13016" t="s">
        <v>3896</v>
      </c>
      <c r="E13016">
        <v>1</v>
      </c>
      <c r="F13016" t="s">
        <v>127</v>
      </c>
      <c r="G13016" t="s">
        <v>258</v>
      </c>
      <c r="H13016" t="s">
        <v>3415</v>
      </c>
      <c r="M13016" s="2">
        <v>2000</v>
      </c>
      <c r="N13016" s="2">
        <v>5000</v>
      </c>
      <c r="O13016" s="2">
        <f>IF(Tabla1[[#This Row],[Mov]]="VNT",Tabla1[[#This Row],[Sale]]-Tabla1[[#This Row],[Cost]],-Tabla1[[#This Row],[Cost]]*Tabla1[[#This Row],[Cant]])</f>
        <v>3000</v>
      </c>
      <c r="P13016" s="8">
        <f>IF(Tabla1[[#This Row],[Mov]]="VNT",-Tabla1[[#This Row],[Cant]],Tabla1[[#This Row],[Cant]])</f>
        <v>-1</v>
      </c>
      <c r="Q13016" s="8">
        <f>DAY(Tabla1[[#This Row],[Date]])</f>
        <v>11</v>
      </c>
      <c r="R13016" s="8">
        <f>MONTH(Tabla1[[#This Row],[Date]])</f>
        <v>8</v>
      </c>
      <c r="S13016" s="8">
        <f>YEAR(Tabla1[[#This Row],[Date]])</f>
        <v>2023</v>
      </c>
    </row>
    <row r="13017" spans="1:19" x14ac:dyDescent="0.2">
      <c r="A13017">
        <v>13013</v>
      </c>
      <c r="B13017" s="1">
        <v>45147</v>
      </c>
      <c r="C13017" t="s">
        <v>253</v>
      </c>
      <c r="D13017" t="s">
        <v>1560</v>
      </c>
      <c r="E13017">
        <v>12</v>
      </c>
      <c r="F13017" t="s">
        <v>883</v>
      </c>
      <c r="G13017" t="s">
        <v>581</v>
      </c>
      <c r="H13017" t="s">
        <v>1165</v>
      </c>
      <c r="M13017" s="2">
        <v>3300</v>
      </c>
      <c r="N13017" s="2">
        <v>10000</v>
      </c>
      <c r="O13017" s="2">
        <f>IF(Tabla1[[#This Row],[Mov]]="VNT",Tabla1[[#This Row],[Sale]]-Tabla1[[#This Row],[Cost]],-Tabla1[[#This Row],[Cost]]*Tabla1[[#This Row],[Cant]])</f>
        <v>-39600</v>
      </c>
      <c r="P13017" s="8">
        <f>IF(Tabla1[[#This Row],[Mov]]="VNT",-Tabla1[[#This Row],[Cant]],Tabla1[[#This Row],[Cant]])</f>
        <v>12</v>
      </c>
      <c r="Q13017" s="8">
        <f>DAY(Tabla1[[#This Row],[Date]])</f>
        <v>9</v>
      </c>
      <c r="R13017" s="8">
        <f>MONTH(Tabla1[[#This Row],[Date]])</f>
        <v>8</v>
      </c>
      <c r="S13017" s="8">
        <f>YEAR(Tabla1[[#This Row],[Date]])</f>
        <v>2023</v>
      </c>
    </row>
    <row r="13018" spans="1:19" x14ac:dyDescent="0.2">
      <c r="A13018">
        <v>13014</v>
      </c>
      <c r="B13018" s="1">
        <v>45147</v>
      </c>
      <c r="C13018" t="s">
        <v>253</v>
      </c>
      <c r="D13018" t="s">
        <v>1560</v>
      </c>
      <c r="E13018">
        <v>2</v>
      </c>
      <c r="F13018" t="s">
        <v>578</v>
      </c>
      <c r="G13018" t="s">
        <v>265</v>
      </c>
      <c r="H13018" t="s">
        <v>3895</v>
      </c>
      <c r="M13018" s="2">
        <v>5000</v>
      </c>
      <c r="N13018" s="2">
        <v>18000</v>
      </c>
      <c r="O13018" s="2">
        <f>IF(Tabla1[[#This Row],[Mov]]="VNT",Tabla1[[#This Row],[Sale]]-Tabla1[[#This Row],[Cost]],-Tabla1[[#This Row],[Cost]]*Tabla1[[#This Row],[Cant]])</f>
        <v>-10000</v>
      </c>
      <c r="P13018" s="8">
        <f>IF(Tabla1[[#This Row],[Mov]]="VNT",-Tabla1[[#This Row],[Cant]],Tabla1[[#This Row],[Cant]])</f>
        <v>2</v>
      </c>
      <c r="Q13018" s="8">
        <f>DAY(Tabla1[[#This Row],[Date]])</f>
        <v>9</v>
      </c>
      <c r="R13018" s="8">
        <f>MONTH(Tabla1[[#This Row],[Date]])</f>
        <v>8</v>
      </c>
      <c r="S13018" s="8">
        <f>YEAR(Tabla1[[#This Row],[Date]])</f>
        <v>2023</v>
      </c>
    </row>
    <row r="13019" spans="1:19" x14ac:dyDescent="0.2">
      <c r="A13019">
        <v>13015</v>
      </c>
      <c r="B13019" s="1">
        <v>45149</v>
      </c>
      <c r="C13019" t="s">
        <v>252</v>
      </c>
      <c r="D13019" t="s">
        <v>324</v>
      </c>
      <c r="E13019">
        <v>1</v>
      </c>
      <c r="F13019" t="s">
        <v>217</v>
      </c>
      <c r="G13019" t="s">
        <v>596</v>
      </c>
      <c r="H13019" t="s">
        <v>1730</v>
      </c>
      <c r="M13019" s="2">
        <v>1100</v>
      </c>
      <c r="N13019" s="2">
        <v>9000</v>
      </c>
      <c r="O13019" s="2">
        <f>IF(Tabla1[[#This Row],[Mov]]="VNT",Tabla1[[#This Row],[Sale]]-Tabla1[[#This Row],[Cost]],-Tabla1[[#This Row],[Cost]]*Tabla1[[#This Row],[Cant]])</f>
        <v>7900</v>
      </c>
      <c r="P13019" s="8">
        <f>IF(Tabla1[[#This Row],[Mov]]="VNT",-Tabla1[[#This Row],[Cant]],Tabla1[[#This Row],[Cant]])</f>
        <v>-1</v>
      </c>
      <c r="Q13019" s="8">
        <f>DAY(Tabla1[[#This Row],[Date]])</f>
        <v>11</v>
      </c>
      <c r="R13019" s="8">
        <f>MONTH(Tabla1[[#This Row],[Date]])</f>
        <v>8</v>
      </c>
      <c r="S13019" s="8">
        <f>YEAR(Tabla1[[#This Row],[Date]])</f>
        <v>2023</v>
      </c>
    </row>
    <row r="13020" spans="1:19" x14ac:dyDescent="0.2">
      <c r="A13020">
        <v>13016</v>
      </c>
      <c r="B13020" s="1">
        <v>45149</v>
      </c>
      <c r="C13020" t="s">
        <v>252</v>
      </c>
      <c r="D13020" t="s">
        <v>324</v>
      </c>
      <c r="E13020">
        <v>1</v>
      </c>
      <c r="F13020" t="s">
        <v>216</v>
      </c>
      <c r="G13020" t="s">
        <v>596</v>
      </c>
      <c r="H13020" t="s">
        <v>1730</v>
      </c>
      <c r="J13020" t="s">
        <v>3679</v>
      </c>
      <c r="M13020" s="2">
        <v>8000</v>
      </c>
      <c r="N13020" s="2">
        <v>19000</v>
      </c>
      <c r="O13020" s="2">
        <f>IF(Tabla1[[#This Row],[Mov]]="VNT",Tabla1[[#This Row],[Sale]]-Tabla1[[#This Row],[Cost]],-Tabla1[[#This Row],[Cost]]*Tabla1[[#This Row],[Cant]])</f>
        <v>11000</v>
      </c>
      <c r="P13020" s="8">
        <f>IF(Tabla1[[#This Row],[Mov]]="VNT",-Tabla1[[#This Row],[Cant]],Tabla1[[#This Row],[Cant]])</f>
        <v>-1</v>
      </c>
      <c r="Q13020" s="8">
        <f>DAY(Tabla1[[#This Row],[Date]])</f>
        <v>11</v>
      </c>
      <c r="R13020" s="8">
        <f>MONTH(Tabla1[[#This Row],[Date]])</f>
        <v>8</v>
      </c>
      <c r="S13020" s="8">
        <f>YEAR(Tabla1[[#This Row],[Date]])</f>
        <v>2023</v>
      </c>
    </row>
    <row r="13021" spans="1:19" x14ac:dyDescent="0.2">
      <c r="A13021">
        <v>13017</v>
      </c>
      <c r="B13021" s="1">
        <v>45147</v>
      </c>
      <c r="C13021" t="s">
        <v>253</v>
      </c>
      <c r="D13021" t="s">
        <v>1757</v>
      </c>
      <c r="E13021">
        <v>2</v>
      </c>
      <c r="F13021" t="s">
        <v>1753</v>
      </c>
      <c r="G13021" t="s">
        <v>727</v>
      </c>
      <c r="H13021" t="s">
        <v>850</v>
      </c>
      <c r="M13021" s="2">
        <v>30000</v>
      </c>
      <c r="N13021" s="2">
        <v>55000</v>
      </c>
      <c r="O13021" s="2">
        <f>IF(Tabla1[[#This Row],[Mov]]="VNT",Tabla1[[#This Row],[Sale]]-Tabla1[[#This Row],[Cost]],-Tabla1[[#This Row],[Cost]]*Tabla1[[#This Row],[Cant]])</f>
        <v>-60000</v>
      </c>
      <c r="P13021" s="8">
        <f>IF(Tabla1[[#This Row],[Mov]]="VNT",-Tabla1[[#This Row],[Cant]],Tabla1[[#This Row],[Cant]])</f>
        <v>2</v>
      </c>
      <c r="Q13021" s="8">
        <f>DAY(Tabla1[[#This Row],[Date]])</f>
        <v>9</v>
      </c>
      <c r="R13021" s="8">
        <f>MONTH(Tabla1[[#This Row],[Date]])</f>
        <v>8</v>
      </c>
      <c r="S13021" s="8">
        <f>YEAR(Tabla1[[#This Row],[Date]])</f>
        <v>2023</v>
      </c>
    </row>
    <row r="13022" spans="1:19" x14ac:dyDescent="0.2">
      <c r="A13022">
        <v>13018</v>
      </c>
      <c r="B13022" s="1">
        <v>45147</v>
      </c>
      <c r="C13022" t="s">
        <v>253</v>
      </c>
      <c r="D13022" t="s">
        <v>1757</v>
      </c>
      <c r="E13022">
        <v>1</v>
      </c>
      <c r="F13022" t="s">
        <v>1753</v>
      </c>
      <c r="G13022" t="s">
        <v>732</v>
      </c>
      <c r="H13022" t="s">
        <v>3897</v>
      </c>
      <c r="M13022" s="2">
        <v>29000</v>
      </c>
      <c r="N13022" s="2">
        <v>55000</v>
      </c>
      <c r="O13022" s="2">
        <f>IF(Tabla1[[#This Row],[Mov]]="VNT",Tabla1[[#This Row],[Sale]]-Tabla1[[#This Row],[Cost]],-Tabla1[[#This Row],[Cost]]*Tabla1[[#This Row],[Cant]])</f>
        <v>-29000</v>
      </c>
      <c r="P13022" s="8">
        <f>IF(Tabla1[[#This Row],[Mov]]="VNT",-Tabla1[[#This Row],[Cant]],Tabla1[[#This Row],[Cant]])</f>
        <v>1</v>
      </c>
      <c r="Q13022" s="8">
        <f>DAY(Tabla1[[#This Row],[Date]])</f>
        <v>9</v>
      </c>
      <c r="R13022" s="8">
        <f>MONTH(Tabla1[[#This Row],[Date]])</f>
        <v>8</v>
      </c>
      <c r="S13022" s="8">
        <f>YEAR(Tabla1[[#This Row],[Date]])</f>
        <v>2023</v>
      </c>
    </row>
    <row r="13023" spans="1:19" x14ac:dyDescent="0.2">
      <c r="A13023">
        <v>13019</v>
      </c>
      <c r="B13023" s="1">
        <v>45147</v>
      </c>
      <c r="C13023" t="s">
        <v>253</v>
      </c>
      <c r="D13023" t="s">
        <v>1757</v>
      </c>
      <c r="E13023">
        <v>2</v>
      </c>
      <c r="F13023" t="s">
        <v>378</v>
      </c>
      <c r="G13023" t="s">
        <v>258</v>
      </c>
      <c r="H13023" t="s">
        <v>3177</v>
      </c>
      <c r="J13023" t="s">
        <v>3898</v>
      </c>
      <c r="M13023" s="2">
        <v>7000</v>
      </c>
      <c r="N13023" s="2">
        <v>20000</v>
      </c>
      <c r="O13023" s="2">
        <f>IF(Tabla1[[#This Row],[Mov]]="VNT",Tabla1[[#This Row],[Sale]]-Tabla1[[#This Row],[Cost]],-Tabla1[[#This Row],[Cost]]*Tabla1[[#This Row],[Cant]])</f>
        <v>-14000</v>
      </c>
      <c r="P13023" s="8">
        <f>IF(Tabla1[[#This Row],[Mov]]="VNT",-Tabla1[[#This Row],[Cant]],Tabla1[[#This Row],[Cant]])</f>
        <v>2</v>
      </c>
      <c r="Q13023" s="8">
        <f>DAY(Tabla1[[#This Row],[Date]])</f>
        <v>9</v>
      </c>
      <c r="R13023" s="8">
        <f>MONTH(Tabla1[[#This Row],[Date]])</f>
        <v>8</v>
      </c>
      <c r="S13023" s="8">
        <f>YEAR(Tabla1[[#This Row],[Date]])</f>
        <v>2023</v>
      </c>
    </row>
    <row r="13024" spans="1:19" x14ac:dyDescent="0.2">
      <c r="A13024">
        <v>13020</v>
      </c>
      <c r="B13024" s="1">
        <v>45147</v>
      </c>
      <c r="C13024" t="s">
        <v>253</v>
      </c>
      <c r="D13024" t="s">
        <v>331</v>
      </c>
      <c r="E13024">
        <v>7</v>
      </c>
      <c r="F13024" t="s">
        <v>578</v>
      </c>
      <c r="G13024" t="s">
        <v>581</v>
      </c>
      <c r="H13024" t="s">
        <v>1165</v>
      </c>
      <c r="M13024" s="2">
        <v>5500</v>
      </c>
      <c r="N13024" s="2">
        <v>20000</v>
      </c>
      <c r="O13024" s="2">
        <f>IF(Tabla1[[#This Row],[Mov]]="VNT",Tabla1[[#This Row],[Sale]]-Tabla1[[#This Row],[Cost]],-Tabla1[[#This Row],[Cost]]*Tabla1[[#This Row],[Cant]])</f>
        <v>-38500</v>
      </c>
      <c r="P13024" s="8">
        <f>IF(Tabla1[[#This Row],[Mov]]="VNT",-Tabla1[[#This Row],[Cant]],Tabla1[[#This Row],[Cant]])</f>
        <v>7</v>
      </c>
      <c r="Q13024" s="8">
        <f>DAY(Tabla1[[#This Row],[Date]])</f>
        <v>9</v>
      </c>
      <c r="R13024" s="8">
        <f>MONTH(Tabla1[[#This Row],[Date]])</f>
        <v>8</v>
      </c>
      <c r="S13024" s="8">
        <f>YEAR(Tabla1[[#This Row],[Date]])</f>
        <v>2023</v>
      </c>
    </row>
    <row r="13025" spans="1:19" x14ac:dyDescent="0.2">
      <c r="A13025">
        <v>13021</v>
      </c>
      <c r="B13025" s="1">
        <v>45147</v>
      </c>
      <c r="C13025" t="s">
        <v>253</v>
      </c>
      <c r="D13025" t="s">
        <v>331</v>
      </c>
      <c r="E13025">
        <v>6</v>
      </c>
      <c r="F13025" t="s">
        <v>21</v>
      </c>
      <c r="G13025" t="s">
        <v>325</v>
      </c>
      <c r="H13025" t="s">
        <v>232</v>
      </c>
      <c r="M13025" s="2">
        <v>7500</v>
      </c>
      <c r="N13025" s="2">
        <v>20000</v>
      </c>
      <c r="O13025" s="2">
        <f>IF(Tabla1[[#This Row],[Mov]]="VNT",Tabla1[[#This Row],[Sale]]-Tabla1[[#This Row],[Cost]],-Tabla1[[#This Row],[Cost]]*Tabla1[[#This Row],[Cant]])</f>
        <v>-45000</v>
      </c>
      <c r="P13025" s="8">
        <f>IF(Tabla1[[#This Row],[Mov]]="VNT",-Tabla1[[#This Row],[Cant]],Tabla1[[#This Row],[Cant]])</f>
        <v>6</v>
      </c>
      <c r="Q13025" s="8">
        <f>DAY(Tabla1[[#This Row],[Date]])</f>
        <v>9</v>
      </c>
      <c r="R13025" s="8">
        <f>MONTH(Tabla1[[#This Row],[Date]])</f>
        <v>8</v>
      </c>
      <c r="S13025" s="8">
        <f>YEAR(Tabla1[[#This Row],[Date]])</f>
        <v>2023</v>
      </c>
    </row>
    <row r="13026" spans="1:19" x14ac:dyDescent="0.2">
      <c r="A13026">
        <v>13022</v>
      </c>
      <c r="B13026" s="1">
        <v>45147</v>
      </c>
      <c r="C13026" t="s">
        <v>253</v>
      </c>
      <c r="D13026" t="s">
        <v>331</v>
      </c>
      <c r="E13026">
        <v>2</v>
      </c>
      <c r="F13026" t="s">
        <v>3434</v>
      </c>
      <c r="G13026" t="s">
        <v>258</v>
      </c>
      <c r="H13026" t="s">
        <v>3434</v>
      </c>
      <c r="M13026" s="2">
        <v>6000</v>
      </c>
      <c r="N13026" s="2">
        <v>14000</v>
      </c>
      <c r="O13026" s="2">
        <f>IF(Tabla1[[#This Row],[Mov]]="VNT",Tabla1[[#This Row],[Sale]]-Tabla1[[#This Row],[Cost]],-Tabla1[[#This Row],[Cost]]*Tabla1[[#This Row],[Cant]])</f>
        <v>-12000</v>
      </c>
      <c r="P13026" s="8">
        <f>IF(Tabla1[[#This Row],[Mov]]="VNT",-Tabla1[[#This Row],[Cant]],Tabla1[[#This Row],[Cant]])</f>
        <v>2</v>
      </c>
      <c r="Q13026" s="8">
        <f>DAY(Tabla1[[#This Row],[Date]])</f>
        <v>9</v>
      </c>
      <c r="R13026" s="8">
        <f>MONTH(Tabla1[[#This Row],[Date]])</f>
        <v>8</v>
      </c>
      <c r="S13026" s="8">
        <f>YEAR(Tabla1[[#This Row],[Date]])</f>
        <v>2023</v>
      </c>
    </row>
    <row r="13027" spans="1:19" x14ac:dyDescent="0.2">
      <c r="A13027">
        <v>13023</v>
      </c>
      <c r="B13027" s="1">
        <v>45147</v>
      </c>
      <c r="C13027" t="s">
        <v>253</v>
      </c>
      <c r="D13027" t="s">
        <v>331</v>
      </c>
      <c r="E13027">
        <v>1</v>
      </c>
      <c r="F13027" t="s">
        <v>3434</v>
      </c>
      <c r="G13027" t="s">
        <v>258</v>
      </c>
      <c r="H13027" t="s">
        <v>3899</v>
      </c>
      <c r="M13027" s="2">
        <v>5000</v>
      </c>
      <c r="N13027" s="2">
        <v>12000</v>
      </c>
      <c r="O13027" s="2">
        <f>IF(Tabla1[[#This Row],[Mov]]="VNT",Tabla1[[#This Row],[Sale]]-Tabla1[[#This Row],[Cost]],-Tabla1[[#This Row],[Cost]]*Tabla1[[#This Row],[Cant]])</f>
        <v>-5000</v>
      </c>
      <c r="P13027" s="8">
        <f>IF(Tabla1[[#This Row],[Mov]]="VNT",-Tabla1[[#This Row],[Cant]],Tabla1[[#This Row],[Cant]])</f>
        <v>1</v>
      </c>
      <c r="Q13027" s="8">
        <f>DAY(Tabla1[[#This Row],[Date]])</f>
        <v>9</v>
      </c>
      <c r="R13027" s="8">
        <f>MONTH(Tabla1[[#This Row],[Date]])</f>
        <v>8</v>
      </c>
      <c r="S13027" s="8">
        <f>YEAR(Tabla1[[#This Row],[Date]])</f>
        <v>2023</v>
      </c>
    </row>
    <row r="13028" spans="1:19" x14ac:dyDescent="0.2">
      <c r="A13028">
        <v>13024</v>
      </c>
      <c r="B13028" s="1">
        <v>45147</v>
      </c>
      <c r="C13028" t="s">
        <v>253</v>
      </c>
      <c r="D13028" t="s">
        <v>331</v>
      </c>
      <c r="E13028">
        <v>3</v>
      </c>
      <c r="F13028" t="s">
        <v>26</v>
      </c>
      <c r="G13028" t="s">
        <v>1555</v>
      </c>
      <c r="H13028" t="s">
        <v>3331</v>
      </c>
      <c r="M13028" s="2">
        <v>12000</v>
      </c>
      <c r="N13028" s="2">
        <v>29000</v>
      </c>
      <c r="O13028" s="2">
        <f>IF(Tabla1[[#This Row],[Mov]]="VNT",Tabla1[[#This Row],[Sale]]-Tabla1[[#This Row],[Cost]],-Tabla1[[#This Row],[Cost]]*Tabla1[[#This Row],[Cant]])</f>
        <v>-36000</v>
      </c>
      <c r="P13028" s="8">
        <f>IF(Tabla1[[#This Row],[Mov]]="VNT",-Tabla1[[#This Row],[Cant]],Tabla1[[#This Row],[Cant]])</f>
        <v>3</v>
      </c>
      <c r="Q13028" s="8">
        <f>DAY(Tabla1[[#This Row],[Date]])</f>
        <v>9</v>
      </c>
      <c r="R13028" s="8">
        <f>MONTH(Tabla1[[#This Row],[Date]])</f>
        <v>8</v>
      </c>
      <c r="S13028" s="8">
        <f>YEAR(Tabla1[[#This Row],[Date]])</f>
        <v>2023</v>
      </c>
    </row>
    <row r="13029" spans="1:19" x14ac:dyDescent="0.2">
      <c r="A13029">
        <v>13025</v>
      </c>
      <c r="B13029" s="1">
        <v>45147</v>
      </c>
      <c r="C13029" t="s">
        <v>253</v>
      </c>
      <c r="D13029" t="s">
        <v>3829</v>
      </c>
      <c r="E13029">
        <v>5</v>
      </c>
      <c r="F13029" t="s">
        <v>26</v>
      </c>
      <c r="G13029" t="s">
        <v>3853</v>
      </c>
      <c r="H13029" t="s">
        <v>3784</v>
      </c>
      <c r="M13029" s="2">
        <v>5000</v>
      </c>
      <c r="N13029" s="2">
        <v>12000</v>
      </c>
      <c r="O13029" s="2">
        <f>IF(Tabla1[[#This Row],[Mov]]="VNT",Tabla1[[#This Row],[Sale]]-Tabla1[[#This Row],[Cost]],-Tabla1[[#This Row],[Cost]]*Tabla1[[#This Row],[Cant]])</f>
        <v>-25000</v>
      </c>
      <c r="P13029" s="8">
        <f>IF(Tabla1[[#This Row],[Mov]]="VNT",-Tabla1[[#This Row],[Cant]],Tabla1[[#This Row],[Cant]])</f>
        <v>5</v>
      </c>
      <c r="Q13029" s="8">
        <f>DAY(Tabla1[[#This Row],[Date]])</f>
        <v>9</v>
      </c>
      <c r="R13029" s="8">
        <f>MONTH(Tabla1[[#This Row],[Date]])</f>
        <v>8</v>
      </c>
      <c r="S13029" s="8">
        <f>YEAR(Tabla1[[#This Row],[Date]])</f>
        <v>2023</v>
      </c>
    </row>
    <row r="13030" spans="1:19" x14ac:dyDescent="0.2">
      <c r="A13030">
        <v>13026</v>
      </c>
      <c r="B13030" s="1">
        <v>45147</v>
      </c>
      <c r="C13030" t="s">
        <v>253</v>
      </c>
      <c r="D13030" t="s">
        <v>3829</v>
      </c>
      <c r="E13030">
        <v>2</v>
      </c>
      <c r="F13030" t="s">
        <v>48</v>
      </c>
      <c r="G13030" t="s">
        <v>258</v>
      </c>
      <c r="H13030" t="s">
        <v>3900</v>
      </c>
      <c r="M13030" s="2">
        <v>18000</v>
      </c>
      <c r="N13030" s="2">
        <v>35000</v>
      </c>
      <c r="O13030" s="2">
        <f>IF(Tabla1[[#This Row],[Mov]]="VNT",Tabla1[[#This Row],[Sale]]-Tabla1[[#This Row],[Cost]],-Tabla1[[#This Row],[Cost]]*Tabla1[[#This Row],[Cant]])</f>
        <v>-36000</v>
      </c>
      <c r="P13030" s="8">
        <f>IF(Tabla1[[#This Row],[Mov]]="VNT",-Tabla1[[#This Row],[Cant]],Tabla1[[#This Row],[Cant]])</f>
        <v>2</v>
      </c>
      <c r="Q13030" s="8">
        <f>DAY(Tabla1[[#This Row],[Date]])</f>
        <v>9</v>
      </c>
      <c r="R13030" s="8">
        <f>MONTH(Tabla1[[#This Row],[Date]])</f>
        <v>8</v>
      </c>
      <c r="S13030" s="8">
        <f>YEAR(Tabla1[[#This Row],[Date]])</f>
        <v>2023</v>
      </c>
    </row>
    <row r="13031" spans="1:19" x14ac:dyDescent="0.2">
      <c r="A13031">
        <v>13027</v>
      </c>
      <c r="B13031" s="1">
        <v>45147</v>
      </c>
      <c r="C13031" t="s">
        <v>253</v>
      </c>
      <c r="D13031" t="s">
        <v>651</v>
      </c>
      <c r="E13031">
        <v>1</v>
      </c>
      <c r="F13031" t="s">
        <v>26</v>
      </c>
      <c r="G13031" t="s">
        <v>526</v>
      </c>
      <c r="H13031" t="s">
        <v>3901</v>
      </c>
      <c r="M13031" s="2">
        <v>26000</v>
      </c>
      <c r="N13031" s="2">
        <v>59000</v>
      </c>
      <c r="O13031" s="2">
        <f>IF(Tabla1[[#This Row],[Mov]]="VNT",Tabla1[[#This Row],[Sale]]-Tabla1[[#This Row],[Cost]],-Tabla1[[#This Row],[Cost]]*Tabla1[[#This Row],[Cant]])</f>
        <v>-26000</v>
      </c>
      <c r="P13031" s="8">
        <f>IF(Tabla1[[#This Row],[Mov]]="VNT",-Tabla1[[#This Row],[Cant]],Tabla1[[#This Row],[Cant]])</f>
        <v>1</v>
      </c>
      <c r="Q13031" s="8">
        <f>DAY(Tabla1[[#This Row],[Date]])</f>
        <v>9</v>
      </c>
      <c r="R13031" s="8">
        <f>MONTH(Tabla1[[#This Row],[Date]])</f>
        <v>8</v>
      </c>
      <c r="S13031" s="8">
        <f>YEAR(Tabla1[[#This Row],[Date]])</f>
        <v>2023</v>
      </c>
    </row>
    <row r="13032" spans="1:19" x14ac:dyDescent="0.2">
      <c r="A13032">
        <v>13028</v>
      </c>
      <c r="B13032" s="1">
        <v>45147</v>
      </c>
      <c r="C13032" t="s">
        <v>253</v>
      </c>
      <c r="D13032" t="s">
        <v>651</v>
      </c>
      <c r="E13032">
        <v>1</v>
      </c>
      <c r="F13032" t="s">
        <v>26</v>
      </c>
      <c r="G13032" t="s">
        <v>265</v>
      </c>
      <c r="H13032" t="s">
        <v>2507</v>
      </c>
      <c r="M13032" s="2">
        <v>24000</v>
      </c>
      <c r="N13032" s="2">
        <v>55000</v>
      </c>
      <c r="O13032" s="2">
        <f>IF(Tabla1[[#This Row],[Mov]]="VNT",Tabla1[[#This Row],[Sale]]-Tabla1[[#This Row],[Cost]],-Tabla1[[#This Row],[Cost]]*Tabla1[[#This Row],[Cant]])</f>
        <v>-24000</v>
      </c>
      <c r="P13032" s="8">
        <f>IF(Tabla1[[#This Row],[Mov]]="VNT",-Tabla1[[#This Row],[Cant]],Tabla1[[#This Row],[Cant]])</f>
        <v>1</v>
      </c>
      <c r="Q13032" s="8">
        <f>DAY(Tabla1[[#This Row],[Date]])</f>
        <v>9</v>
      </c>
      <c r="R13032" s="8">
        <f>MONTH(Tabla1[[#This Row],[Date]])</f>
        <v>8</v>
      </c>
      <c r="S13032" s="8">
        <f>YEAR(Tabla1[[#This Row],[Date]])</f>
        <v>2023</v>
      </c>
    </row>
    <row r="13033" spans="1:19" x14ac:dyDescent="0.2">
      <c r="A13033">
        <v>13029</v>
      </c>
      <c r="B13033" s="1">
        <v>45147</v>
      </c>
      <c r="C13033" t="s">
        <v>253</v>
      </c>
      <c r="D13033" t="s">
        <v>651</v>
      </c>
      <c r="E13033">
        <v>5</v>
      </c>
      <c r="F13033" t="s">
        <v>21</v>
      </c>
      <c r="G13033" t="s">
        <v>264</v>
      </c>
      <c r="H13033" t="s">
        <v>822</v>
      </c>
      <c r="M13033" s="2">
        <v>3400</v>
      </c>
      <c r="N13033" s="2">
        <v>15000</v>
      </c>
      <c r="O13033" s="2">
        <f>IF(Tabla1[[#This Row],[Mov]]="VNT",Tabla1[[#This Row],[Sale]]-Tabla1[[#This Row],[Cost]],-Tabla1[[#This Row],[Cost]]*Tabla1[[#This Row],[Cant]])</f>
        <v>-17000</v>
      </c>
      <c r="P13033" s="8">
        <f>IF(Tabla1[[#This Row],[Mov]]="VNT",-Tabla1[[#This Row],[Cant]],Tabla1[[#This Row],[Cant]])</f>
        <v>5</v>
      </c>
      <c r="Q13033" s="8">
        <f>DAY(Tabla1[[#This Row],[Date]])</f>
        <v>9</v>
      </c>
      <c r="R13033" s="8">
        <f>MONTH(Tabla1[[#This Row],[Date]])</f>
        <v>8</v>
      </c>
      <c r="S13033" s="8">
        <f>YEAR(Tabla1[[#This Row],[Date]])</f>
        <v>2023</v>
      </c>
    </row>
    <row r="13034" spans="1:19" x14ac:dyDescent="0.2">
      <c r="A13034">
        <v>13030</v>
      </c>
      <c r="B13034" s="1">
        <v>45147</v>
      </c>
      <c r="C13034" t="s">
        <v>253</v>
      </c>
      <c r="D13034" t="s">
        <v>651</v>
      </c>
      <c r="E13034">
        <v>10</v>
      </c>
      <c r="F13034" t="s">
        <v>26</v>
      </c>
      <c r="G13034" t="s">
        <v>256</v>
      </c>
      <c r="H13034" t="s">
        <v>20</v>
      </c>
      <c r="M13034" s="2">
        <v>8500</v>
      </c>
      <c r="N13034" s="2">
        <v>24000</v>
      </c>
      <c r="O13034" s="2">
        <f>IF(Tabla1[[#This Row],[Mov]]="VNT",Tabla1[[#This Row],[Sale]]-Tabla1[[#This Row],[Cost]],-Tabla1[[#This Row],[Cost]]*Tabla1[[#This Row],[Cant]])</f>
        <v>-85000</v>
      </c>
      <c r="P13034" s="8">
        <f>IF(Tabla1[[#This Row],[Mov]]="VNT",-Tabla1[[#This Row],[Cant]],Tabla1[[#This Row],[Cant]])</f>
        <v>10</v>
      </c>
      <c r="Q13034" s="8">
        <f>DAY(Tabla1[[#This Row],[Date]])</f>
        <v>9</v>
      </c>
      <c r="R13034" s="8">
        <f>MONTH(Tabla1[[#This Row],[Date]])</f>
        <v>8</v>
      </c>
      <c r="S13034" s="8">
        <f>YEAR(Tabla1[[#This Row],[Date]])</f>
        <v>2023</v>
      </c>
    </row>
    <row r="13035" spans="1:19" x14ac:dyDescent="0.2">
      <c r="A13035">
        <v>13031</v>
      </c>
      <c r="B13035" s="1">
        <v>45147</v>
      </c>
      <c r="C13035" t="s">
        <v>253</v>
      </c>
      <c r="D13035" t="s">
        <v>651</v>
      </c>
      <c r="E13035">
        <v>10</v>
      </c>
      <c r="F13035" t="s">
        <v>26</v>
      </c>
      <c r="G13035" t="s">
        <v>256</v>
      </c>
      <c r="H13035" t="s">
        <v>16</v>
      </c>
      <c r="M13035" s="2">
        <v>8500</v>
      </c>
      <c r="N13035" s="2">
        <v>24000</v>
      </c>
      <c r="O13035" s="2">
        <f>IF(Tabla1[[#This Row],[Mov]]="VNT",Tabla1[[#This Row],[Sale]]-Tabla1[[#This Row],[Cost]],-Tabla1[[#This Row],[Cost]]*Tabla1[[#This Row],[Cant]])</f>
        <v>-85000</v>
      </c>
      <c r="P13035" s="8">
        <f>IF(Tabla1[[#This Row],[Mov]]="VNT",-Tabla1[[#This Row],[Cant]],Tabla1[[#This Row],[Cant]])</f>
        <v>10</v>
      </c>
      <c r="Q13035" s="8">
        <f>DAY(Tabla1[[#This Row],[Date]])</f>
        <v>9</v>
      </c>
      <c r="R13035" s="8">
        <f>MONTH(Tabla1[[#This Row],[Date]])</f>
        <v>8</v>
      </c>
      <c r="S13035" s="8">
        <f>YEAR(Tabla1[[#This Row],[Date]])</f>
        <v>2023</v>
      </c>
    </row>
    <row r="13036" spans="1:19" x14ac:dyDescent="0.2">
      <c r="A13036">
        <v>13032</v>
      </c>
      <c r="B13036" s="1">
        <v>45147</v>
      </c>
      <c r="C13036" t="s">
        <v>253</v>
      </c>
      <c r="D13036" t="s">
        <v>651</v>
      </c>
      <c r="E13036">
        <v>5</v>
      </c>
      <c r="F13036" t="s">
        <v>334</v>
      </c>
      <c r="G13036" t="s">
        <v>255</v>
      </c>
      <c r="H13036" t="s">
        <v>1010</v>
      </c>
      <c r="M13036" s="2">
        <v>800</v>
      </c>
      <c r="N13036" s="2">
        <v>10000</v>
      </c>
      <c r="O13036" s="2">
        <f>IF(Tabla1[[#This Row],[Mov]]="VNT",Tabla1[[#This Row],[Sale]]-Tabla1[[#This Row],[Cost]],-Tabla1[[#This Row],[Cost]]*Tabla1[[#This Row],[Cant]])</f>
        <v>-4000</v>
      </c>
      <c r="P13036" s="8">
        <f>IF(Tabla1[[#This Row],[Mov]]="VNT",-Tabla1[[#This Row],[Cant]],Tabla1[[#This Row],[Cant]])</f>
        <v>5</v>
      </c>
      <c r="Q13036" s="8">
        <f>DAY(Tabla1[[#This Row],[Date]])</f>
        <v>9</v>
      </c>
      <c r="R13036" s="8">
        <f>MONTH(Tabla1[[#This Row],[Date]])</f>
        <v>8</v>
      </c>
      <c r="S13036" s="8">
        <f>YEAR(Tabla1[[#This Row],[Date]])</f>
        <v>2023</v>
      </c>
    </row>
    <row r="13037" spans="1:19" x14ac:dyDescent="0.2">
      <c r="A13037">
        <v>13033</v>
      </c>
      <c r="B13037" s="1">
        <v>45147</v>
      </c>
      <c r="C13037" t="s">
        <v>253</v>
      </c>
      <c r="D13037" t="s">
        <v>651</v>
      </c>
      <c r="E13037">
        <v>1</v>
      </c>
      <c r="F13037" t="s">
        <v>524</v>
      </c>
      <c r="G13037" t="s">
        <v>255</v>
      </c>
      <c r="H13037" t="s">
        <v>3902</v>
      </c>
      <c r="M13037" s="2">
        <v>46000</v>
      </c>
      <c r="N13037" s="2">
        <v>89000</v>
      </c>
      <c r="O13037" s="2">
        <f>IF(Tabla1[[#This Row],[Mov]]="VNT",Tabla1[[#This Row],[Sale]]-Tabla1[[#This Row],[Cost]],-Tabla1[[#This Row],[Cost]]*Tabla1[[#This Row],[Cant]])</f>
        <v>-46000</v>
      </c>
      <c r="P13037" s="8">
        <f>IF(Tabla1[[#This Row],[Mov]]="VNT",-Tabla1[[#This Row],[Cant]],Tabla1[[#This Row],[Cant]])</f>
        <v>1</v>
      </c>
      <c r="Q13037" s="8">
        <f>DAY(Tabla1[[#This Row],[Date]])</f>
        <v>9</v>
      </c>
      <c r="R13037" s="8">
        <f>MONTH(Tabla1[[#This Row],[Date]])</f>
        <v>8</v>
      </c>
      <c r="S13037" s="8">
        <f>YEAR(Tabla1[[#This Row],[Date]])</f>
        <v>2023</v>
      </c>
    </row>
    <row r="13038" spans="1:19" x14ac:dyDescent="0.2">
      <c r="A13038">
        <v>13034</v>
      </c>
      <c r="B13038" s="1">
        <v>45147</v>
      </c>
      <c r="C13038" t="s">
        <v>253</v>
      </c>
      <c r="D13038" t="s">
        <v>884</v>
      </c>
      <c r="E13038">
        <v>1</v>
      </c>
      <c r="F13038" t="s">
        <v>378</v>
      </c>
      <c r="G13038" t="s">
        <v>264</v>
      </c>
      <c r="H13038" t="s">
        <v>3903</v>
      </c>
      <c r="M13038" s="2">
        <v>50000</v>
      </c>
      <c r="N13038" s="2">
        <v>120000</v>
      </c>
      <c r="O13038" s="2">
        <f>IF(Tabla1[[#This Row],[Mov]]="VNT",Tabla1[[#This Row],[Sale]]-Tabla1[[#This Row],[Cost]],-Tabla1[[#This Row],[Cost]]*Tabla1[[#This Row],[Cant]])</f>
        <v>-50000</v>
      </c>
      <c r="P13038" s="8">
        <f>IF(Tabla1[[#This Row],[Mov]]="VNT",-Tabla1[[#This Row],[Cant]],Tabla1[[#This Row],[Cant]])</f>
        <v>1</v>
      </c>
      <c r="Q13038" s="8">
        <f>DAY(Tabla1[[#This Row],[Date]])</f>
        <v>9</v>
      </c>
      <c r="R13038" s="8">
        <f>MONTH(Tabla1[[#This Row],[Date]])</f>
        <v>8</v>
      </c>
      <c r="S13038" s="8">
        <f>YEAR(Tabla1[[#This Row],[Date]])</f>
        <v>2023</v>
      </c>
    </row>
    <row r="13039" spans="1:19" x14ac:dyDescent="0.2">
      <c r="A13039">
        <v>13035</v>
      </c>
      <c r="B13039" s="1">
        <v>45147</v>
      </c>
      <c r="C13039" t="s">
        <v>253</v>
      </c>
      <c r="D13039" t="s">
        <v>884</v>
      </c>
      <c r="E13039">
        <v>1</v>
      </c>
      <c r="F13039" t="s">
        <v>378</v>
      </c>
      <c r="G13039" t="s">
        <v>264</v>
      </c>
      <c r="H13039" t="s">
        <v>3903</v>
      </c>
      <c r="M13039" s="2">
        <v>50000</v>
      </c>
      <c r="N13039" s="2">
        <v>120000</v>
      </c>
      <c r="O13039" s="2">
        <f>IF(Tabla1[[#This Row],[Mov]]="VNT",Tabla1[[#This Row],[Sale]]-Tabla1[[#This Row],[Cost]],-Tabla1[[#This Row],[Cost]]*Tabla1[[#This Row],[Cant]])</f>
        <v>-50000</v>
      </c>
      <c r="P13039" s="8">
        <f>IF(Tabla1[[#This Row],[Mov]]="VNT",-Tabla1[[#This Row],[Cant]],Tabla1[[#This Row],[Cant]])</f>
        <v>1</v>
      </c>
      <c r="Q13039" s="8">
        <f>DAY(Tabla1[[#This Row],[Date]])</f>
        <v>9</v>
      </c>
      <c r="R13039" s="8">
        <f>MONTH(Tabla1[[#This Row],[Date]])</f>
        <v>8</v>
      </c>
      <c r="S13039" s="8">
        <f>YEAR(Tabla1[[#This Row],[Date]])</f>
        <v>2023</v>
      </c>
    </row>
    <row r="13040" spans="1:19" x14ac:dyDescent="0.2">
      <c r="A13040">
        <v>13036</v>
      </c>
      <c r="B13040" s="1">
        <v>45147</v>
      </c>
      <c r="C13040" t="s">
        <v>253</v>
      </c>
      <c r="D13040" t="s">
        <v>884</v>
      </c>
      <c r="E13040">
        <v>1</v>
      </c>
      <c r="F13040" t="s">
        <v>378</v>
      </c>
      <c r="G13040" t="s">
        <v>276</v>
      </c>
      <c r="H13040" t="s">
        <v>3904</v>
      </c>
      <c r="M13040" s="2">
        <v>155000</v>
      </c>
      <c r="N13040" s="2">
        <v>220000</v>
      </c>
      <c r="O13040" s="2">
        <f>IF(Tabla1[[#This Row],[Mov]]="VNT",Tabla1[[#This Row],[Sale]]-Tabla1[[#This Row],[Cost]],-Tabla1[[#This Row],[Cost]]*Tabla1[[#This Row],[Cant]])</f>
        <v>-155000</v>
      </c>
      <c r="P13040" s="8">
        <f>IF(Tabla1[[#This Row],[Mov]]="VNT",-Tabla1[[#This Row],[Cant]],Tabla1[[#This Row],[Cant]])</f>
        <v>1</v>
      </c>
      <c r="Q13040" s="8">
        <f>DAY(Tabla1[[#This Row],[Date]])</f>
        <v>9</v>
      </c>
      <c r="R13040" s="8">
        <f>MONTH(Tabla1[[#This Row],[Date]])</f>
        <v>8</v>
      </c>
      <c r="S13040" s="8">
        <f>YEAR(Tabla1[[#This Row],[Date]])</f>
        <v>2023</v>
      </c>
    </row>
    <row r="13041" spans="1:19" x14ac:dyDescent="0.2">
      <c r="A13041">
        <v>13037</v>
      </c>
      <c r="B13041" s="1">
        <v>45147</v>
      </c>
      <c r="C13041" t="s">
        <v>253</v>
      </c>
      <c r="D13041" t="s">
        <v>884</v>
      </c>
      <c r="E13041">
        <v>1</v>
      </c>
      <c r="F13041" t="s">
        <v>378</v>
      </c>
      <c r="G13041" t="s">
        <v>264</v>
      </c>
      <c r="H13041" t="s">
        <v>2548</v>
      </c>
      <c r="M13041" s="2">
        <v>63000</v>
      </c>
      <c r="N13041" s="2">
        <v>130000</v>
      </c>
      <c r="O13041" s="2">
        <f>IF(Tabla1[[#This Row],[Mov]]="VNT",Tabla1[[#This Row],[Sale]]-Tabla1[[#This Row],[Cost]],-Tabla1[[#This Row],[Cost]]*Tabla1[[#This Row],[Cant]])</f>
        <v>-63000</v>
      </c>
      <c r="P13041" s="8">
        <f>IF(Tabla1[[#This Row],[Mov]]="VNT",-Tabla1[[#This Row],[Cant]],Tabla1[[#This Row],[Cant]])</f>
        <v>1</v>
      </c>
      <c r="Q13041" s="8">
        <f>DAY(Tabla1[[#This Row],[Date]])</f>
        <v>9</v>
      </c>
      <c r="R13041" s="8">
        <f>MONTH(Tabla1[[#This Row],[Date]])</f>
        <v>8</v>
      </c>
      <c r="S13041" s="8">
        <f>YEAR(Tabla1[[#This Row],[Date]])</f>
        <v>2023</v>
      </c>
    </row>
    <row r="13042" spans="1:19" x14ac:dyDescent="0.2">
      <c r="A13042">
        <v>13038</v>
      </c>
      <c r="B13042" s="1">
        <v>45149</v>
      </c>
      <c r="C13042" t="s">
        <v>252</v>
      </c>
      <c r="D13042" t="s">
        <v>324</v>
      </c>
      <c r="E13042">
        <v>1</v>
      </c>
      <c r="F13042" t="s">
        <v>669</v>
      </c>
      <c r="G13042" t="s">
        <v>255</v>
      </c>
      <c r="H13042" t="s">
        <v>3199</v>
      </c>
      <c r="M13042" s="2">
        <v>5000</v>
      </c>
      <c r="N13042" s="2">
        <v>20000</v>
      </c>
      <c r="O13042" s="2">
        <f>IF(Tabla1[[#This Row],[Mov]]="VNT",Tabla1[[#This Row],[Sale]]-Tabla1[[#This Row],[Cost]],-Tabla1[[#This Row],[Cost]]*Tabla1[[#This Row],[Cant]])</f>
        <v>15000</v>
      </c>
      <c r="P13042" s="8">
        <f>IF(Tabla1[[#This Row],[Mov]]="VNT",-Tabla1[[#This Row],[Cant]],Tabla1[[#This Row],[Cant]])</f>
        <v>-1</v>
      </c>
      <c r="Q13042" s="8">
        <f>DAY(Tabla1[[#This Row],[Date]])</f>
        <v>11</v>
      </c>
      <c r="R13042" s="8">
        <f>MONTH(Tabla1[[#This Row],[Date]])</f>
        <v>8</v>
      </c>
      <c r="S13042" s="8">
        <f>YEAR(Tabla1[[#This Row],[Date]])</f>
        <v>2023</v>
      </c>
    </row>
    <row r="13043" spans="1:19" x14ac:dyDescent="0.2">
      <c r="A13043">
        <v>13039</v>
      </c>
      <c r="B13043" s="1">
        <v>45149</v>
      </c>
      <c r="C13043" t="s">
        <v>252</v>
      </c>
      <c r="D13043" t="s">
        <v>324</v>
      </c>
      <c r="E13043">
        <v>1</v>
      </c>
      <c r="F13043" t="s">
        <v>116</v>
      </c>
      <c r="G13043" t="s">
        <v>341</v>
      </c>
      <c r="H13043" t="s">
        <v>507</v>
      </c>
      <c r="M13043" s="2">
        <v>3270</v>
      </c>
      <c r="N13043" s="2">
        <v>3500</v>
      </c>
      <c r="O13043" s="2">
        <f>IF(Tabla1[[#This Row],[Mov]]="VNT",Tabla1[[#This Row],[Sale]]-Tabla1[[#This Row],[Cost]],-Tabla1[[#This Row],[Cost]]*Tabla1[[#This Row],[Cant]])</f>
        <v>230</v>
      </c>
      <c r="P13043" s="8">
        <f>IF(Tabla1[[#This Row],[Mov]]="VNT",-Tabla1[[#This Row],[Cant]],Tabla1[[#This Row],[Cant]])</f>
        <v>-1</v>
      </c>
      <c r="Q13043" s="8">
        <f>DAY(Tabla1[[#This Row],[Date]])</f>
        <v>11</v>
      </c>
      <c r="R13043" s="8">
        <f>MONTH(Tabla1[[#This Row],[Date]])</f>
        <v>8</v>
      </c>
      <c r="S13043" s="8">
        <f>YEAR(Tabla1[[#This Row],[Date]])</f>
        <v>2023</v>
      </c>
    </row>
    <row r="13044" spans="1:19" x14ac:dyDescent="0.2">
      <c r="A13044">
        <v>13040</v>
      </c>
      <c r="B13044" s="1">
        <v>45149</v>
      </c>
      <c r="C13044" t="s">
        <v>252</v>
      </c>
      <c r="D13044" t="s">
        <v>324</v>
      </c>
      <c r="E13044">
        <v>1</v>
      </c>
      <c r="F13044" t="s">
        <v>116</v>
      </c>
      <c r="G13044" t="s">
        <v>374</v>
      </c>
      <c r="H13044" t="s">
        <v>506</v>
      </c>
      <c r="M13044" s="2">
        <v>3270</v>
      </c>
      <c r="N13044" s="2">
        <v>3500</v>
      </c>
      <c r="O13044" s="2">
        <f>IF(Tabla1[[#This Row],[Mov]]="VNT",Tabla1[[#This Row],[Sale]]-Tabla1[[#This Row],[Cost]],-Tabla1[[#This Row],[Cost]]*Tabla1[[#This Row],[Cant]])</f>
        <v>230</v>
      </c>
      <c r="P13044" s="8">
        <f>IF(Tabla1[[#This Row],[Mov]]="VNT",-Tabla1[[#This Row],[Cant]],Tabla1[[#This Row],[Cant]])</f>
        <v>-1</v>
      </c>
      <c r="Q13044" s="8">
        <f>DAY(Tabla1[[#This Row],[Date]])</f>
        <v>11</v>
      </c>
      <c r="R13044" s="8">
        <f>MONTH(Tabla1[[#This Row],[Date]])</f>
        <v>8</v>
      </c>
      <c r="S13044" s="8">
        <f>YEAR(Tabla1[[#This Row],[Date]])</f>
        <v>2023</v>
      </c>
    </row>
    <row r="13045" spans="1:19" x14ac:dyDescent="0.2">
      <c r="A13045">
        <v>13041</v>
      </c>
      <c r="B13045" s="1">
        <v>45149</v>
      </c>
      <c r="C13045" t="s">
        <v>252</v>
      </c>
      <c r="D13045" t="s">
        <v>324</v>
      </c>
      <c r="E13045">
        <v>1</v>
      </c>
      <c r="F13045" t="s">
        <v>116</v>
      </c>
      <c r="G13045" t="s">
        <v>341</v>
      </c>
      <c r="H13045" t="s">
        <v>507</v>
      </c>
      <c r="M13045" s="2">
        <v>3270</v>
      </c>
      <c r="N13045" s="2">
        <v>3500</v>
      </c>
      <c r="O13045" s="2">
        <f>IF(Tabla1[[#This Row],[Mov]]="VNT",Tabla1[[#This Row],[Sale]]-Tabla1[[#This Row],[Cost]],-Tabla1[[#This Row],[Cost]]*Tabla1[[#This Row],[Cant]])</f>
        <v>230</v>
      </c>
      <c r="P13045" s="8">
        <f>IF(Tabla1[[#This Row],[Mov]]="VNT",-Tabla1[[#This Row],[Cant]],Tabla1[[#This Row],[Cant]])</f>
        <v>-1</v>
      </c>
      <c r="Q13045" s="8">
        <f>DAY(Tabla1[[#This Row],[Date]])</f>
        <v>11</v>
      </c>
      <c r="R13045" s="8">
        <f>MONTH(Tabla1[[#This Row],[Date]])</f>
        <v>8</v>
      </c>
      <c r="S13045" s="8">
        <f>YEAR(Tabla1[[#This Row],[Date]])</f>
        <v>2023</v>
      </c>
    </row>
    <row r="13046" spans="1:19" x14ac:dyDescent="0.2">
      <c r="A13046">
        <v>13042</v>
      </c>
      <c r="B13046" s="1">
        <v>45149</v>
      </c>
      <c r="C13046" t="s">
        <v>252</v>
      </c>
      <c r="D13046" t="s">
        <v>324</v>
      </c>
      <c r="E13046">
        <v>1</v>
      </c>
      <c r="F13046" t="s">
        <v>116</v>
      </c>
      <c r="G13046" t="s">
        <v>339</v>
      </c>
      <c r="H13046" t="s">
        <v>510</v>
      </c>
      <c r="M13046" s="2">
        <v>6074</v>
      </c>
      <c r="N13046" s="2">
        <v>6500</v>
      </c>
      <c r="O13046" s="2">
        <f>IF(Tabla1[[#This Row],[Mov]]="VNT",Tabla1[[#This Row],[Sale]]-Tabla1[[#This Row],[Cost]],-Tabla1[[#This Row],[Cost]]*Tabla1[[#This Row],[Cant]])</f>
        <v>426</v>
      </c>
      <c r="P13046" s="8">
        <f>IF(Tabla1[[#This Row],[Mov]]="VNT",-Tabla1[[#This Row],[Cant]],Tabla1[[#This Row],[Cant]])</f>
        <v>-1</v>
      </c>
      <c r="Q13046" s="8">
        <f>DAY(Tabla1[[#This Row],[Date]])</f>
        <v>11</v>
      </c>
      <c r="R13046" s="8">
        <f>MONTH(Tabla1[[#This Row],[Date]])</f>
        <v>8</v>
      </c>
      <c r="S13046" s="8">
        <f>YEAR(Tabla1[[#This Row],[Date]])</f>
        <v>2023</v>
      </c>
    </row>
    <row r="13047" spans="1:19" x14ac:dyDescent="0.2">
      <c r="A13047">
        <v>13043</v>
      </c>
      <c r="B13047" s="1">
        <v>45149</v>
      </c>
      <c r="C13047" t="s">
        <v>252</v>
      </c>
      <c r="D13047" t="s">
        <v>324</v>
      </c>
      <c r="E13047">
        <v>1</v>
      </c>
      <c r="F13047" t="s">
        <v>15</v>
      </c>
      <c r="G13047" t="s">
        <v>991</v>
      </c>
      <c r="H13047" t="s">
        <v>16</v>
      </c>
      <c r="M13047" s="2">
        <v>3500</v>
      </c>
      <c r="N13047" s="2">
        <v>8000</v>
      </c>
      <c r="O13047" s="2">
        <f>IF(Tabla1[[#This Row],[Mov]]="VNT",Tabla1[[#This Row],[Sale]]-Tabla1[[#This Row],[Cost]],-Tabla1[[#This Row],[Cost]]*Tabla1[[#This Row],[Cant]])</f>
        <v>4500</v>
      </c>
      <c r="P13047" s="8">
        <f>IF(Tabla1[[#This Row],[Mov]]="VNT",-Tabla1[[#This Row],[Cant]],Tabla1[[#This Row],[Cant]])</f>
        <v>-1</v>
      </c>
      <c r="Q13047" s="8">
        <f>DAY(Tabla1[[#This Row],[Date]])</f>
        <v>11</v>
      </c>
      <c r="R13047" s="8">
        <f>MONTH(Tabla1[[#This Row],[Date]])</f>
        <v>8</v>
      </c>
      <c r="S13047" s="8">
        <f>YEAR(Tabla1[[#This Row],[Date]])</f>
        <v>2023</v>
      </c>
    </row>
    <row r="13048" spans="1:19" x14ac:dyDescent="0.2">
      <c r="A13048">
        <v>13044</v>
      </c>
      <c r="B13048" s="1">
        <v>45149</v>
      </c>
      <c r="C13048" t="s">
        <v>252</v>
      </c>
      <c r="D13048" t="s">
        <v>324</v>
      </c>
      <c r="E13048">
        <v>1</v>
      </c>
      <c r="F13048" t="s">
        <v>26</v>
      </c>
      <c r="G13048" t="s">
        <v>256</v>
      </c>
      <c r="H13048" t="s">
        <v>20</v>
      </c>
      <c r="M13048" s="2">
        <v>8500</v>
      </c>
      <c r="N13048" s="2">
        <v>24000</v>
      </c>
      <c r="O13048" s="2">
        <f>IF(Tabla1[[#This Row],[Mov]]="VNT",Tabla1[[#This Row],[Sale]]-Tabla1[[#This Row],[Cost]],-Tabla1[[#This Row],[Cost]]*Tabla1[[#This Row],[Cant]])</f>
        <v>15500</v>
      </c>
      <c r="P13048" s="8">
        <f>IF(Tabla1[[#This Row],[Mov]]="VNT",-Tabla1[[#This Row],[Cant]],Tabla1[[#This Row],[Cant]])</f>
        <v>-1</v>
      </c>
      <c r="Q13048" s="8">
        <f>DAY(Tabla1[[#This Row],[Date]])</f>
        <v>11</v>
      </c>
      <c r="R13048" s="8">
        <f>MONTH(Tabla1[[#This Row],[Date]])</f>
        <v>8</v>
      </c>
      <c r="S13048" s="8">
        <f>YEAR(Tabla1[[#This Row],[Date]])</f>
        <v>2023</v>
      </c>
    </row>
    <row r="13049" spans="1:19" x14ac:dyDescent="0.2">
      <c r="A13049">
        <v>13045</v>
      </c>
      <c r="B13049" s="1">
        <v>45149</v>
      </c>
      <c r="C13049" t="s">
        <v>252</v>
      </c>
      <c r="D13049" t="s">
        <v>324</v>
      </c>
      <c r="E13049">
        <v>1</v>
      </c>
      <c r="F13049" t="s">
        <v>116</v>
      </c>
      <c r="G13049" t="s">
        <v>740</v>
      </c>
      <c r="H13049" t="s">
        <v>3240</v>
      </c>
      <c r="M13049" s="2">
        <v>4094</v>
      </c>
      <c r="N13049" s="2">
        <v>4200</v>
      </c>
      <c r="O13049" s="2">
        <f>IF(Tabla1[[#This Row],[Mov]]="VNT",Tabla1[[#This Row],[Sale]]-Tabla1[[#This Row],[Cost]],-Tabla1[[#This Row],[Cost]]*Tabla1[[#This Row],[Cant]])</f>
        <v>106</v>
      </c>
      <c r="P13049" s="8">
        <f>IF(Tabla1[[#This Row],[Mov]]="VNT",-Tabla1[[#This Row],[Cant]],Tabla1[[#This Row],[Cant]])</f>
        <v>-1</v>
      </c>
      <c r="Q13049" s="8">
        <f>DAY(Tabla1[[#This Row],[Date]])</f>
        <v>11</v>
      </c>
      <c r="R13049" s="8">
        <f>MONTH(Tabla1[[#This Row],[Date]])</f>
        <v>8</v>
      </c>
      <c r="S13049" s="8">
        <f>YEAR(Tabla1[[#This Row],[Date]])</f>
        <v>2023</v>
      </c>
    </row>
    <row r="13050" spans="1:19" x14ac:dyDescent="0.2">
      <c r="A13050">
        <v>13046</v>
      </c>
      <c r="B13050" s="1">
        <v>45149</v>
      </c>
      <c r="C13050" t="s">
        <v>252</v>
      </c>
      <c r="D13050" t="s">
        <v>324</v>
      </c>
      <c r="E13050">
        <v>1</v>
      </c>
      <c r="F13050" t="s">
        <v>116</v>
      </c>
      <c r="G13050" t="s">
        <v>341</v>
      </c>
      <c r="H13050" t="s">
        <v>507</v>
      </c>
      <c r="M13050" s="2">
        <v>3270</v>
      </c>
      <c r="N13050" s="2">
        <v>3500</v>
      </c>
      <c r="O13050" s="2">
        <f>IF(Tabla1[[#This Row],[Mov]]="VNT",Tabla1[[#This Row],[Sale]]-Tabla1[[#This Row],[Cost]],-Tabla1[[#This Row],[Cost]]*Tabla1[[#This Row],[Cant]])</f>
        <v>230</v>
      </c>
      <c r="P13050" s="8">
        <f>IF(Tabla1[[#This Row],[Mov]]="VNT",-Tabla1[[#This Row],[Cant]],Tabla1[[#This Row],[Cant]])</f>
        <v>-1</v>
      </c>
      <c r="Q13050" s="8">
        <f>DAY(Tabla1[[#This Row],[Date]])</f>
        <v>11</v>
      </c>
      <c r="R13050" s="8">
        <f>MONTH(Tabla1[[#This Row],[Date]])</f>
        <v>8</v>
      </c>
      <c r="S13050" s="8">
        <f>YEAR(Tabla1[[#This Row],[Date]])</f>
        <v>2023</v>
      </c>
    </row>
    <row r="13051" spans="1:19" x14ac:dyDescent="0.2">
      <c r="A13051">
        <v>13047</v>
      </c>
      <c r="B13051" s="1">
        <v>45149</v>
      </c>
      <c r="C13051" t="s">
        <v>252</v>
      </c>
      <c r="D13051" t="s">
        <v>324</v>
      </c>
      <c r="E13051">
        <v>1</v>
      </c>
      <c r="F13051" t="s">
        <v>116</v>
      </c>
      <c r="G13051" t="s">
        <v>339</v>
      </c>
      <c r="H13051" t="s">
        <v>510</v>
      </c>
      <c r="M13051" s="2">
        <v>6074</v>
      </c>
      <c r="N13051" s="2">
        <v>6500</v>
      </c>
      <c r="O13051" s="2">
        <f>IF(Tabla1[[#This Row],[Mov]]="VNT",Tabla1[[#This Row],[Sale]]-Tabla1[[#This Row],[Cost]],-Tabla1[[#This Row],[Cost]]*Tabla1[[#This Row],[Cant]])</f>
        <v>426</v>
      </c>
      <c r="P13051" s="8">
        <f>IF(Tabla1[[#This Row],[Mov]]="VNT",-Tabla1[[#This Row],[Cant]],Tabla1[[#This Row],[Cant]])</f>
        <v>-1</v>
      </c>
      <c r="Q13051" s="8">
        <f>DAY(Tabla1[[#This Row],[Date]])</f>
        <v>11</v>
      </c>
      <c r="R13051" s="8">
        <f>MONTH(Tabla1[[#This Row],[Date]])</f>
        <v>8</v>
      </c>
      <c r="S13051" s="8">
        <f>YEAR(Tabla1[[#This Row],[Date]])</f>
        <v>2023</v>
      </c>
    </row>
    <row r="13052" spans="1:19" x14ac:dyDescent="0.2">
      <c r="A13052">
        <v>13048</v>
      </c>
      <c r="B13052" s="1">
        <v>45150</v>
      </c>
      <c r="C13052" t="s">
        <v>252</v>
      </c>
      <c r="D13052" t="s">
        <v>324</v>
      </c>
      <c r="E13052">
        <v>1</v>
      </c>
      <c r="F13052" t="s">
        <v>206</v>
      </c>
      <c r="G13052" t="s">
        <v>258</v>
      </c>
      <c r="H13052" t="s">
        <v>366</v>
      </c>
      <c r="M13052" s="2">
        <v>28000</v>
      </c>
      <c r="N13052" s="2">
        <v>50000</v>
      </c>
      <c r="O13052" s="2">
        <f>IF(Tabla1[[#This Row],[Mov]]="VNT",Tabla1[[#This Row],[Sale]]-Tabla1[[#This Row],[Cost]],-Tabla1[[#This Row],[Cost]]*Tabla1[[#This Row],[Cant]])</f>
        <v>22000</v>
      </c>
      <c r="P13052" s="8">
        <f>IF(Tabla1[[#This Row],[Mov]]="VNT",-Tabla1[[#This Row],[Cant]],Tabla1[[#This Row],[Cant]])</f>
        <v>-1</v>
      </c>
      <c r="Q13052" s="8">
        <f>DAY(Tabla1[[#This Row],[Date]])</f>
        <v>12</v>
      </c>
      <c r="R13052" s="8">
        <f>MONTH(Tabla1[[#This Row],[Date]])</f>
        <v>8</v>
      </c>
      <c r="S13052" s="8">
        <f>YEAR(Tabla1[[#This Row],[Date]])</f>
        <v>2023</v>
      </c>
    </row>
    <row r="13053" spans="1:19" x14ac:dyDescent="0.2">
      <c r="A13053">
        <v>13049</v>
      </c>
      <c r="B13053" s="1">
        <v>45150</v>
      </c>
      <c r="C13053" t="s">
        <v>252</v>
      </c>
      <c r="D13053" t="s">
        <v>324</v>
      </c>
      <c r="E13053">
        <v>1</v>
      </c>
      <c r="F13053" t="s">
        <v>116</v>
      </c>
      <c r="G13053" t="s">
        <v>339</v>
      </c>
      <c r="H13053" t="s">
        <v>510</v>
      </c>
      <c r="M13053" s="2">
        <v>3270</v>
      </c>
      <c r="N13053" s="2">
        <v>3500</v>
      </c>
      <c r="O13053" s="2">
        <f>IF(Tabla1[[#This Row],[Mov]]="VNT",Tabla1[[#This Row],[Sale]]-Tabla1[[#This Row],[Cost]],-Tabla1[[#This Row],[Cost]]*Tabla1[[#This Row],[Cant]])</f>
        <v>230</v>
      </c>
      <c r="P13053" s="8">
        <f>IF(Tabla1[[#This Row],[Mov]]="VNT",-Tabla1[[#This Row],[Cant]],Tabla1[[#This Row],[Cant]])</f>
        <v>-1</v>
      </c>
      <c r="Q13053" s="8">
        <f>DAY(Tabla1[[#This Row],[Date]])</f>
        <v>12</v>
      </c>
      <c r="R13053" s="8">
        <f>MONTH(Tabla1[[#This Row],[Date]])</f>
        <v>8</v>
      </c>
      <c r="S13053" s="8">
        <f>YEAR(Tabla1[[#This Row],[Date]])</f>
        <v>2023</v>
      </c>
    </row>
    <row r="13054" spans="1:19" x14ac:dyDescent="0.2">
      <c r="A13054">
        <v>13050</v>
      </c>
      <c r="B13054" s="1">
        <v>45150</v>
      </c>
      <c r="C13054" t="s">
        <v>253</v>
      </c>
      <c r="D13054" t="s">
        <v>884</v>
      </c>
      <c r="E13054">
        <v>1</v>
      </c>
      <c r="F13054" t="s">
        <v>378</v>
      </c>
      <c r="G13054" t="s">
        <v>264</v>
      </c>
      <c r="H13054" t="s">
        <v>3907</v>
      </c>
      <c r="M13054" s="2">
        <v>60000</v>
      </c>
      <c r="N13054" s="2">
        <v>125000</v>
      </c>
      <c r="O13054" s="2">
        <f>IF(Tabla1[[#This Row],[Mov]]="VNT",Tabla1[[#This Row],[Sale]]-Tabla1[[#This Row],[Cost]],-Tabla1[[#This Row],[Cost]]*Tabla1[[#This Row],[Cant]])</f>
        <v>-60000</v>
      </c>
      <c r="P13054" s="8">
        <f>IF(Tabla1[[#This Row],[Mov]]="VNT",-Tabla1[[#This Row],[Cant]],Tabla1[[#This Row],[Cant]])</f>
        <v>1</v>
      </c>
      <c r="Q13054" s="8">
        <f>DAY(Tabla1[[#This Row],[Date]])</f>
        <v>12</v>
      </c>
      <c r="R13054" s="8">
        <f>MONTH(Tabla1[[#This Row],[Date]])</f>
        <v>8</v>
      </c>
      <c r="S13054" s="8">
        <f>YEAR(Tabla1[[#This Row],[Date]])</f>
        <v>2023</v>
      </c>
    </row>
    <row r="13055" spans="1:19" x14ac:dyDescent="0.2">
      <c r="A13055">
        <v>13051</v>
      </c>
      <c r="B13055" s="1">
        <v>45150</v>
      </c>
      <c r="C13055" t="s">
        <v>253</v>
      </c>
      <c r="D13055" t="s">
        <v>884</v>
      </c>
      <c r="E13055">
        <v>1</v>
      </c>
      <c r="F13055" t="s">
        <v>378</v>
      </c>
      <c r="G13055" t="s">
        <v>264</v>
      </c>
      <c r="H13055" t="s">
        <v>3908</v>
      </c>
      <c r="M13055" s="2">
        <v>60000</v>
      </c>
      <c r="N13055" s="2">
        <v>125000</v>
      </c>
      <c r="O13055" s="2">
        <f>IF(Tabla1[[#This Row],[Mov]]="VNT",Tabla1[[#This Row],[Sale]]-Tabla1[[#This Row],[Cost]],-Tabla1[[#This Row],[Cost]]*Tabla1[[#This Row],[Cant]])</f>
        <v>-60000</v>
      </c>
      <c r="P13055" s="8">
        <f>IF(Tabla1[[#This Row],[Mov]]="VNT",-Tabla1[[#This Row],[Cant]],Tabla1[[#This Row],[Cant]])</f>
        <v>1</v>
      </c>
      <c r="Q13055" s="8">
        <f>DAY(Tabla1[[#This Row],[Date]])</f>
        <v>12</v>
      </c>
      <c r="R13055" s="8">
        <f>MONTH(Tabla1[[#This Row],[Date]])</f>
        <v>8</v>
      </c>
      <c r="S13055" s="8">
        <f>YEAR(Tabla1[[#This Row],[Date]])</f>
        <v>2023</v>
      </c>
    </row>
    <row r="13056" spans="1:19" x14ac:dyDescent="0.2">
      <c r="A13056">
        <v>13052</v>
      </c>
      <c r="B13056" s="1">
        <v>45150</v>
      </c>
      <c r="C13056" t="s">
        <v>253</v>
      </c>
      <c r="D13056" t="s">
        <v>884</v>
      </c>
      <c r="E13056">
        <v>1</v>
      </c>
      <c r="F13056" t="s">
        <v>378</v>
      </c>
      <c r="G13056" t="s">
        <v>255</v>
      </c>
      <c r="H13056" t="s">
        <v>3909</v>
      </c>
      <c r="M13056" s="2">
        <v>48000</v>
      </c>
      <c r="N13056" s="2">
        <v>110000</v>
      </c>
      <c r="O13056" s="2">
        <f>IF(Tabla1[[#This Row],[Mov]]="VNT",Tabla1[[#This Row],[Sale]]-Tabla1[[#This Row],[Cost]],-Tabla1[[#This Row],[Cost]]*Tabla1[[#This Row],[Cant]])</f>
        <v>-48000</v>
      </c>
      <c r="P13056" s="8">
        <f>IF(Tabla1[[#This Row],[Mov]]="VNT",-Tabla1[[#This Row],[Cant]],Tabla1[[#This Row],[Cant]])</f>
        <v>1</v>
      </c>
      <c r="Q13056" s="8">
        <f>DAY(Tabla1[[#This Row],[Date]])</f>
        <v>12</v>
      </c>
      <c r="R13056" s="8">
        <f>MONTH(Tabla1[[#This Row],[Date]])</f>
        <v>8</v>
      </c>
      <c r="S13056" s="8">
        <f>YEAR(Tabla1[[#This Row],[Date]])</f>
        <v>2023</v>
      </c>
    </row>
    <row r="13057" spans="1:19" x14ac:dyDescent="0.2">
      <c r="A13057">
        <v>13053</v>
      </c>
      <c r="B13057" s="1">
        <v>45150</v>
      </c>
      <c r="C13057" t="s">
        <v>253</v>
      </c>
      <c r="D13057" t="s">
        <v>884</v>
      </c>
      <c r="E13057">
        <v>1</v>
      </c>
      <c r="F13057" t="s">
        <v>1144</v>
      </c>
      <c r="G13057" t="s">
        <v>255</v>
      </c>
      <c r="H13057" t="s">
        <v>470</v>
      </c>
      <c r="M13057" s="2">
        <v>13000</v>
      </c>
      <c r="N13057" s="2">
        <v>25000</v>
      </c>
      <c r="O13057" s="2">
        <f>IF(Tabla1[[#This Row],[Mov]]="VNT",Tabla1[[#This Row],[Sale]]-Tabla1[[#This Row],[Cost]],-Tabla1[[#This Row],[Cost]]*Tabla1[[#This Row],[Cant]])</f>
        <v>-13000</v>
      </c>
      <c r="P13057" s="8">
        <f>IF(Tabla1[[#This Row],[Mov]]="VNT",-Tabla1[[#This Row],[Cant]],Tabla1[[#This Row],[Cant]])</f>
        <v>1</v>
      </c>
      <c r="Q13057" s="8">
        <f>DAY(Tabla1[[#This Row],[Date]])</f>
        <v>12</v>
      </c>
      <c r="R13057" s="8">
        <f>MONTH(Tabla1[[#This Row],[Date]])</f>
        <v>8</v>
      </c>
      <c r="S13057" s="8">
        <f>YEAR(Tabla1[[#This Row],[Date]])</f>
        <v>2023</v>
      </c>
    </row>
    <row r="13058" spans="1:19" x14ac:dyDescent="0.2">
      <c r="A13058">
        <v>13054</v>
      </c>
      <c r="B13058" s="1">
        <v>45150</v>
      </c>
      <c r="C13058" t="s">
        <v>253</v>
      </c>
      <c r="D13058" t="s">
        <v>884</v>
      </c>
      <c r="E13058">
        <v>1</v>
      </c>
      <c r="F13058" t="s">
        <v>3323</v>
      </c>
      <c r="G13058" t="s">
        <v>276</v>
      </c>
      <c r="H13058" t="s">
        <v>407</v>
      </c>
      <c r="M13058" s="2">
        <v>25000</v>
      </c>
      <c r="N13058" s="2">
        <v>40000</v>
      </c>
      <c r="O13058" s="2">
        <f>IF(Tabla1[[#This Row],[Mov]]="VNT",Tabla1[[#This Row],[Sale]]-Tabla1[[#This Row],[Cost]],-Tabla1[[#This Row],[Cost]]*Tabla1[[#This Row],[Cant]])</f>
        <v>-25000</v>
      </c>
      <c r="P13058" s="8">
        <f>IF(Tabla1[[#This Row],[Mov]]="VNT",-Tabla1[[#This Row],[Cant]],Tabla1[[#This Row],[Cant]])</f>
        <v>1</v>
      </c>
      <c r="Q13058" s="8">
        <f>DAY(Tabla1[[#This Row],[Date]])</f>
        <v>12</v>
      </c>
      <c r="R13058" s="8">
        <f>MONTH(Tabla1[[#This Row],[Date]])</f>
        <v>8</v>
      </c>
      <c r="S13058" s="8">
        <f>YEAR(Tabla1[[#This Row],[Date]])</f>
        <v>2023</v>
      </c>
    </row>
    <row r="13059" spans="1:19" x14ac:dyDescent="0.2">
      <c r="A13059">
        <v>13055</v>
      </c>
      <c r="B13059" s="1">
        <v>45150</v>
      </c>
      <c r="C13059" t="s">
        <v>253</v>
      </c>
      <c r="D13059" t="s">
        <v>884</v>
      </c>
      <c r="E13059">
        <v>1</v>
      </c>
      <c r="F13059" t="s">
        <v>3323</v>
      </c>
      <c r="G13059" t="s">
        <v>264</v>
      </c>
      <c r="H13059" t="s">
        <v>1535</v>
      </c>
      <c r="M13059" s="2">
        <v>10000</v>
      </c>
      <c r="N13059" s="2">
        <v>20000</v>
      </c>
      <c r="O13059" s="2">
        <f>IF(Tabla1[[#This Row],[Mov]]="VNT",Tabla1[[#This Row],[Sale]]-Tabla1[[#This Row],[Cost]],-Tabla1[[#This Row],[Cost]]*Tabla1[[#This Row],[Cant]])</f>
        <v>-10000</v>
      </c>
      <c r="P13059" s="8">
        <f>IF(Tabla1[[#This Row],[Mov]]="VNT",-Tabla1[[#This Row],[Cant]],Tabla1[[#This Row],[Cant]])</f>
        <v>1</v>
      </c>
      <c r="Q13059" s="8">
        <f>DAY(Tabla1[[#This Row],[Date]])</f>
        <v>12</v>
      </c>
      <c r="R13059" s="8">
        <f>MONTH(Tabla1[[#This Row],[Date]])</f>
        <v>8</v>
      </c>
      <c r="S13059" s="8">
        <f>YEAR(Tabla1[[#This Row],[Date]])</f>
        <v>2023</v>
      </c>
    </row>
    <row r="13060" spans="1:19" x14ac:dyDescent="0.2">
      <c r="A13060">
        <v>13056</v>
      </c>
      <c r="B13060" s="1">
        <v>45150</v>
      </c>
      <c r="C13060" t="s">
        <v>253</v>
      </c>
      <c r="D13060" t="s">
        <v>3402</v>
      </c>
      <c r="E13060">
        <v>2</v>
      </c>
      <c r="F13060" t="s">
        <v>524</v>
      </c>
      <c r="G13060" t="s">
        <v>258</v>
      </c>
      <c r="H13060" t="s">
        <v>3423</v>
      </c>
      <c r="M13060" s="2">
        <v>25000</v>
      </c>
      <c r="N13060" s="2">
        <v>55000</v>
      </c>
      <c r="O13060" s="2">
        <f>IF(Tabla1[[#This Row],[Mov]]="VNT",Tabla1[[#This Row],[Sale]]-Tabla1[[#This Row],[Cost]],-Tabla1[[#This Row],[Cost]]*Tabla1[[#This Row],[Cant]])</f>
        <v>-50000</v>
      </c>
      <c r="P13060" s="8">
        <f>IF(Tabla1[[#This Row],[Mov]]="VNT",-Tabla1[[#This Row],[Cant]],Tabla1[[#This Row],[Cant]])</f>
        <v>2</v>
      </c>
      <c r="Q13060" s="8">
        <f>DAY(Tabla1[[#This Row],[Date]])</f>
        <v>12</v>
      </c>
      <c r="R13060" s="8">
        <f>MONTH(Tabla1[[#This Row],[Date]])</f>
        <v>8</v>
      </c>
      <c r="S13060" s="8">
        <f>YEAR(Tabla1[[#This Row],[Date]])</f>
        <v>2023</v>
      </c>
    </row>
    <row r="13061" spans="1:19" x14ac:dyDescent="0.2">
      <c r="A13061">
        <v>13057</v>
      </c>
      <c r="B13061" s="1">
        <v>45150</v>
      </c>
      <c r="C13061" t="s">
        <v>253</v>
      </c>
      <c r="D13061" t="s">
        <v>3402</v>
      </c>
      <c r="E13061">
        <v>1</v>
      </c>
      <c r="F13061" t="s">
        <v>216</v>
      </c>
      <c r="G13061" t="s">
        <v>596</v>
      </c>
      <c r="H13061" t="s">
        <v>1730</v>
      </c>
      <c r="J13061" t="s">
        <v>60</v>
      </c>
      <c r="M13061" s="2">
        <v>7500</v>
      </c>
      <c r="N13061" s="2">
        <v>20000</v>
      </c>
      <c r="O13061" s="2">
        <f>IF(Tabla1[[#This Row],[Mov]]="VNT",Tabla1[[#This Row],[Sale]]-Tabla1[[#This Row],[Cost]],-Tabla1[[#This Row],[Cost]]*Tabla1[[#This Row],[Cant]])</f>
        <v>-7500</v>
      </c>
      <c r="P13061" s="8">
        <f>IF(Tabla1[[#This Row],[Mov]]="VNT",-Tabla1[[#This Row],[Cant]],Tabla1[[#This Row],[Cant]])</f>
        <v>1</v>
      </c>
      <c r="Q13061" s="8">
        <f>DAY(Tabla1[[#This Row],[Date]])</f>
        <v>12</v>
      </c>
      <c r="R13061" s="8">
        <f>MONTH(Tabla1[[#This Row],[Date]])</f>
        <v>8</v>
      </c>
      <c r="S13061" s="8">
        <f>YEAR(Tabla1[[#This Row],[Date]])</f>
        <v>2023</v>
      </c>
    </row>
    <row r="13062" spans="1:19" x14ac:dyDescent="0.2">
      <c r="A13062">
        <v>13058</v>
      </c>
      <c r="B13062" s="1">
        <v>45150</v>
      </c>
      <c r="C13062" t="s">
        <v>253</v>
      </c>
      <c r="D13062" t="s">
        <v>2961</v>
      </c>
      <c r="E13062">
        <v>1</v>
      </c>
      <c r="F13062" t="s">
        <v>3910</v>
      </c>
      <c r="G13062" t="s">
        <v>1797</v>
      </c>
      <c r="H13062" t="s">
        <v>3911</v>
      </c>
      <c r="M13062" s="2">
        <v>8000</v>
      </c>
      <c r="N13062" s="2">
        <v>0</v>
      </c>
      <c r="O13062" s="2">
        <f>IF(Tabla1[[#This Row],[Mov]]="VNT",Tabla1[[#This Row],[Sale]]-Tabla1[[#This Row],[Cost]],-Tabla1[[#This Row],[Cost]]*Tabla1[[#This Row],[Cant]])</f>
        <v>-8000</v>
      </c>
      <c r="P13062" s="8">
        <f>IF(Tabla1[[#This Row],[Mov]]="VNT",-Tabla1[[#This Row],[Cant]],Tabla1[[#This Row],[Cant]])</f>
        <v>1</v>
      </c>
      <c r="Q13062" s="8">
        <f>DAY(Tabla1[[#This Row],[Date]])</f>
        <v>12</v>
      </c>
      <c r="R13062" s="8">
        <f>MONTH(Tabla1[[#This Row],[Date]])</f>
        <v>8</v>
      </c>
      <c r="S13062" s="8">
        <f>YEAR(Tabla1[[#This Row],[Date]])</f>
        <v>2023</v>
      </c>
    </row>
    <row r="13063" spans="1:19" x14ac:dyDescent="0.2">
      <c r="A13063">
        <v>13059</v>
      </c>
      <c r="B13063" s="1">
        <v>45150</v>
      </c>
      <c r="C13063" t="s">
        <v>252</v>
      </c>
      <c r="D13063" t="s">
        <v>324</v>
      </c>
      <c r="E13063">
        <v>1</v>
      </c>
      <c r="F13063" t="s">
        <v>26</v>
      </c>
      <c r="G13063" t="s">
        <v>256</v>
      </c>
      <c r="H13063" t="s">
        <v>20</v>
      </c>
      <c r="M13063" s="2">
        <v>8500</v>
      </c>
      <c r="N13063" s="2">
        <v>22000</v>
      </c>
      <c r="O13063" s="2">
        <f>IF(Tabla1[[#This Row],[Mov]]="VNT",Tabla1[[#This Row],[Sale]]-Tabla1[[#This Row],[Cost]],-Tabla1[[#This Row],[Cost]]*Tabla1[[#This Row],[Cant]])</f>
        <v>13500</v>
      </c>
      <c r="P13063" s="8">
        <f>IF(Tabla1[[#This Row],[Mov]]="VNT",-Tabla1[[#This Row],[Cant]],Tabla1[[#This Row],[Cant]])</f>
        <v>-1</v>
      </c>
      <c r="Q13063" s="8">
        <f>DAY(Tabla1[[#This Row],[Date]])</f>
        <v>12</v>
      </c>
      <c r="R13063" s="8">
        <f>MONTH(Tabla1[[#This Row],[Date]])</f>
        <v>8</v>
      </c>
      <c r="S13063" s="8">
        <f>YEAR(Tabla1[[#This Row],[Date]])</f>
        <v>2023</v>
      </c>
    </row>
    <row r="13064" spans="1:19" x14ac:dyDescent="0.2">
      <c r="A13064">
        <v>13060</v>
      </c>
      <c r="B13064" s="1">
        <v>45150</v>
      </c>
      <c r="C13064" t="s">
        <v>253</v>
      </c>
      <c r="D13064" t="s">
        <v>1560</v>
      </c>
      <c r="E13064">
        <v>2</v>
      </c>
      <c r="F13064" t="s">
        <v>216</v>
      </c>
      <c r="G13064" t="s">
        <v>265</v>
      </c>
      <c r="H13064" t="s">
        <v>3895</v>
      </c>
      <c r="M13064" s="2">
        <v>6000</v>
      </c>
      <c r="N13064" s="2">
        <v>18000</v>
      </c>
      <c r="O13064" s="2">
        <f>IF(Tabla1[[#This Row],[Mov]]="VNT",Tabla1[[#This Row],[Sale]]-Tabla1[[#This Row],[Cost]],-Tabla1[[#This Row],[Cost]]*Tabla1[[#This Row],[Cant]])</f>
        <v>-12000</v>
      </c>
      <c r="P13064" s="8">
        <f>IF(Tabla1[[#This Row],[Mov]]="VNT",-Tabla1[[#This Row],[Cant]],Tabla1[[#This Row],[Cant]])</f>
        <v>2</v>
      </c>
      <c r="Q13064" s="8">
        <f>DAY(Tabla1[[#This Row],[Date]])</f>
        <v>12</v>
      </c>
      <c r="R13064" s="8">
        <f>MONTH(Tabla1[[#This Row],[Date]])</f>
        <v>8</v>
      </c>
      <c r="S13064" s="8">
        <f>YEAR(Tabla1[[#This Row],[Date]])</f>
        <v>2023</v>
      </c>
    </row>
    <row r="13065" spans="1:19" x14ac:dyDescent="0.2">
      <c r="A13065">
        <v>13061</v>
      </c>
      <c r="B13065" s="1">
        <v>45150</v>
      </c>
      <c r="C13065" t="s">
        <v>253</v>
      </c>
      <c r="D13065" t="s">
        <v>1560</v>
      </c>
      <c r="E13065">
        <v>2</v>
      </c>
      <c r="F13065" t="s">
        <v>216</v>
      </c>
      <c r="G13065" t="s">
        <v>264</v>
      </c>
      <c r="H13065" t="s">
        <v>303</v>
      </c>
      <c r="M13065" s="2">
        <v>7500</v>
      </c>
      <c r="N13065" s="2">
        <v>20000</v>
      </c>
      <c r="O13065" s="2">
        <f>IF(Tabla1[[#This Row],[Mov]]="VNT",Tabla1[[#This Row],[Sale]]-Tabla1[[#This Row],[Cost]],-Tabla1[[#This Row],[Cost]]*Tabla1[[#This Row],[Cant]])</f>
        <v>-15000</v>
      </c>
      <c r="P13065" s="8">
        <f>IF(Tabla1[[#This Row],[Mov]]="VNT",-Tabla1[[#This Row],[Cant]],Tabla1[[#This Row],[Cant]])</f>
        <v>2</v>
      </c>
      <c r="Q13065" s="8">
        <f>DAY(Tabla1[[#This Row],[Date]])</f>
        <v>12</v>
      </c>
      <c r="R13065" s="8">
        <f>MONTH(Tabla1[[#This Row],[Date]])</f>
        <v>8</v>
      </c>
      <c r="S13065" s="8">
        <f>YEAR(Tabla1[[#This Row],[Date]])</f>
        <v>2023</v>
      </c>
    </row>
    <row r="13066" spans="1:19" x14ac:dyDescent="0.2">
      <c r="A13066">
        <v>13062</v>
      </c>
      <c r="B13066" s="1">
        <v>45150</v>
      </c>
      <c r="C13066" t="s">
        <v>253</v>
      </c>
      <c r="D13066" t="s">
        <v>1560</v>
      </c>
      <c r="E13066">
        <v>2</v>
      </c>
      <c r="F13066" t="s">
        <v>15</v>
      </c>
      <c r="G13066" t="s">
        <v>265</v>
      </c>
      <c r="H13066" t="s">
        <v>3913</v>
      </c>
      <c r="M13066" s="2">
        <v>7500</v>
      </c>
      <c r="N13066" s="2">
        <v>20000</v>
      </c>
      <c r="O13066" s="2">
        <f>IF(Tabla1[[#This Row],[Mov]]="VNT",Tabla1[[#This Row],[Sale]]-Tabla1[[#This Row],[Cost]],-Tabla1[[#This Row],[Cost]]*Tabla1[[#This Row],[Cant]])</f>
        <v>-15000</v>
      </c>
      <c r="P13066" s="8">
        <f>IF(Tabla1[[#This Row],[Mov]]="VNT",-Tabla1[[#This Row],[Cant]],Tabla1[[#This Row],[Cant]])</f>
        <v>2</v>
      </c>
      <c r="Q13066" s="8">
        <f>DAY(Tabla1[[#This Row],[Date]])</f>
        <v>12</v>
      </c>
      <c r="R13066" s="8">
        <f>MONTH(Tabla1[[#This Row],[Date]])</f>
        <v>8</v>
      </c>
      <c r="S13066" s="8">
        <f>YEAR(Tabla1[[#This Row],[Date]])</f>
        <v>2023</v>
      </c>
    </row>
    <row r="13067" spans="1:19" x14ac:dyDescent="0.2">
      <c r="A13067">
        <v>13063</v>
      </c>
      <c r="B13067" s="1">
        <v>45150</v>
      </c>
      <c r="C13067" t="s">
        <v>253</v>
      </c>
      <c r="D13067" t="s">
        <v>1560</v>
      </c>
      <c r="E13067">
        <v>2</v>
      </c>
      <c r="F13067" t="s">
        <v>26</v>
      </c>
      <c r="G13067" t="s">
        <v>264</v>
      </c>
      <c r="H13067" t="s">
        <v>3168</v>
      </c>
      <c r="M13067" s="2">
        <v>24000</v>
      </c>
      <c r="N13067" s="2">
        <v>59000</v>
      </c>
      <c r="O13067" s="2">
        <f>IF(Tabla1[[#This Row],[Mov]]="VNT",Tabla1[[#This Row],[Sale]]-Tabla1[[#This Row],[Cost]],-Tabla1[[#This Row],[Cost]]*Tabla1[[#This Row],[Cant]])</f>
        <v>-48000</v>
      </c>
      <c r="P13067" s="8">
        <f>IF(Tabla1[[#This Row],[Mov]]="VNT",-Tabla1[[#This Row],[Cant]],Tabla1[[#This Row],[Cant]])</f>
        <v>2</v>
      </c>
      <c r="Q13067" s="8">
        <f>DAY(Tabla1[[#This Row],[Date]])</f>
        <v>12</v>
      </c>
      <c r="R13067" s="8">
        <f>MONTH(Tabla1[[#This Row],[Date]])</f>
        <v>8</v>
      </c>
      <c r="S13067" s="8">
        <f>YEAR(Tabla1[[#This Row],[Date]])</f>
        <v>2023</v>
      </c>
    </row>
    <row r="13068" spans="1:19" x14ac:dyDescent="0.2">
      <c r="A13068">
        <v>13064</v>
      </c>
      <c r="B13068" s="1">
        <v>45150</v>
      </c>
      <c r="C13068" t="s">
        <v>253</v>
      </c>
      <c r="D13068" t="s">
        <v>1560</v>
      </c>
      <c r="E13068">
        <v>4</v>
      </c>
      <c r="F13068" t="s">
        <v>1932</v>
      </c>
      <c r="G13068" t="s">
        <v>258</v>
      </c>
      <c r="H13068" t="s">
        <v>3912</v>
      </c>
      <c r="M13068" s="2">
        <v>5000</v>
      </c>
      <c r="N13068" s="2">
        <v>15000</v>
      </c>
      <c r="O13068" s="2">
        <f>IF(Tabla1[[#This Row],[Mov]]="VNT",Tabla1[[#This Row],[Sale]]-Tabla1[[#This Row],[Cost]],-Tabla1[[#This Row],[Cost]]*Tabla1[[#This Row],[Cant]])</f>
        <v>-20000</v>
      </c>
      <c r="P13068" s="8">
        <f>IF(Tabla1[[#This Row],[Mov]]="VNT",-Tabla1[[#This Row],[Cant]],Tabla1[[#This Row],[Cant]])</f>
        <v>4</v>
      </c>
      <c r="Q13068" s="8">
        <f>DAY(Tabla1[[#This Row],[Date]])</f>
        <v>12</v>
      </c>
      <c r="R13068" s="8">
        <f>MONTH(Tabla1[[#This Row],[Date]])</f>
        <v>8</v>
      </c>
      <c r="S13068" s="8">
        <f>YEAR(Tabla1[[#This Row],[Date]])</f>
        <v>2023</v>
      </c>
    </row>
    <row r="13069" spans="1:19" x14ac:dyDescent="0.2">
      <c r="A13069">
        <v>13065</v>
      </c>
      <c r="B13069" s="1">
        <v>45150</v>
      </c>
      <c r="C13069" t="s">
        <v>253</v>
      </c>
      <c r="D13069" t="s">
        <v>1560</v>
      </c>
      <c r="E13069">
        <v>3</v>
      </c>
      <c r="F13069" t="s">
        <v>1932</v>
      </c>
      <c r="G13069" t="s">
        <v>258</v>
      </c>
      <c r="H13069" t="s">
        <v>3899</v>
      </c>
      <c r="M13069" s="2">
        <v>5800</v>
      </c>
      <c r="N13069" s="2">
        <v>12000</v>
      </c>
      <c r="O13069" s="2">
        <f>IF(Tabla1[[#This Row],[Mov]]="VNT",Tabla1[[#This Row],[Sale]]-Tabla1[[#This Row],[Cost]],-Tabla1[[#This Row],[Cost]]*Tabla1[[#This Row],[Cant]])</f>
        <v>-17400</v>
      </c>
      <c r="P13069" s="8">
        <f>IF(Tabla1[[#This Row],[Mov]]="VNT",-Tabla1[[#This Row],[Cant]],Tabla1[[#This Row],[Cant]])</f>
        <v>3</v>
      </c>
      <c r="Q13069" s="8">
        <f>DAY(Tabla1[[#This Row],[Date]])</f>
        <v>12</v>
      </c>
      <c r="R13069" s="8">
        <f>MONTH(Tabla1[[#This Row],[Date]])</f>
        <v>8</v>
      </c>
      <c r="S13069" s="8">
        <f>YEAR(Tabla1[[#This Row],[Date]])</f>
        <v>2023</v>
      </c>
    </row>
    <row r="13070" spans="1:19" x14ac:dyDescent="0.2">
      <c r="A13070">
        <v>13066</v>
      </c>
      <c r="B13070" s="1">
        <v>45150</v>
      </c>
      <c r="C13070" t="s">
        <v>253</v>
      </c>
      <c r="D13070" t="s">
        <v>1560</v>
      </c>
      <c r="E13070">
        <v>2</v>
      </c>
      <c r="F13070" t="s">
        <v>1932</v>
      </c>
      <c r="G13070" t="s">
        <v>258</v>
      </c>
      <c r="H13070" t="s">
        <v>3434</v>
      </c>
      <c r="M13070" s="2">
        <v>6300</v>
      </c>
      <c r="N13070" s="2">
        <v>12000</v>
      </c>
      <c r="O13070" s="2">
        <f>IF(Tabla1[[#This Row],[Mov]]="VNT",Tabla1[[#This Row],[Sale]]-Tabla1[[#This Row],[Cost]],-Tabla1[[#This Row],[Cost]]*Tabla1[[#This Row],[Cant]])</f>
        <v>-12600</v>
      </c>
      <c r="P13070" s="8">
        <f>IF(Tabla1[[#This Row],[Mov]]="VNT",-Tabla1[[#This Row],[Cant]],Tabla1[[#This Row],[Cant]])</f>
        <v>2</v>
      </c>
      <c r="Q13070" s="8">
        <f>DAY(Tabla1[[#This Row],[Date]])</f>
        <v>12</v>
      </c>
      <c r="R13070" s="8">
        <f>MONTH(Tabla1[[#This Row],[Date]])</f>
        <v>8</v>
      </c>
      <c r="S13070" s="8">
        <f>YEAR(Tabla1[[#This Row],[Date]])</f>
        <v>2023</v>
      </c>
    </row>
    <row r="13071" spans="1:19" x14ac:dyDescent="0.2">
      <c r="A13071">
        <v>13067</v>
      </c>
      <c r="B13071" s="1">
        <v>45150</v>
      </c>
      <c r="C13071" t="s">
        <v>253</v>
      </c>
      <c r="D13071" t="s">
        <v>1560</v>
      </c>
      <c r="E13071">
        <v>10</v>
      </c>
      <c r="F13071" t="s">
        <v>217</v>
      </c>
      <c r="G13071" t="s">
        <v>581</v>
      </c>
      <c r="H13071" t="s">
        <v>1165</v>
      </c>
      <c r="M13071" s="2">
        <v>1000</v>
      </c>
      <c r="N13071" s="2">
        <v>10000</v>
      </c>
      <c r="O13071" s="2">
        <f>IF(Tabla1[[#This Row],[Mov]]="VNT",Tabla1[[#This Row],[Sale]]-Tabla1[[#This Row],[Cost]],-Tabla1[[#This Row],[Cost]]*Tabla1[[#This Row],[Cant]])</f>
        <v>-10000</v>
      </c>
      <c r="P13071" s="8">
        <f>IF(Tabla1[[#This Row],[Mov]]="VNT",-Tabla1[[#This Row],[Cant]],Tabla1[[#This Row],[Cant]])</f>
        <v>10</v>
      </c>
      <c r="Q13071" s="8">
        <f>DAY(Tabla1[[#This Row],[Date]])</f>
        <v>12</v>
      </c>
      <c r="R13071" s="8">
        <f>MONTH(Tabla1[[#This Row],[Date]])</f>
        <v>8</v>
      </c>
      <c r="S13071" s="8">
        <f>YEAR(Tabla1[[#This Row],[Date]])</f>
        <v>2023</v>
      </c>
    </row>
    <row r="13072" spans="1:19" x14ac:dyDescent="0.2">
      <c r="A13072">
        <v>13068</v>
      </c>
      <c r="B13072" s="1">
        <v>45150</v>
      </c>
      <c r="C13072" t="s">
        <v>253</v>
      </c>
      <c r="D13072" t="s">
        <v>1560</v>
      </c>
      <c r="E13072">
        <v>20</v>
      </c>
      <c r="F13072" t="s">
        <v>447</v>
      </c>
      <c r="G13072" t="s">
        <v>339</v>
      </c>
      <c r="H13072" t="s">
        <v>448</v>
      </c>
      <c r="M13072" s="2">
        <v>800</v>
      </c>
      <c r="N13072" s="2">
        <v>5000</v>
      </c>
      <c r="O13072" s="2">
        <f>IF(Tabla1[[#This Row],[Mov]]="VNT",Tabla1[[#This Row],[Sale]]-Tabla1[[#This Row],[Cost]],-Tabla1[[#This Row],[Cost]]*Tabla1[[#This Row],[Cant]])</f>
        <v>-16000</v>
      </c>
      <c r="P13072" s="8">
        <f>IF(Tabla1[[#This Row],[Mov]]="VNT",-Tabla1[[#This Row],[Cant]],Tabla1[[#This Row],[Cant]])</f>
        <v>20</v>
      </c>
      <c r="Q13072" s="8">
        <f>DAY(Tabla1[[#This Row],[Date]])</f>
        <v>12</v>
      </c>
      <c r="R13072" s="8">
        <f>MONTH(Tabla1[[#This Row],[Date]])</f>
        <v>8</v>
      </c>
      <c r="S13072" s="8">
        <f>YEAR(Tabla1[[#This Row],[Date]])</f>
        <v>2023</v>
      </c>
    </row>
    <row r="13073" spans="1:19" x14ac:dyDescent="0.2">
      <c r="A13073">
        <v>13069</v>
      </c>
      <c r="B13073" s="1">
        <v>45150</v>
      </c>
      <c r="C13073" t="s">
        <v>252</v>
      </c>
      <c r="D13073" t="s">
        <v>324</v>
      </c>
      <c r="E13073">
        <v>1</v>
      </c>
      <c r="F13073" t="s">
        <v>1287</v>
      </c>
      <c r="G13073" t="s">
        <v>258</v>
      </c>
      <c r="H13073" t="s">
        <v>3755</v>
      </c>
      <c r="M13073" s="2">
        <v>10000</v>
      </c>
      <c r="N13073" s="2">
        <v>20000</v>
      </c>
      <c r="O13073" s="2">
        <f>IF(Tabla1[[#This Row],[Mov]]="VNT",Tabla1[[#This Row],[Sale]]-Tabla1[[#This Row],[Cost]],-Tabla1[[#This Row],[Cost]]*Tabla1[[#This Row],[Cant]])</f>
        <v>10000</v>
      </c>
      <c r="P13073" s="8">
        <f>IF(Tabla1[[#This Row],[Mov]]="VNT",-Tabla1[[#This Row],[Cant]],Tabla1[[#This Row],[Cant]])</f>
        <v>-1</v>
      </c>
      <c r="Q13073" s="8">
        <f>DAY(Tabla1[[#This Row],[Date]])</f>
        <v>12</v>
      </c>
      <c r="R13073" s="8">
        <f>MONTH(Tabla1[[#This Row],[Date]])</f>
        <v>8</v>
      </c>
      <c r="S13073" s="8">
        <f>YEAR(Tabla1[[#This Row],[Date]])</f>
        <v>2023</v>
      </c>
    </row>
    <row r="13074" spans="1:19" x14ac:dyDescent="0.2">
      <c r="A13074">
        <v>13070</v>
      </c>
      <c r="B13074" s="1">
        <v>45150</v>
      </c>
      <c r="C13074" t="s">
        <v>253</v>
      </c>
      <c r="D13074" t="s">
        <v>3914</v>
      </c>
      <c r="E13074">
        <v>2</v>
      </c>
      <c r="F13074" t="s">
        <v>467</v>
      </c>
      <c r="G13074" t="s">
        <v>265</v>
      </c>
      <c r="H13074" t="s">
        <v>462</v>
      </c>
      <c r="M13074" s="2">
        <v>4000</v>
      </c>
      <c r="N13074" s="2">
        <v>12000</v>
      </c>
      <c r="O13074" s="2">
        <f>IF(Tabla1[[#This Row],[Mov]]="VNT",Tabla1[[#This Row],[Sale]]-Tabla1[[#This Row],[Cost]],-Tabla1[[#This Row],[Cost]]*Tabla1[[#This Row],[Cant]])</f>
        <v>-8000</v>
      </c>
      <c r="P13074" s="8">
        <f>IF(Tabla1[[#This Row],[Mov]]="VNT",-Tabla1[[#This Row],[Cant]],Tabla1[[#This Row],[Cant]])</f>
        <v>2</v>
      </c>
      <c r="Q13074" s="8">
        <f>DAY(Tabla1[[#This Row],[Date]])</f>
        <v>12</v>
      </c>
      <c r="R13074" s="8">
        <f>MONTH(Tabla1[[#This Row],[Date]])</f>
        <v>8</v>
      </c>
      <c r="S13074" s="8">
        <f>YEAR(Tabla1[[#This Row],[Date]])</f>
        <v>2023</v>
      </c>
    </row>
    <row r="13075" spans="1:19" x14ac:dyDescent="0.2">
      <c r="A13075">
        <v>13071</v>
      </c>
      <c r="B13075" s="1">
        <v>45150</v>
      </c>
      <c r="C13075" t="s">
        <v>253</v>
      </c>
      <c r="D13075" t="s">
        <v>3914</v>
      </c>
      <c r="E13075">
        <v>2</v>
      </c>
      <c r="F13075" t="s">
        <v>467</v>
      </c>
      <c r="G13075" t="s">
        <v>264</v>
      </c>
      <c r="H13075" t="s">
        <v>3915</v>
      </c>
      <c r="M13075" s="2">
        <v>3500</v>
      </c>
      <c r="N13075" s="2">
        <v>12000</v>
      </c>
      <c r="O13075" s="2">
        <f>IF(Tabla1[[#This Row],[Mov]]="VNT",Tabla1[[#This Row],[Sale]]-Tabla1[[#This Row],[Cost]],-Tabla1[[#This Row],[Cost]]*Tabla1[[#This Row],[Cant]])</f>
        <v>-7000</v>
      </c>
      <c r="P13075" s="8">
        <f>IF(Tabla1[[#This Row],[Mov]]="VNT",-Tabla1[[#This Row],[Cant]],Tabla1[[#This Row],[Cant]])</f>
        <v>2</v>
      </c>
      <c r="Q13075" s="8">
        <f>DAY(Tabla1[[#This Row],[Date]])</f>
        <v>12</v>
      </c>
      <c r="R13075" s="8">
        <f>MONTH(Tabla1[[#This Row],[Date]])</f>
        <v>8</v>
      </c>
      <c r="S13075" s="8">
        <f>YEAR(Tabla1[[#This Row],[Date]])</f>
        <v>2023</v>
      </c>
    </row>
    <row r="13076" spans="1:19" x14ac:dyDescent="0.2">
      <c r="A13076">
        <v>13072</v>
      </c>
      <c r="B13076" s="1">
        <v>45150</v>
      </c>
      <c r="C13076" t="s">
        <v>253</v>
      </c>
      <c r="D13076" t="s">
        <v>3914</v>
      </c>
      <c r="E13076">
        <v>1</v>
      </c>
      <c r="F13076" t="s">
        <v>467</v>
      </c>
      <c r="G13076" t="s">
        <v>255</v>
      </c>
      <c r="H13076" t="s">
        <v>270</v>
      </c>
      <c r="M13076" s="2">
        <v>3500</v>
      </c>
      <c r="N13076" s="2">
        <v>12000</v>
      </c>
      <c r="O13076" s="2">
        <f>IF(Tabla1[[#This Row],[Mov]]="VNT",Tabla1[[#This Row],[Sale]]-Tabla1[[#This Row],[Cost]],-Tabla1[[#This Row],[Cost]]*Tabla1[[#This Row],[Cant]])</f>
        <v>-3500</v>
      </c>
      <c r="P13076" s="8">
        <f>IF(Tabla1[[#This Row],[Mov]]="VNT",-Tabla1[[#This Row],[Cant]],Tabla1[[#This Row],[Cant]])</f>
        <v>1</v>
      </c>
      <c r="Q13076" s="8">
        <f>DAY(Tabla1[[#This Row],[Date]])</f>
        <v>12</v>
      </c>
      <c r="R13076" s="8">
        <f>MONTH(Tabla1[[#This Row],[Date]])</f>
        <v>8</v>
      </c>
      <c r="S13076" s="8">
        <f>YEAR(Tabla1[[#This Row],[Date]])</f>
        <v>2023</v>
      </c>
    </row>
    <row r="13077" spans="1:19" x14ac:dyDescent="0.2">
      <c r="A13077">
        <v>13073</v>
      </c>
      <c r="B13077" s="1">
        <v>45150</v>
      </c>
      <c r="C13077" t="s">
        <v>252</v>
      </c>
      <c r="D13077" t="s">
        <v>324</v>
      </c>
      <c r="E13077">
        <v>1</v>
      </c>
      <c r="F13077" t="s">
        <v>15</v>
      </c>
      <c r="G13077" t="s">
        <v>258</v>
      </c>
      <c r="H13077" t="s">
        <v>2817</v>
      </c>
      <c r="J13077" t="s">
        <v>25</v>
      </c>
      <c r="M13077" s="2">
        <v>2500</v>
      </c>
      <c r="N13077" s="2">
        <v>10000</v>
      </c>
      <c r="O13077" s="2">
        <f>IF(Tabla1[[#This Row],[Mov]]="VNT",Tabla1[[#This Row],[Sale]]-Tabla1[[#This Row],[Cost]],-Tabla1[[#This Row],[Cost]]*Tabla1[[#This Row],[Cant]])</f>
        <v>7500</v>
      </c>
      <c r="P13077" s="8">
        <f>IF(Tabla1[[#This Row],[Mov]]="VNT",-Tabla1[[#This Row],[Cant]],Tabla1[[#This Row],[Cant]])</f>
        <v>-1</v>
      </c>
      <c r="Q13077" s="8">
        <f>DAY(Tabla1[[#This Row],[Date]])</f>
        <v>12</v>
      </c>
      <c r="R13077" s="8">
        <f>MONTH(Tabla1[[#This Row],[Date]])</f>
        <v>8</v>
      </c>
      <c r="S13077" s="8">
        <f>YEAR(Tabla1[[#This Row],[Date]])</f>
        <v>2023</v>
      </c>
    </row>
    <row r="13078" spans="1:19" x14ac:dyDescent="0.2">
      <c r="A13078">
        <v>13074</v>
      </c>
      <c r="B13078" s="1">
        <v>45150</v>
      </c>
      <c r="C13078" t="s">
        <v>253</v>
      </c>
      <c r="D13078" t="s">
        <v>809</v>
      </c>
      <c r="E13078">
        <v>1</v>
      </c>
      <c r="F13078" t="s">
        <v>48</v>
      </c>
      <c r="G13078" t="s">
        <v>1293</v>
      </c>
      <c r="H13078" t="s">
        <v>3918</v>
      </c>
      <c r="M13078" s="2">
        <v>26000</v>
      </c>
      <c r="N13078" s="2">
        <v>50000</v>
      </c>
      <c r="O13078" s="2">
        <f>IF(Tabla1[[#This Row],[Mov]]="VNT",Tabla1[[#This Row],[Sale]]-Tabla1[[#This Row],[Cost]],-Tabla1[[#This Row],[Cost]]*Tabla1[[#This Row],[Cant]])</f>
        <v>-26000</v>
      </c>
      <c r="P13078" s="8">
        <f>IF(Tabla1[[#This Row],[Mov]]="VNT",-Tabla1[[#This Row],[Cant]],Tabla1[[#This Row],[Cant]])</f>
        <v>1</v>
      </c>
      <c r="Q13078" s="8">
        <f>DAY(Tabla1[[#This Row],[Date]])</f>
        <v>12</v>
      </c>
      <c r="R13078" s="8">
        <f>MONTH(Tabla1[[#This Row],[Date]])</f>
        <v>8</v>
      </c>
      <c r="S13078" s="8">
        <f>YEAR(Tabla1[[#This Row],[Date]])</f>
        <v>2023</v>
      </c>
    </row>
    <row r="13079" spans="1:19" x14ac:dyDescent="0.2">
      <c r="A13079">
        <v>13075</v>
      </c>
      <c r="B13079" s="1">
        <v>45150</v>
      </c>
      <c r="C13079" t="s">
        <v>253</v>
      </c>
      <c r="D13079" t="s">
        <v>809</v>
      </c>
      <c r="E13079">
        <v>2</v>
      </c>
      <c r="F13079" t="s">
        <v>3916</v>
      </c>
      <c r="G13079" t="s">
        <v>258</v>
      </c>
      <c r="H13079" t="s">
        <v>3917</v>
      </c>
      <c r="M13079" s="2">
        <v>12000</v>
      </c>
      <c r="N13079" s="2">
        <v>25000</v>
      </c>
      <c r="O13079" s="2">
        <f>IF(Tabla1[[#This Row],[Mov]]="VNT",Tabla1[[#This Row],[Sale]]-Tabla1[[#This Row],[Cost]],-Tabla1[[#This Row],[Cost]]*Tabla1[[#This Row],[Cant]])</f>
        <v>-24000</v>
      </c>
      <c r="P13079" s="8">
        <f>IF(Tabla1[[#This Row],[Mov]]="VNT",-Tabla1[[#This Row],[Cant]],Tabla1[[#This Row],[Cant]])</f>
        <v>2</v>
      </c>
      <c r="Q13079" s="8">
        <f>DAY(Tabla1[[#This Row],[Date]])</f>
        <v>12</v>
      </c>
      <c r="R13079" s="8">
        <f>MONTH(Tabla1[[#This Row],[Date]])</f>
        <v>8</v>
      </c>
      <c r="S13079" s="8">
        <f>YEAR(Tabla1[[#This Row],[Date]])</f>
        <v>2023</v>
      </c>
    </row>
    <row r="13080" spans="1:19" x14ac:dyDescent="0.2">
      <c r="A13080">
        <v>13076</v>
      </c>
      <c r="B13080" s="1">
        <v>45150</v>
      </c>
      <c r="C13080" t="s">
        <v>253</v>
      </c>
      <c r="D13080" t="s">
        <v>3482</v>
      </c>
      <c r="E13080">
        <v>1</v>
      </c>
      <c r="F13080" t="s">
        <v>763</v>
      </c>
      <c r="G13080" t="s">
        <v>719</v>
      </c>
      <c r="H13080" t="s">
        <v>3923</v>
      </c>
      <c r="M13080" s="2">
        <v>17000</v>
      </c>
      <c r="N13080" s="2">
        <v>29000</v>
      </c>
      <c r="O13080" s="2">
        <f>IF(Tabla1[[#This Row],[Mov]]="VNT",Tabla1[[#This Row],[Sale]]-Tabla1[[#This Row],[Cost]],-Tabla1[[#This Row],[Cost]]*Tabla1[[#This Row],[Cant]])</f>
        <v>-17000</v>
      </c>
      <c r="P13080" s="8">
        <f>IF(Tabla1[[#This Row],[Mov]]="VNT",-Tabla1[[#This Row],[Cant]],Tabla1[[#This Row],[Cant]])</f>
        <v>1</v>
      </c>
      <c r="Q13080" s="8">
        <f>DAY(Tabla1[[#This Row],[Date]])</f>
        <v>12</v>
      </c>
      <c r="R13080" s="8">
        <f>MONTH(Tabla1[[#This Row],[Date]])</f>
        <v>8</v>
      </c>
      <c r="S13080" s="8">
        <f>YEAR(Tabla1[[#This Row],[Date]])</f>
        <v>2023</v>
      </c>
    </row>
    <row r="13081" spans="1:19" x14ac:dyDescent="0.2">
      <c r="A13081">
        <v>13077</v>
      </c>
      <c r="B13081" s="1">
        <v>45150</v>
      </c>
      <c r="C13081" t="s">
        <v>253</v>
      </c>
      <c r="D13081" t="s">
        <v>3482</v>
      </c>
      <c r="E13081">
        <v>1</v>
      </c>
      <c r="F13081" t="s">
        <v>763</v>
      </c>
      <c r="G13081" t="s">
        <v>719</v>
      </c>
      <c r="H13081" t="s">
        <v>3922</v>
      </c>
      <c r="M13081" s="2">
        <v>26000</v>
      </c>
      <c r="N13081" s="2">
        <v>39000</v>
      </c>
      <c r="O13081" s="2">
        <f>IF(Tabla1[[#This Row],[Mov]]="VNT",Tabla1[[#This Row],[Sale]]-Tabla1[[#This Row],[Cost]],-Tabla1[[#This Row],[Cost]]*Tabla1[[#This Row],[Cant]])</f>
        <v>-26000</v>
      </c>
      <c r="P13081" s="8">
        <f>IF(Tabla1[[#This Row],[Mov]]="VNT",-Tabla1[[#This Row],[Cant]],Tabla1[[#This Row],[Cant]])</f>
        <v>1</v>
      </c>
      <c r="Q13081" s="8">
        <f>DAY(Tabla1[[#This Row],[Date]])</f>
        <v>12</v>
      </c>
      <c r="R13081" s="8">
        <f>MONTH(Tabla1[[#This Row],[Date]])</f>
        <v>8</v>
      </c>
      <c r="S13081" s="8">
        <f>YEAR(Tabla1[[#This Row],[Date]])</f>
        <v>2023</v>
      </c>
    </row>
    <row r="13082" spans="1:19" x14ac:dyDescent="0.2">
      <c r="A13082">
        <v>13078</v>
      </c>
      <c r="B13082" s="1">
        <v>45150</v>
      </c>
      <c r="C13082" t="s">
        <v>253</v>
      </c>
      <c r="D13082" t="s">
        <v>3482</v>
      </c>
      <c r="E13082">
        <v>1</v>
      </c>
      <c r="F13082" t="s">
        <v>763</v>
      </c>
      <c r="G13082" t="s">
        <v>1024</v>
      </c>
      <c r="H13082" t="s">
        <v>3921</v>
      </c>
      <c r="M13082" s="2">
        <v>12000</v>
      </c>
      <c r="N13082" s="2">
        <v>25000</v>
      </c>
      <c r="O13082" s="2">
        <f>IF(Tabla1[[#This Row],[Mov]]="VNT",Tabla1[[#This Row],[Sale]]-Tabla1[[#This Row],[Cost]],-Tabla1[[#This Row],[Cost]]*Tabla1[[#This Row],[Cant]])</f>
        <v>-12000</v>
      </c>
      <c r="P13082" s="8">
        <f>IF(Tabla1[[#This Row],[Mov]]="VNT",-Tabla1[[#This Row],[Cant]],Tabla1[[#This Row],[Cant]])</f>
        <v>1</v>
      </c>
      <c r="Q13082" s="8">
        <f>DAY(Tabla1[[#This Row],[Date]])</f>
        <v>12</v>
      </c>
      <c r="R13082" s="8">
        <f>MONTH(Tabla1[[#This Row],[Date]])</f>
        <v>8</v>
      </c>
      <c r="S13082" s="8">
        <f>YEAR(Tabla1[[#This Row],[Date]])</f>
        <v>2023</v>
      </c>
    </row>
    <row r="13083" spans="1:19" x14ac:dyDescent="0.2">
      <c r="A13083">
        <v>13079</v>
      </c>
      <c r="B13083" s="1">
        <v>45150</v>
      </c>
      <c r="C13083" t="s">
        <v>253</v>
      </c>
      <c r="D13083" t="s">
        <v>3482</v>
      </c>
      <c r="E13083">
        <v>2</v>
      </c>
      <c r="F13083" t="s">
        <v>601</v>
      </c>
      <c r="G13083" t="s">
        <v>1190</v>
      </c>
      <c r="H13083" t="s">
        <v>3919</v>
      </c>
      <c r="M13083" s="2">
        <v>78000</v>
      </c>
      <c r="N13083" s="2">
        <v>125000</v>
      </c>
      <c r="O13083" s="2">
        <f>IF(Tabla1[[#This Row],[Mov]]="VNT",Tabla1[[#This Row],[Sale]]-Tabla1[[#This Row],[Cost]],-Tabla1[[#This Row],[Cost]]*Tabla1[[#This Row],[Cant]])</f>
        <v>-156000</v>
      </c>
      <c r="P13083" s="8">
        <f>IF(Tabla1[[#This Row],[Mov]]="VNT",-Tabla1[[#This Row],[Cant]],Tabla1[[#This Row],[Cant]])</f>
        <v>2</v>
      </c>
      <c r="Q13083" s="8">
        <f>DAY(Tabla1[[#This Row],[Date]])</f>
        <v>12</v>
      </c>
      <c r="R13083" s="8">
        <f>MONTH(Tabla1[[#This Row],[Date]])</f>
        <v>8</v>
      </c>
      <c r="S13083" s="8">
        <f>YEAR(Tabla1[[#This Row],[Date]])</f>
        <v>2023</v>
      </c>
    </row>
    <row r="13084" spans="1:19" x14ac:dyDescent="0.2">
      <c r="A13084">
        <v>13080</v>
      </c>
      <c r="B13084" s="1">
        <v>45150</v>
      </c>
      <c r="C13084" t="s">
        <v>253</v>
      </c>
      <c r="D13084" t="s">
        <v>3482</v>
      </c>
      <c r="E13084">
        <v>1</v>
      </c>
      <c r="F13084" t="s">
        <v>524</v>
      </c>
      <c r="G13084" t="s">
        <v>265</v>
      </c>
      <c r="H13084" t="s">
        <v>544</v>
      </c>
      <c r="J13084" t="s">
        <v>643</v>
      </c>
      <c r="M13084" s="2">
        <v>16000</v>
      </c>
      <c r="N13084" s="2">
        <v>35000</v>
      </c>
      <c r="O13084" s="2">
        <f>IF(Tabla1[[#This Row],[Mov]]="VNT",Tabla1[[#This Row],[Sale]]-Tabla1[[#This Row],[Cost]],-Tabla1[[#This Row],[Cost]]*Tabla1[[#This Row],[Cant]])</f>
        <v>-16000</v>
      </c>
      <c r="P13084" s="8">
        <f>IF(Tabla1[[#This Row],[Mov]]="VNT",-Tabla1[[#This Row],[Cant]],Tabla1[[#This Row],[Cant]])</f>
        <v>1</v>
      </c>
      <c r="Q13084" s="8">
        <f>DAY(Tabla1[[#This Row],[Date]])</f>
        <v>12</v>
      </c>
      <c r="R13084" s="8">
        <f>MONTH(Tabla1[[#This Row],[Date]])</f>
        <v>8</v>
      </c>
      <c r="S13084" s="8">
        <f>YEAR(Tabla1[[#This Row],[Date]])</f>
        <v>2023</v>
      </c>
    </row>
    <row r="13085" spans="1:19" x14ac:dyDescent="0.2">
      <c r="A13085">
        <v>13081</v>
      </c>
      <c r="B13085" s="1">
        <v>45150</v>
      </c>
      <c r="C13085" t="s">
        <v>253</v>
      </c>
      <c r="D13085" t="s">
        <v>3482</v>
      </c>
      <c r="E13085">
        <v>1</v>
      </c>
      <c r="F13085" t="s">
        <v>524</v>
      </c>
      <c r="G13085" t="s">
        <v>265</v>
      </c>
      <c r="H13085" t="s">
        <v>544</v>
      </c>
      <c r="J13085" t="s">
        <v>25</v>
      </c>
      <c r="M13085" s="2">
        <v>16000</v>
      </c>
      <c r="N13085" s="2">
        <v>35000</v>
      </c>
      <c r="O13085" s="2">
        <f>IF(Tabla1[[#This Row],[Mov]]="VNT",Tabla1[[#This Row],[Sale]]-Tabla1[[#This Row],[Cost]],-Tabla1[[#This Row],[Cost]]*Tabla1[[#This Row],[Cant]])</f>
        <v>-16000</v>
      </c>
      <c r="P13085" s="8">
        <f>IF(Tabla1[[#This Row],[Mov]]="VNT",-Tabla1[[#This Row],[Cant]],Tabla1[[#This Row],[Cant]])</f>
        <v>1</v>
      </c>
      <c r="Q13085" s="8">
        <f>DAY(Tabla1[[#This Row],[Date]])</f>
        <v>12</v>
      </c>
      <c r="R13085" s="8">
        <f>MONTH(Tabla1[[#This Row],[Date]])</f>
        <v>8</v>
      </c>
      <c r="S13085" s="8">
        <f>YEAR(Tabla1[[#This Row],[Date]])</f>
        <v>2023</v>
      </c>
    </row>
    <row r="13086" spans="1:19" x14ac:dyDescent="0.2">
      <c r="A13086">
        <v>13082</v>
      </c>
      <c r="B13086" s="1">
        <v>45150</v>
      </c>
      <c r="C13086" t="s">
        <v>253</v>
      </c>
      <c r="D13086" t="s">
        <v>3482</v>
      </c>
      <c r="E13086">
        <v>3</v>
      </c>
      <c r="F13086" t="s">
        <v>15</v>
      </c>
      <c r="G13086" t="s">
        <v>258</v>
      </c>
      <c r="H13086" t="s">
        <v>3920</v>
      </c>
      <c r="M13086" s="2">
        <v>3000</v>
      </c>
      <c r="N13086" s="2">
        <v>9000</v>
      </c>
      <c r="O13086" s="2">
        <f>IF(Tabla1[[#This Row],[Mov]]="VNT",Tabla1[[#This Row],[Sale]]-Tabla1[[#This Row],[Cost]],-Tabla1[[#This Row],[Cost]]*Tabla1[[#This Row],[Cant]])</f>
        <v>-9000</v>
      </c>
      <c r="P13086" s="8">
        <f>IF(Tabla1[[#This Row],[Mov]]="VNT",-Tabla1[[#This Row],[Cant]],Tabla1[[#This Row],[Cant]])</f>
        <v>3</v>
      </c>
      <c r="Q13086" s="8">
        <f>DAY(Tabla1[[#This Row],[Date]])</f>
        <v>12</v>
      </c>
      <c r="R13086" s="8">
        <f>MONTH(Tabla1[[#This Row],[Date]])</f>
        <v>8</v>
      </c>
      <c r="S13086" s="8">
        <f>YEAR(Tabla1[[#This Row],[Date]])</f>
        <v>2023</v>
      </c>
    </row>
    <row r="13087" spans="1:19" x14ac:dyDescent="0.2">
      <c r="A13087">
        <v>13083</v>
      </c>
      <c r="B13087" s="1">
        <v>45150</v>
      </c>
      <c r="C13087" t="s">
        <v>252</v>
      </c>
      <c r="D13087" t="s">
        <v>324</v>
      </c>
      <c r="E13087">
        <v>1</v>
      </c>
      <c r="F13087" t="s">
        <v>116</v>
      </c>
      <c r="G13087" t="s">
        <v>339</v>
      </c>
      <c r="H13087" t="s">
        <v>510</v>
      </c>
      <c r="M13087" s="2">
        <v>3270</v>
      </c>
      <c r="N13087" s="2">
        <v>3500</v>
      </c>
      <c r="O13087" s="2">
        <f>IF(Tabla1[[#This Row],[Mov]]="VNT",Tabla1[[#This Row],[Sale]]-Tabla1[[#This Row],[Cost]],-Tabla1[[#This Row],[Cost]]*Tabla1[[#This Row],[Cant]])</f>
        <v>230</v>
      </c>
      <c r="P13087" s="8">
        <f>IF(Tabla1[[#This Row],[Mov]]="VNT",-Tabla1[[#This Row],[Cant]],Tabla1[[#This Row],[Cant]])</f>
        <v>-1</v>
      </c>
      <c r="Q13087" s="8">
        <f>DAY(Tabla1[[#This Row],[Date]])</f>
        <v>12</v>
      </c>
      <c r="R13087" s="8">
        <f>MONTH(Tabla1[[#This Row],[Date]])</f>
        <v>8</v>
      </c>
      <c r="S13087" s="8">
        <f>YEAR(Tabla1[[#This Row],[Date]])</f>
        <v>2023</v>
      </c>
    </row>
    <row r="13088" spans="1:19" x14ac:dyDescent="0.2">
      <c r="A13088">
        <v>13084</v>
      </c>
      <c r="B13088" s="1">
        <v>45150</v>
      </c>
      <c r="C13088" t="s">
        <v>252</v>
      </c>
      <c r="D13088" t="s">
        <v>324</v>
      </c>
      <c r="E13088">
        <v>1</v>
      </c>
      <c r="F13088" t="s">
        <v>116</v>
      </c>
      <c r="G13088" t="s">
        <v>339</v>
      </c>
      <c r="H13088" t="s">
        <v>510</v>
      </c>
      <c r="M13088" s="2">
        <v>3270</v>
      </c>
      <c r="N13088" s="2">
        <v>3500</v>
      </c>
      <c r="O13088" s="2">
        <f>IF(Tabla1[[#This Row],[Mov]]="VNT",Tabla1[[#This Row],[Sale]]-Tabla1[[#This Row],[Cost]],-Tabla1[[#This Row],[Cost]]*Tabla1[[#This Row],[Cant]])</f>
        <v>230</v>
      </c>
      <c r="P13088" s="8">
        <f>IF(Tabla1[[#This Row],[Mov]]="VNT",-Tabla1[[#This Row],[Cant]],Tabla1[[#This Row],[Cant]])</f>
        <v>-1</v>
      </c>
      <c r="Q13088" s="8">
        <f>DAY(Tabla1[[#This Row],[Date]])</f>
        <v>12</v>
      </c>
      <c r="R13088" s="8">
        <f>MONTH(Tabla1[[#This Row],[Date]])</f>
        <v>8</v>
      </c>
      <c r="S13088" s="8">
        <f>YEAR(Tabla1[[#This Row],[Date]])</f>
        <v>2023</v>
      </c>
    </row>
    <row r="13089" spans="1:19" x14ac:dyDescent="0.2">
      <c r="A13089">
        <v>13085</v>
      </c>
      <c r="B13089" s="1">
        <v>45150</v>
      </c>
      <c r="C13089" t="s">
        <v>252</v>
      </c>
      <c r="D13089" t="s">
        <v>324</v>
      </c>
      <c r="E13089">
        <v>1</v>
      </c>
      <c r="F13089" t="s">
        <v>116</v>
      </c>
      <c r="G13089" t="s">
        <v>339</v>
      </c>
      <c r="H13089" t="s">
        <v>510</v>
      </c>
      <c r="M13089" s="2">
        <v>6074</v>
      </c>
      <c r="N13089" s="2">
        <v>6500</v>
      </c>
      <c r="O13089" s="2">
        <f>IF(Tabla1[[#This Row],[Mov]]="VNT",Tabla1[[#This Row],[Sale]]-Tabla1[[#This Row],[Cost]],-Tabla1[[#This Row],[Cost]]*Tabla1[[#This Row],[Cant]])</f>
        <v>426</v>
      </c>
      <c r="P13089" s="8">
        <f>IF(Tabla1[[#This Row],[Mov]]="VNT",-Tabla1[[#This Row],[Cant]],Tabla1[[#This Row],[Cant]])</f>
        <v>-1</v>
      </c>
      <c r="Q13089" s="8">
        <f>DAY(Tabla1[[#This Row],[Date]])</f>
        <v>12</v>
      </c>
      <c r="R13089" s="8">
        <f>MONTH(Tabla1[[#This Row],[Date]])</f>
        <v>8</v>
      </c>
      <c r="S13089" s="8">
        <f>YEAR(Tabla1[[#This Row],[Date]])</f>
        <v>2023</v>
      </c>
    </row>
    <row r="13090" spans="1:19" x14ac:dyDescent="0.2">
      <c r="A13090">
        <v>13086</v>
      </c>
      <c r="B13090" s="1">
        <v>45150</v>
      </c>
      <c r="C13090" t="s">
        <v>252</v>
      </c>
      <c r="D13090" t="s">
        <v>324</v>
      </c>
      <c r="E13090">
        <v>1</v>
      </c>
      <c r="F13090" t="s">
        <v>116</v>
      </c>
      <c r="G13090" t="s">
        <v>339</v>
      </c>
      <c r="H13090" t="s">
        <v>510</v>
      </c>
      <c r="M13090" s="2">
        <v>6074</v>
      </c>
      <c r="N13090" s="2">
        <v>6500</v>
      </c>
      <c r="O13090" s="2">
        <f>IF(Tabla1[[#This Row],[Mov]]="VNT",Tabla1[[#This Row],[Sale]]-Tabla1[[#This Row],[Cost]],-Tabla1[[#This Row],[Cost]]*Tabla1[[#This Row],[Cant]])</f>
        <v>426</v>
      </c>
      <c r="P13090" s="8">
        <f>IF(Tabla1[[#This Row],[Mov]]="VNT",-Tabla1[[#This Row],[Cant]],Tabla1[[#This Row],[Cant]])</f>
        <v>-1</v>
      </c>
      <c r="Q13090" s="8">
        <f>DAY(Tabla1[[#This Row],[Date]])</f>
        <v>12</v>
      </c>
      <c r="R13090" s="8">
        <f>MONTH(Tabla1[[#This Row],[Date]])</f>
        <v>8</v>
      </c>
      <c r="S13090" s="8">
        <f>YEAR(Tabla1[[#This Row],[Date]])</f>
        <v>2023</v>
      </c>
    </row>
    <row r="13091" spans="1:19" x14ac:dyDescent="0.2">
      <c r="A13091">
        <v>13087</v>
      </c>
      <c r="B13091" s="1">
        <v>45150</v>
      </c>
      <c r="C13091" t="s">
        <v>252</v>
      </c>
      <c r="D13091" t="s">
        <v>324</v>
      </c>
      <c r="E13091">
        <v>1</v>
      </c>
      <c r="F13091" t="s">
        <v>840</v>
      </c>
      <c r="G13091" t="s">
        <v>719</v>
      </c>
      <c r="H13091" t="s">
        <v>845</v>
      </c>
      <c r="M13091" s="2">
        <v>1000</v>
      </c>
      <c r="N13091" s="2">
        <v>4000</v>
      </c>
      <c r="O13091" s="2">
        <f>IF(Tabla1[[#This Row],[Mov]]="VNT",Tabla1[[#This Row],[Sale]]-Tabla1[[#This Row],[Cost]],-Tabla1[[#This Row],[Cost]]*Tabla1[[#This Row],[Cant]])</f>
        <v>3000</v>
      </c>
      <c r="P13091" s="8">
        <f>IF(Tabla1[[#This Row],[Mov]]="VNT",-Tabla1[[#This Row],[Cant]],Tabla1[[#This Row],[Cant]])</f>
        <v>-1</v>
      </c>
      <c r="Q13091" s="8">
        <f>DAY(Tabla1[[#This Row],[Date]])</f>
        <v>12</v>
      </c>
      <c r="R13091" s="8">
        <f>MONTH(Tabla1[[#This Row],[Date]])</f>
        <v>8</v>
      </c>
      <c r="S13091" s="8">
        <f>YEAR(Tabla1[[#This Row],[Date]])</f>
        <v>2023</v>
      </c>
    </row>
    <row r="13092" spans="1:19" x14ac:dyDescent="0.2">
      <c r="A13092">
        <v>13088</v>
      </c>
      <c r="B13092" s="1">
        <v>45150</v>
      </c>
      <c r="C13092" t="s">
        <v>252</v>
      </c>
      <c r="D13092" t="s">
        <v>324</v>
      </c>
      <c r="E13092">
        <v>1</v>
      </c>
      <c r="F13092" t="s">
        <v>116</v>
      </c>
      <c r="G13092" t="s">
        <v>374</v>
      </c>
      <c r="H13092" t="s">
        <v>506</v>
      </c>
      <c r="M13092" s="2">
        <v>10279</v>
      </c>
      <c r="N13092" s="2">
        <v>11000</v>
      </c>
      <c r="O13092" s="2">
        <f>IF(Tabla1[[#This Row],[Mov]]="VNT",Tabla1[[#This Row],[Sale]]-Tabla1[[#This Row],[Cost]],-Tabla1[[#This Row],[Cost]]*Tabla1[[#This Row],[Cant]])</f>
        <v>721</v>
      </c>
      <c r="P13092" s="8">
        <f>IF(Tabla1[[#This Row],[Mov]]="VNT",-Tabla1[[#This Row],[Cant]],Tabla1[[#This Row],[Cant]])</f>
        <v>-1</v>
      </c>
      <c r="Q13092" s="8">
        <f>DAY(Tabla1[[#This Row],[Date]])</f>
        <v>12</v>
      </c>
      <c r="R13092" s="8">
        <f>MONTH(Tabla1[[#This Row],[Date]])</f>
        <v>8</v>
      </c>
      <c r="S13092" s="8">
        <f>YEAR(Tabla1[[#This Row],[Date]])</f>
        <v>2023</v>
      </c>
    </row>
    <row r="13093" spans="1:19" x14ac:dyDescent="0.2">
      <c r="A13093">
        <v>13089</v>
      </c>
      <c r="B13093" s="1">
        <v>45150</v>
      </c>
      <c r="C13093" t="s">
        <v>252</v>
      </c>
      <c r="D13093" t="s">
        <v>324</v>
      </c>
      <c r="E13093">
        <v>1</v>
      </c>
      <c r="F13093" t="s">
        <v>116</v>
      </c>
      <c r="G13093" t="s">
        <v>339</v>
      </c>
      <c r="H13093" t="s">
        <v>510</v>
      </c>
      <c r="M13093" s="2">
        <v>7008</v>
      </c>
      <c r="N13093" s="2">
        <v>7500</v>
      </c>
      <c r="O13093" s="2">
        <f>IF(Tabla1[[#This Row],[Mov]]="VNT",Tabla1[[#This Row],[Sale]]-Tabla1[[#This Row],[Cost]],-Tabla1[[#This Row],[Cost]]*Tabla1[[#This Row],[Cant]])</f>
        <v>492</v>
      </c>
      <c r="P13093" s="8">
        <f>IF(Tabla1[[#This Row],[Mov]]="VNT",-Tabla1[[#This Row],[Cant]],Tabla1[[#This Row],[Cant]])</f>
        <v>-1</v>
      </c>
      <c r="Q13093" s="8">
        <f>DAY(Tabla1[[#This Row],[Date]])</f>
        <v>12</v>
      </c>
      <c r="R13093" s="8">
        <f>MONTH(Tabla1[[#This Row],[Date]])</f>
        <v>8</v>
      </c>
      <c r="S13093" s="8">
        <f>YEAR(Tabla1[[#This Row],[Date]])</f>
        <v>2023</v>
      </c>
    </row>
    <row r="13094" spans="1:19" x14ac:dyDescent="0.2">
      <c r="A13094">
        <v>13090</v>
      </c>
      <c r="B13094" s="1">
        <v>45150</v>
      </c>
      <c r="C13094" t="s">
        <v>252</v>
      </c>
      <c r="D13094" t="s">
        <v>324</v>
      </c>
      <c r="E13094">
        <v>1</v>
      </c>
      <c r="F13094" t="s">
        <v>116</v>
      </c>
      <c r="G13094" t="s">
        <v>339</v>
      </c>
      <c r="H13094" t="s">
        <v>510</v>
      </c>
      <c r="M13094" s="2">
        <v>6074</v>
      </c>
      <c r="N13094" s="2">
        <v>6500</v>
      </c>
      <c r="O13094" s="2">
        <f>IF(Tabla1[[#This Row],[Mov]]="VNT",Tabla1[[#This Row],[Sale]]-Tabla1[[#This Row],[Cost]],-Tabla1[[#This Row],[Cost]]*Tabla1[[#This Row],[Cant]])</f>
        <v>426</v>
      </c>
      <c r="P13094" s="8">
        <f>IF(Tabla1[[#This Row],[Mov]]="VNT",-Tabla1[[#This Row],[Cant]],Tabla1[[#This Row],[Cant]])</f>
        <v>-1</v>
      </c>
      <c r="Q13094" s="8">
        <f>DAY(Tabla1[[#This Row],[Date]])</f>
        <v>12</v>
      </c>
      <c r="R13094" s="8">
        <f>MONTH(Tabla1[[#This Row],[Date]])</f>
        <v>8</v>
      </c>
      <c r="S13094" s="8">
        <f>YEAR(Tabla1[[#This Row],[Date]])</f>
        <v>2023</v>
      </c>
    </row>
    <row r="13095" spans="1:19" x14ac:dyDescent="0.2">
      <c r="A13095">
        <v>13091</v>
      </c>
      <c r="B13095" s="1">
        <v>45150</v>
      </c>
      <c r="C13095" t="s">
        <v>252</v>
      </c>
      <c r="D13095" t="s">
        <v>324</v>
      </c>
      <c r="E13095">
        <v>1</v>
      </c>
      <c r="F13095" t="s">
        <v>116</v>
      </c>
      <c r="G13095" t="s">
        <v>341</v>
      </c>
      <c r="H13095" t="s">
        <v>507</v>
      </c>
      <c r="M13095" s="2">
        <v>6074</v>
      </c>
      <c r="N13095" s="2">
        <v>6500</v>
      </c>
      <c r="O13095" s="2">
        <f>IF(Tabla1[[#This Row],[Mov]]="VNT",Tabla1[[#This Row],[Sale]]-Tabla1[[#This Row],[Cost]],-Tabla1[[#This Row],[Cost]]*Tabla1[[#This Row],[Cant]])</f>
        <v>426</v>
      </c>
      <c r="P13095" s="8">
        <f>IF(Tabla1[[#This Row],[Mov]]="VNT",-Tabla1[[#This Row],[Cant]],Tabla1[[#This Row],[Cant]])</f>
        <v>-1</v>
      </c>
      <c r="Q13095" s="8">
        <f>DAY(Tabla1[[#This Row],[Date]])</f>
        <v>12</v>
      </c>
      <c r="R13095" s="8">
        <f>MONTH(Tabla1[[#This Row],[Date]])</f>
        <v>8</v>
      </c>
      <c r="S13095" s="8">
        <f>YEAR(Tabla1[[#This Row],[Date]])</f>
        <v>2023</v>
      </c>
    </row>
    <row r="13096" spans="1:19" x14ac:dyDescent="0.2">
      <c r="A13096">
        <v>13092</v>
      </c>
      <c r="B13096" s="1">
        <v>45150</v>
      </c>
      <c r="C13096" t="s">
        <v>252</v>
      </c>
      <c r="D13096" t="s">
        <v>324</v>
      </c>
      <c r="E13096">
        <v>1</v>
      </c>
      <c r="F13096" t="s">
        <v>116</v>
      </c>
      <c r="G13096" t="s">
        <v>339</v>
      </c>
      <c r="H13096" t="s">
        <v>510</v>
      </c>
      <c r="M13096" s="2">
        <v>10279</v>
      </c>
      <c r="N13096" s="2">
        <v>11000</v>
      </c>
      <c r="O13096" s="2">
        <f>IF(Tabla1[[#This Row],[Mov]]="VNT",Tabla1[[#This Row],[Sale]]-Tabla1[[#This Row],[Cost]],-Tabla1[[#This Row],[Cost]]*Tabla1[[#This Row],[Cant]])</f>
        <v>721</v>
      </c>
      <c r="P13096" s="8">
        <f>IF(Tabla1[[#This Row],[Mov]]="VNT",-Tabla1[[#This Row],[Cant]],Tabla1[[#This Row],[Cant]])</f>
        <v>-1</v>
      </c>
      <c r="Q13096" s="8">
        <f>DAY(Tabla1[[#This Row],[Date]])</f>
        <v>12</v>
      </c>
      <c r="R13096" s="8">
        <f>MONTH(Tabla1[[#This Row],[Date]])</f>
        <v>8</v>
      </c>
      <c r="S13096" s="8">
        <f>YEAR(Tabla1[[#This Row],[Date]])</f>
        <v>2023</v>
      </c>
    </row>
    <row r="13097" spans="1:19" x14ac:dyDescent="0.2">
      <c r="A13097">
        <v>13093</v>
      </c>
      <c r="B13097" s="1">
        <v>45150</v>
      </c>
      <c r="C13097" t="s">
        <v>252</v>
      </c>
      <c r="D13097" t="s">
        <v>324</v>
      </c>
      <c r="E13097">
        <v>1</v>
      </c>
      <c r="F13097" t="s">
        <v>116</v>
      </c>
      <c r="G13097" t="s">
        <v>339</v>
      </c>
      <c r="H13097" t="s">
        <v>510</v>
      </c>
      <c r="M13097" s="2">
        <v>3270</v>
      </c>
      <c r="N13097" s="2">
        <v>3500</v>
      </c>
      <c r="O13097" s="2">
        <f>IF(Tabla1[[#This Row],[Mov]]="VNT",Tabla1[[#This Row],[Sale]]-Tabla1[[#This Row],[Cost]],-Tabla1[[#This Row],[Cost]]*Tabla1[[#This Row],[Cant]])</f>
        <v>230</v>
      </c>
      <c r="P13097" s="8">
        <f>IF(Tabla1[[#This Row],[Mov]]="VNT",-Tabla1[[#This Row],[Cant]],Tabla1[[#This Row],[Cant]])</f>
        <v>-1</v>
      </c>
      <c r="Q13097" s="8">
        <f>DAY(Tabla1[[#This Row],[Date]])</f>
        <v>12</v>
      </c>
      <c r="R13097" s="8">
        <f>MONTH(Tabla1[[#This Row],[Date]])</f>
        <v>8</v>
      </c>
      <c r="S13097" s="8">
        <f>YEAR(Tabla1[[#This Row],[Date]])</f>
        <v>2023</v>
      </c>
    </row>
    <row r="13098" spans="1:19" x14ac:dyDescent="0.2">
      <c r="A13098">
        <v>13094</v>
      </c>
      <c r="B13098" s="1">
        <v>45150</v>
      </c>
      <c r="C13098" t="s">
        <v>252</v>
      </c>
      <c r="D13098" t="s">
        <v>324</v>
      </c>
      <c r="E13098">
        <v>1</v>
      </c>
      <c r="F13098" t="s">
        <v>116</v>
      </c>
      <c r="G13098" t="s">
        <v>339</v>
      </c>
      <c r="H13098" t="s">
        <v>510</v>
      </c>
      <c r="M13098" s="2">
        <v>6074</v>
      </c>
      <c r="N13098" s="2">
        <v>6500</v>
      </c>
      <c r="O13098" s="2">
        <f>IF(Tabla1[[#This Row],[Mov]]="VNT",Tabla1[[#This Row],[Sale]]-Tabla1[[#This Row],[Cost]],-Tabla1[[#This Row],[Cost]]*Tabla1[[#This Row],[Cant]])</f>
        <v>426</v>
      </c>
      <c r="P13098" s="8">
        <f>IF(Tabla1[[#This Row],[Mov]]="VNT",-Tabla1[[#This Row],[Cant]],Tabla1[[#This Row],[Cant]])</f>
        <v>-1</v>
      </c>
      <c r="Q13098" s="8">
        <f>DAY(Tabla1[[#This Row],[Date]])</f>
        <v>12</v>
      </c>
      <c r="R13098" s="8">
        <f>MONTH(Tabla1[[#This Row],[Date]])</f>
        <v>8</v>
      </c>
      <c r="S13098" s="8">
        <f>YEAR(Tabla1[[#This Row],[Date]])</f>
        <v>2023</v>
      </c>
    </row>
    <row r="13099" spans="1:19" x14ac:dyDescent="0.2">
      <c r="A13099">
        <v>13095</v>
      </c>
      <c r="B13099" s="1">
        <v>45150</v>
      </c>
      <c r="C13099" t="s">
        <v>252</v>
      </c>
      <c r="D13099" t="s">
        <v>324</v>
      </c>
      <c r="E13099">
        <v>1</v>
      </c>
      <c r="F13099" t="s">
        <v>116</v>
      </c>
      <c r="G13099" t="s">
        <v>339</v>
      </c>
      <c r="H13099" t="s">
        <v>510</v>
      </c>
      <c r="M13099" s="2">
        <v>6074</v>
      </c>
      <c r="N13099" s="2">
        <v>6500</v>
      </c>
      <c r="O13099" s="2">
        <f>IF(Tabla1[[#This Row],[Mov]]="VNT",Tabla1[[#This Row],[Sale]]-Tabla1[[#This Row],[Cost]],-Tabla1[[#This Row],[Cost]]*Tabla1[[#This Row],[Cant]])</f>
        <v>426</v>
      </c>
      <c r="P13099" s="8">
        <f>IF(Tabla1[[#This Row],[Mov]]="VNT",-Tabla1[[#This Row],[Cant]],Tabla1[[#This Row],[Cant]])</f>
        <v>-1</v>
      </c>
      <c r="Q13099" s="8">
        <f>DAY(Tabla1[[#This Row],[Date]])</f>
        <v>12</v>
      </c>
      <c r="R13099" s="8">
        <f>MONTH(Tabla1[[#This Row],[Date]])</f>
        <v>8</v>
      </c>
      <c r="S13099" s="8">
        <f>YEAR(Tabla1[[#This Row],[Date]])</f>
        <v>2023</v>
      </c>
    </row>
    <row r="13100" spans="1:19" x14ac:dyDescent="0.2">
      <c r="A13100">
        <v>13096</v>
      </c>
      <c r="B13100" s="1">
        <v>45150</v>
      </c>
      <c r="C13100" t="s">
        <v>252</v>
      </c>
      <c r="D13100" t="s">
        <v>324</v>
      </c>
      <c r="E13100">
        <v>1</v>
      </c>
      <c r="F13100" t="s">
        <v>116</v>
      </c>
      <c r="G13100" t="s">
        <v>339</v>
      </c>
      <c r="H13100" t="s">
        <v>510</v>
      </c>
      <c r="M13100" s="2">
        <v>1401</v>
      </c>
      <c r="N13100" s="2">
        <v>1500</v>
      </c>
      <c r="O13100" s="2">
        <f>IF(Tabla1[[#This Row],[Mov]]="VNT",Tabla1[[#This Row],[Sale]]-Tabla1[[#This Row],[Cost]],-Tabla1[[#This Row],[Cost]]*Tabla1[[#This Row],[Cant]])</f>
        <v>99</v>
      </c>
      <c r="P13100" s="8">
        <f>IF(Tabla1[[#This Row],[Mov]]="VNT",-Tabla1[[#This Row],[Cant]],Tabla1[[#This Row],[Cant]])</f>
        <v>-1</v>
      </c>
      <c r="Q13100" s="8">
        <f>DAY(Tabla1[[#This Row],[Date]])</f>
        <v>12</v>
      </c>
      <c r="R13100" s="8">
        <f>MONTH(Tabla1[[#This Row],[Date]])</f>
        <v>8</v>
      </c>
      <c r="S13100" s="8">
        <f>YEAR(Tabla1[[#This Row],[Date]])</f>
        <v>2023</v>
      </c>
    </row>
    <row r="13101" spans="1:19" x14ac:dyDescent="0.2">
      <c r="A13101">
        <v>13097</v>
      </c>
      <c r="B13101" s="1">
        <v>45151</v>
      </c>
      <c r="C13101" t="s">
        <v>252</v>
      </c>
      <c r="D13101" t="s">
        <v>324</v>
      </c>
      <c r="E13101">
        <v>1</v>
      </c>
      <c r="F13101" t="s">
        <v>450</v>
      </c>
      <c r="G13101" t="s">
        <v>276</v>
      </c>
      <c r="H13101" t="s">
        <v>3925</v>
      </c>
      <c r="M13101" s="2">
        <v>0</v>
      </c>
      <c r="N13101" s="2">
        <v>10000</v>
      </c>
      <c r="O13101" s="2">
        <f>IF(Tabla1[[#This Row],[Mov]]="VNT",Tabla1[[#This Row],[Sale]]-Tabla1[[#This Row],[Cost]],-Tabla1[[#This Row],[Cost]]*Tabla1[[#This Row],[Cant]])</f>
        <v>10000</v>
      </c>
      <c r="P13101" s="8">
        <f>IF(Tabla1[[#This Row],[Mov]]="VNT",-Tabla1[[#This Row],[Cant]],Tabla1[[#This Row],[Cant]])</f>
        <v>-1</v>
      </c>
      <c r="Q13101" s="8">
        <f>DAY(Tabla1[[#This Row],[Date]])</f>
        <v>13</v>
      </c>
      <c r="R13101" s="8">
        <f>MONTH(Tabla1[[#This Row],[Date]])</f>
        <v>8</v>
      </c>
      <c r="S13101" s="8">
        <f>YEAR(Tabla1[[#This Row],[Date]])</f>
        <v>2023</v>
      </c>
    </row>
    <row r="13102" spans="1:19" x14ac:dyDescent="0.2">
      <c r="A13102">
        <v>13098</v>
      </c>
      <c r="B13102" s="1">
        <v>45151</v>
      </c>
      <c r="C13102" t="s">
        <v>252</v>
      </c>
      <c r="D13102" t="s">
        <v>324</v>
      </c>
      <c r="E13102">
        <v>1</v>
      </c>
      <c r="F13102" t="s">
        <v>450</v>
      </c>
      <c r="G13102" t="s">
        <v>258</v>
      </c>
      <c r="H13102" t="s">
        <v>3924</v>
      </c>
      <c r="M13102" s="2">
        <v>0</v>
      </c>
      <c r="N13102" s="2">
        <v>15000</v>
      </c>
      <c r="O13102" s="2">
        <f>IF(Tabla1[[#This Row],[Mov]]="VNT",Tabla1[[#This Row],[Sale]]-Tabla1[[#This Row],[Cost]],-Tabla1[[#This Row],[Cost]]*Tabla1[[#This Row],[Cant]])</f>
        <v>15000</v>
      </c>
      <c r="P13102" s="8">
        <f>IF(Tabla1[[#This Row],[Mov]]="VNT",-Tabla1[[#This Row],[Cant]],Tabla1[[#This Row],[Cant]])</f>
        <v>-1</v>
      </c>
      <c r="Q13102" s="8">
        <f>DAY(Tabla1[[#This Row],[Date]])</f>
        <v>13</v>
      </c>
      <c r="R13102" s="8">
        <f>MONTH(Tabla1[[#This Row],[Date]])</f>
        <v>8</v>
      </c>
      <c r="S13102" s="8">
        <f>YEAR(Tabla1[[#This Row],[Date]])</f>
        <v>2023</v>
      </c>
    </row>
    <row r="13103" spans="1:19" x14ac:dyDescent="0.2">
      <c r="A13103">
        <v>13099</v>
      </c>
      <c r="B13103" s="1">
        <v>45151</v>
      </c>
      <c r="C13103" t="s">
        <v>252</v>
      </c>
      <c r="D13103" t="s">
        <v>324</v>
      </c>
      <c r="E13103">
        <v>1</v>
      </c>
      <c r="F13103" t="s">
        <v>578</v>
      </c>
      <c r="G13103" t="s">
        <v>265</v>
      </c>
      <c r="H13103" t="s">
        <v>462</v>
      </c>
      <c r="J13103" t="s">
        <v>3926</v>
      </c>
      <c r="M13103" s="2">
        <v>9000</v>
      </c>
      <c r="N13103" s="2">
        <v>20000</v>
      </c>
      <c r="O13103" s="2">
        <f>IF(Tabla1[[#This Row],[Mov]]="VNT",Tabla1[[#This Row],[Sale]]-Tabla1[[#This Row],[Cost]],-Tabla1[[#This Row],[Cost]]*Tabla1[[#This Row],[Cant]])</f>
        <v>11000</v>
      </c>
      <c r="P13103" s="8">
        <f>IF(Tabla1[[#This Row],[Mov]]="VNT",-Tabla1[[#This Row],[Cant]],Tabla1[[#This Row],[Cant]])</f>
        <v>-1</v>
      </c>
      <c r="Q13103" s="8">
        <f>DAY(Tabla1[[#This Row],[Date]])</f>
        <v>13</v>
      </c>
      <c r="R13103" s="8">
        <f>MONTH(Tabla1[[#This Row],[Date]])</f>
        <v>8</v>
      </c>
      <c r="S13103" s="8">
        <f>YEAR(Tabla1[[#This Row],[Date]])</f>
        <v>2023</v>
      </c>
    </row>
    <row r="13104" spans="1:19" x14ac:dyDescent="0.2">
      <c r="A13104">
        <v>13100</v>
      </c>
      <c r="B13104" s="1">
        <v>45151</v>
      </c>
      <c r="C13104" t="s">
        <v>252</v>
      </c>
      <c r="D13104" t="s">
        <v>324</v>
      </c>
      <c r="E13104">
        <v>1</v>
      </c>
      <c r="F13104" t="s">
        <v>334</v>
      </c>
      <c r="G13104" t="s">
        <v>264</v>
      </c>
      <c r="H13104" t="s">
        <v>245</v>
      </c>
      <c r="M13104" s="2">
        <v>900</v>
      </c>
      <c r="N13104" s="2">
        <v>10000</v>
      </c>
      <c r="O13104" s="2">
        <f>IF(Tabla1[[#This Row],[Mov]]="VNT",Tabla1[[#This Row],[Sale]]-Tabla1[[#This Row],[Cost]],-Tabla1[[#This Row],[Cost]]*Tabla1[[#This Row],[Cant]])</f>
        <v>9100</v>
      </c>
      <c r="P13104" s="8">
        <f>IF(Tabla1[[#This Row],[Mov]]="VNT",-Tabla1[[#This Row],[Cant]],Tabla1[[#This Row],[Cant]])</f>
        <v>-1</v>
      </c>
      <c r="Q13104" s="8">
        <f>DAY(Tabla1[[#This Row],[Date]])</f>
        <v>13</v>
      </c>
      <c r="R13104" s="8">
        <f>MONTH(Tabla1[[#This Row],[Date]])</f>
        <v>8</v>
      </c>
      <c r="S13104" s="8">
        <f>YEAR(Tabla1[[#This Row],[Date]])</f>
        <v>2023</v>
      </c>
    </row>
    <row r="13105" spans="1:19" x14ac:dyDescent="0.2">
      <c r="A13105">
        <v>13101</v>
      </c>
      <c r="B13105" s="1">
        <v>45151</v>
      </c>
      <c r="C13105" t="s">
        <v>252</v>
      </c>
      <c r="D13105" t="s">
        <v>324</v>
      </c>
      <c r="E13105">
        <v>1</v>
      </c>
      <c r="F13105" t="s">
        <v>217</v>
      </c>
      <c r="G13105" t="s">
        <v>254</v>
      </c>
      <c r="H13105" t="s">
        <v>3046</v>
      </c>
      <c r="M13105" s="2">
        <v>1100</v>
      </c>
      <c r="N13105" s="2">
        <v>10000</v>
      </c>
      <c r="O13105" s="2">
        <f>IF(Tabla1[[#This Row],[Mov]]="VNT",Tabla1[[#This Row],[Sale]]-Tabla1[[#This Row],[Cost]],-Tabla1[[#This Row],[Cost]]*Tabla1[[#This Row],[Cant]])</f>
        <v>8900</v>
      </c>
      <c r="P13105" s="8">
        <f>IF(Tabla1[[#This Row],[Mov]]="VNT",-Tabla1[[#This Row],[Cant]],Tabla1[[#This Row],[Cant]])</f>
        <v>-1</v>
      </c>
      <c r="Q13105" s="8">
        <f>DAY(Tabla1[[#This Row],[Date]])</f>
        <v>13</v>
      </c>
      <c r="R13105" s="8">
        <f>MONTH(Tabla1[[#This Row],[Date]])</f>
        <v>8</v>
      </c>
      <c r="S13105" s="8">
        <f>YEAR(Tabla1[[#This Row],[Date]])</f>
        <v>2023</v>
      </c>
    </row>
    <row r="13106" spans="1:19" x14ac:dyDescent="0.2">
      <c r="A13106">
        <v>13102</v>
      </c>
      <c r="B13106" s="1">
        <v>45151</v>
      </c>
      <c r="C13106" t="s">
        <v>252</v>
      </c>
      <c r="D13106" t="s">
        <v>324</v>
      </c>
      <c r="E13106">
        <v>1</v>
      </c>
      <c r="F13106" t="s">
        <v>216</v>
      </c>
      <c r="G13106" t="s">
        <v>254</v>
      </c>
      <c r="H13106" t="s">
        <v>296</v>
      </c>
      <c r="J13106" t="s">
        <v>3927</v>
      </c>
      <c r="M13106" s="2">
        <v>8000</v>
      </c>
      <c r="N13106" s="2">
        <v>18000</v>
      </c>
      <c r="O13106" s="2">
        <f>IF(Tabla1[[#This Row],[Mov]]="VNT",Tabla1[[#This Row],[Sale]]-Tabla1[[#This Row],[Cost]],-Tabla1[[#This Row],[Cost]]*Tabla1[[#This Row],[Cant]])</f>
        <v>10000</v>
      </c>
      <c r="P13106" s="8">
        <f>IF(Tabla1[[#This Row],[Mov]]="VNT",-Tabla1[[#This Row],[Cant]],Tabla1[[#This Row],[Cant]])</f>
        <v>-1</v>
      </c>
      <c r="Q13106" s="8">
        <f>DAY(Tabla1[[#This Row],[Date]])</f>
        <v>13</v>
      </c>
      <c r="R13106" s="8">
        <f>MONTH(Tabla1[[#This Row],[Date]])</f>
        <v>8</v>
      </c>
      <c r="S13106" s="8">
        <f>YEAR(Tabla1[[#This Row],[Date]])</f>
        <v>2023</v>
      </c>
    </row>
    <row r="13107" spans="1:19" x14ac:dyDescent="0.2">
      <c r="A13107">
        <v>13103</v>
      </c>
      <c r="B13107" s="1">
        <v>45151</v>
      </c>
      <c r="C13107" t="s">
        <v>252</v>
      </c>
      <c r="D13107" t="s">
        <v>324</v>
      </c>
      <c r="E13107">
        <v>1</v>
      </c>
      <c r="F13107" t="s">
        <v>116</v>
      </c>
      <c r="G13107" t="s">
        <v>341</v>
      </c>
      <c r="H13107" t="s">
        <v>507</v>
      </c>
      <c r="M13107" s="2">
        <v>6074</v>
      </c>
      <c r="N13107" s="2">
        <v>6500</v>
      </c>
      <c r="O13107" s="2">
        <f>IF(Tabla1[[#This Row],[Mov]]="VNT",Tabla1[[#This Row],[Sale]]-Tabla1[[#This Row],[Cost]],-Tabla1[[#This Row],[Cost]]*Tabla1[[#This Row],[Cant]])</f>
        <v>426</v>
      </c>
      <c r="P13107" s="8">
        <f>IF(Tabla1[[#This Row],[Mov]]="VNT",-Tabla1[[#This Row],[Cant]],Tabla1[[#This Row],[Cant]])</f>
        <v>-1</v>
      </c>
      <c r="Q13107" s="8">
        <f>DAY(Tabla1[[#This Row],[Date]])</f>
        <v>13</v>
      </c>
      <c r="R13107" s="8">
        <f>MONTH(Tabla1[[#This Row],[Date]])</f>
        <v>8</v>
      </c>
      <c r="S13107" s="8">
        <f>YEAR(Tabla1[[#This Row],[Date]])</f>
        <v>2023</v>
      </c>
    </row>
    <row r="13108" spans="1:19" x14ac:dyDescent="0.2">
      <c r="A13108">
        <v>13104</v>
      </c>
      <c r="B13108" s="1">
        <v>45151</v>
      </c>
      <c r="C13108" t="s">
        <v>252</v>
      </c>
      <c r="D13108" t="s">
        <v>324</v>
      </c>
      <c r="E13108">
        <v>1</v>
      </c>
      <c r="F13108" t="s">
        <v>116</v>
      </c>
      <c r="G13108" t="s">
        <v>339</v>
      </c>
      <c r="H13108" t="s">
        <v>510</v>
      </c>
      <c r="M13108" s="2">
        <v>10279</v>
      </c>
      <c r="N13108" s="2">
        <v>11000</v>
      </c>
      <c r="O13108" s="2">
        <f>IF(Tabla1[[#This Row],[Mov]]="VNT",Tabla1[[#This Row],[Sale]]-Tabla1[[#This Row],[Cost]],-Tabla1[[#This Row],[Cost]]*Tabla1[[#This Row],[Cant]])</f>
        <v>721</v>
      </c>
      <c r="P13108" s="8">
        <f>IF(Tabla1[[#This Row],[Mov]]="VNT",-Tabla1[[#This Row],[Cant]],Tabla1[[#This Row],[Cant]])</f>
        <v>-1</v>
      </c>
      <c r="Q13108" s="8">
        <f>DAY(Tabla1[[#This Row],[Date]])</f>
        <v>13</v>
      </c>
      <c r="R13108" s="8">
        <f>MONTH(Tabla1[[#This Row],[Date]])</f>
        <v>8</v>
      </c>
      <c r="S13108" s="8">
        <f>YEAR(Tabla1[[#This Row],[Date]])</f>
        <v>2023</v>
      </c>
    </row>
    <row r="13109" spans="1:19" x14ac:dyDescent="0.2">
      <c r="A13109">
        <v>13105</v>
      </c>
      <c r="B13109" s="1">
        <v>45151</v>
      </c>
      <c r="C13109" t="s">
        <v>252</v>
      </c>
      <c r="D13109" t="s">
        <v>324</v>
      </c>
      <c r="E13109">
        <v>1</v>
      </c>
      <c r="F13109" t="s">
        <v>116</v>
      </c>
      <c r="G13109" t="s">
        <v>339</v>
      </c>
      <c r="H13109" t="s">
        <v>510</v>
      </c>
      <c r="M13109" s="2">
        <v>3270</v>
      </c>
      <c r="N13109" s="2">
        <v>3500</v>
      </c>
      <c r="O13109" s="2">
        <f>IF(Tabla1[[#This Row],[Mov]]="VNT",Tabla1[[#This Row],[Sale]]-Tabla1[[#This Row],[Cost]],-Tabla1[[#This Row],[Cost]]*Tabla1[[#This Row],[Cant]])</f>
        <v>230</v>
      </c>
      <c r="P13109" s="8">
        <f>IF(Tabla1[[#This Row],[Mov]]="VNT",-Tabla1[[#This Row],[Cant]],Tabla1[[#This Row],[Cant]])</f>
        <v>-1</v>
      </c>
      <c r="Q13109" s="8">
        <f>DAY(Tabla1[[#This Row],[Date]])</f>
        <v>13</v>
      </c>
      <c r="R13109" s="8">
        <f>MONTH(Tabla1[[#This Row],[Date]])</f>
        <v>8</v>
      </c>
      <c r="S13109" s="8">
        <f>YEAR(Tabla1[[#This Row],[Date]])</f>
        <v>2023</v>
      </c>
    </row>
    <row r="13110" spans="1:19" x14ac:dyDescent="0.2">
      <c r="A13110">
        <v>13106</v>
      </c>
      <c r="B13110" s="1">
        <v>45151</v>
      </c>
      <c r="C13110" t="s">
        <v>252</v>
      </c>
      <c r="D13110" t="s">
        <v>324</v>
      </c>
      <c r="E13110">
        <v>1</v>
      </c>
      <c r="F13110" t="s">
        <v>42</v>
      </c>
      <c r="G13110" t="s">
        <v>258</v>
      </c>
      <c r="H13110" t="s">
        <v>1019</v>
      </c>
      <c r="M13110" s="2">
        <v>15000</v>
      </c>
      <c r="N13110" s="2">
        <v>34000</v>
      </c>
      <c r="O13110" s="2">
        <f>IF(Tabla1[[#This Row],[Mov]]="VNT",Tabla1[[#This Row],[Sale]]-Tabla1[[#This Row],[Cost]],-Tabla1[[#This Row],[Cost]]*Tabla1[[#This Row],[Cant]])</f>
        <v>19000</v>
      </c>
      <c r="P13110" s="8">
        <f>IF(Tabla1[[#This Row],[Mov]]="VNT",-Tabla1[[#This Row],[Cant]],Tabla1[[#This Row],[Cant]])</f>
        <v>-1</v>
      </c>
      <c r="Q13110" s="8">
        <f>DAY(Tabla1[[#This Row],[Date]])</f>
        <v>13</v>
      </c>
      <c r="R13110" s="8">
        <f>MONTH(Tabla1[[#This Row],[Date]])</f>
        <v>8</v>
      </c>
      <c r="S13110" s="8">
        <f>YEAR(Tabla1[[#This Row],[Date]])</f>
        <v>2023</v>
      </c>
    </row>
    <row r="13111" spans="1:19" x14ac:dyDescent="0.2">
      <c r="A13111">
        <v>13107</v>
      </c>
      <c r="B13111" s="1">
        <v>45151</v>
      </c>
      <c r="C13111" t="s">
        <v>252</v>
      </c>
      <c r="D13111" t="s">
        <v>324</v>
      </c>
      <c r="E13111">
        <v>1</v>
      </c>
      <c r="F13111" t="s">
        <v>467</v>
      </c>
      <c r="G13111" t="s">
        <v>265</v>
      </c>
      <c r="H13111" t="s">
        <v>3928</v>
      </c>
      <c r="M13111" s="2">
        <v>4000</v>
      </c>
      <c r="N13111" s="2">
        <v>12000</v>
      </c>
      <c r="O13111" s="2">
        <f>IF(Tabla1[[#This Row],[Mov]]="VNT",Tabla1[[#This Row],[Sale]]-Tabla1[[#This Row],[Cost]],-Tabla1[[#This Row],[Cost]]*Tabla1[[#This Row],[Cant]])</f>
        <v>8000</v>
      </c>
      <c r="P13111" s="8">
        <f>IF(Tabla1[[#This Row],[Mov]]="VNT",-Tabla1[[#This Row],[Cant]],Tabla1[[#This Row],[Cant]])</f>
        <v>-1</v>
      </c>
      <c r="Q13111" s="8">
        <f>DAY(Tabla1[[#This Row],[Date]])</f>
        <v>13</v>
      </c>
      <c r="R13111" s="8">
        <f>MONTH(Tabla1[[#This Row],[Date]])</f>
        <v>8</v>
      </c>
      <c r="S13111" s="8">
        <f>YEAR(Tabla1[[#This Row],[Date]])</f>
        <v>2023</v>
      </c>
    </row>
    <row r="13112" spans="1:19" x14ac:dyDescent="0.2">
      <c r="A13112">
        <v>13108</v>
      </c>
      <c r="B13112" s="1">
        <v>45151</v>
      </c>
      <c r="C13112" t="s">
        <v>252</v>
      </c>
      <c r="D13112" t="s">
        <v>324</v>
      </c>
      <c r="E13112">
        <v>1</v>
      </c>
      <c r="F13112" t="s">
        <v>26</v>
      </c>
      <c r="G13112" t="s">
        <v>256</v>
      </c>
      <c r="H13112" t="s">
        <v>20</v>
      </c>
      <c r="M13112" s="2">
        <v>8500</v>
      </c>
      <c r="N13112" s="2">
        <v>24000</v>
      </c>
      <c r="O13112" s="2">
        <f>IF(Tabla1[[#This Row],[Mov]]="VNT",Tabla1[[#This Row],[Sale]]-Tabla1[[#This Row],[Cost]],-Tabla1[[#This Row],[Cost]]*Tabla1[[#This Row],[Cant]])</f>
        <v>15500</v>
      </c>
      <c r="P13112" s="8">
        <f>IF(Tabla1[[#This Row],[Mov]]="VNT",-Tabla1[[#This Row],[Cant]],Tabla1[[#This Row],[Cant]])</f>
        <v>-1</v>
      </c>
      <c r="Q13112" s="8">
        <f>DAY(Tabla1[[#This Row],[Date]])</f>
        <v>13</v>
      </c>
      <c r="R13112" s="8">
        <f>MONTH(Tabla1[[#This Row],[Date]])</f>
        <v>8</v>
      </c>
      <c r="S13112" s="8">
        <f>YEAR(Tabla1[[#This Row],[Date]])</f>
        <v>2023</v>
      </c>
    </row>
    <row r="13113" spans="1:19" x14ac:dyDescent="0.2">
      <c r="A13113">
        <v>13109</v>
      </c>
      <c r="B13113" s="1">
        <v>45151</v>
      </c>
      <c r="C13113" t="s">
        <v>252</v>
      </c>
      <c r="D13113" t="s">
        <v>324</v>
      </c>
      <c r="E13113">
        <v>1</v>
      </c>
      <c r="F13113" t="s">
        <v>450</v>
      </c>
      <c r="G13113" t="s">
        <v>258</v>
      </c>
      <c r="H13113" t="s">
        <v>3929</v>
      </c>
      <c r="M13113" s="2">
        <v>0</v>
      </c>
      <c r="N13113" s="2">
        <v>2000</v>
      </c>
      <c r="O13113" s="2">
        <f>IF(Tabla1[[#This Row],[Mov]]="VNT",Tabla1[[#This Row],[Sale]]-Tabla1[[#This Row],[Cost]],-Tabla1[[#This Row],[Cost]]*Tabla1[[#This Row],[Cant]])</f>
        <v>2000</v>
      </c>
      <c r="P13113" s="8">
        <f>IF(Tabla1[[#This Row],[Mov]]="VNT",-Tabla1[[#This Row],[Cant]],Tabla1[[#This Row],[Cant]])</f>
        <v>-1</v>
      </c>
      <c r="Q13113" s="8">
        <f>DAY(Tabla1[[#This Row],[Date]])</f>
        <v>13</v>
      </c>
      <c r="R13113" s="8">
        <f>MONTH(Tabla1[[#This Row],[Date]])</f>
        <v>8</v>
      </c>
      <c r="S13113" s="8">
        <f>YEAR(Tabla1[[#This Row],[Date]])</f>
        <v>2023</v>
      </c>
    </row>
    <row r="13114" spans="1:19" x14ac:dyDescent="0.2">
      <c r="A13114">
        <v>13110</v>
      </c>
      <c r="B13114" s="1">
        <v>45151</v>
      </c>
      <c r="C13114" t="s">
        <v>252</v>
      </c>
      <c r="D13114" t="s">
        <v>324</v>
      </c>
      <c r="E13114">
        <v>1</v>
      </c>
      <c r="F13114" t="s">
        <v>116</v>
      </c>
      <c r="G13114" t="s">
        <v>339</v>
      </c>
      <c r="H13114" t="s">
        <v>510</v>
      </c>
      <c r="M13114" s="2">
        <v>3270</v>
      </c>
      <c r="N13114" s="2">
        <v>3500</v>
      </c>
      <c r="O13114" s="2">
        <f>IF(Tabla1[[#This Row],[Mov]]="VNT",Tabla1[[#This Row],[Sale]]-Tabla1[[#This Row],[Cost]],-Tabla1[[#This Row],[Cost]]*Tabla1[[#This Row],[Cant]])</f>
        <v>230</v>
      </c>
      <c r="P13114" s="8">
        <f>IF(Tabla1[[#This Row],[Mov]]="VNT",-Tabla1[[#This Row],[Cant]],Tabla1[[#This Row],[Cant]])</f>
        <v>-1</v>
      </c>
      <c r="Q13114" s="8">
        <f>DAY(Tabla1[[#This Row],[Date]])</f>
        <v>13</v>
      </c>
      <c r="R13114" s="8">
        <f>MONTH(Tabla1[[#This Row],[Date]])</f>
        <v>8</v>
      </c>
      <c r="S13114" s="8">
        <f>YEAR(Tabla1[[#This Row],[Date]])</f>
        <v>2023</v>
      </c>
    </row>
    <row r="13115" spans="1:19" x14ac:dyDescent="0.2">
      <c r="A13115">
        <v>13111</v>
      </c>
      <c r="B13115" s="1">
        <v>45151</v>
      </c>
      <c r="C13115" t="s">
        <v>252</v>
      </c>
      <c r="D13115" t="s">
        <v>324</v>
      </c>
      <c r="E13115">
        <v>1</v>
      </c>
      <c r="F13115" t="s">
        <v>711</v>
      </c>
      <c r="G13115" t="s">
        <v>786</v>
      </c>
      <c r="H13115" t="s">
        <v>718</v>
      </c>
      <c r="M13115" s="2">
        <v>800</v>
      </c>
      <c r="N13115" s="2">
        <v>3500</v>
      </c>
      <c r="O13115" s="2">
        <f>IF(Tabla1[[#This Row],[Mov]]="VNT",Tabla1[[#This Row],[Sale]]-Tabla1[[#This Row],[Cost]],-Tabla1[[#This Row],[Cost]]*Tabla1[[#This Row],[Cant]])</f>
        <v>2700</v>
      </c>
      <c r="P13115" s="8">
        <f>IF(Tabla1[[#This Row],[Mov]]="VNT",-Tabla1[[#This Row],[Cant]],Tabla1[[#This Row],[Cant]])</f>
        <v>-1</v>
      </c>
      <c r="Q13115" s="8">
        <f>DAY(Tabla1[[#This Row],[Date]])</f>
        <v>13</v>
      </c>
      <c r="R13115" s="8">
        <f>MONTH(Tabla1[[#This Row],[Date]])</f>
        <v>8</v>
      </c>
      <c r="S13115" s="8">
        <f>YEAR(Tabla1[[#This Row],[Date]])</f>
        <v>2023</v>
      </c>
    </row>
    <row r="13116" spans="1:19" x14ac:dyDescent="0.2">
      <c r="A13116">
        <v>13112</v>
      </c>
      <c r="B13116" s="1">
        <v>45151</v>
      </c>
      <c r="C13116" t="s">
        <v>252</v>
      </c>
      <c r="D13116" t="s">
        <v>324</v>
      </c>
      <c r="E13116">
        <v>1</v>
      </c>
      <c r="F13116" t="s">
        <v>669</v>
      </c>
      <c r="G13116" t="s">
        <v>265</v>
      </c>
      <c r="H13116" t="s">
        <v>3928</v>
      </c>
      <c r="M13116" s="2">
        <v>5000</v>
      </c>
      <c r="N13116" s="2">
        <v>20000</v>
      </c>
      <c r="O13116" s="2">
        <f>IF(Tabla1[[#This Row],[Mov]]="VNT",Tabla1[[#This Row],[Sale]]-Tabla1[[#This Row],[Cost]],-Tabla1[[#This Row],[Cost]]*Tabla1[[#This Row],[Cant]])</f>
        <v>15000</v>
      </c>
      <c r="P13116" s="8">
        <f>IF(Tabla1[[#This Row],[Mov]]="VNT",-Tabla1[[#This Row],[Cant]],Tabla1[[#This Row],[Cant]])</f>
        <v>-1</v>
      </c>
      <c r="Q13116" s="8">
        <f>DAY(Tabla1[[#This Row],[Date]])</f>
        <v>13</v>
      </c>
      <c r="R13116" s="8">
        <f>MONTH(Tabla1[[#This Row],[Date]])</f>
        <v>8</v>
      </c>
      <c r="S13116" s="8">
        <f>YEAR(Tabla1[[#This Row],[Date]])</f>
        <v>2023</v>
      </c>
    </row>
    <row r="13117" spans="1:19" x14ac:dyDescent="0.2">
      <c r="A13117">
        <v>13113</v>
      </c>
      <c r="B13117" s="1">
        <v>45151</v>
      </c>
      <c r="C13117" t="s">
        <v>252</v>
      </c>
      <c r="D13117" t="s">
        <v>324</v>
      </c>
      <c r="E13117">
        <v>1</v>
      </c>
      <c r="F13117" t="s">
        <v>669</v>
      </c>
      <c r="G13117" t="s">
        <v>265</v>
      </c>
      <c r="H13117" t="s">
        <v>3930</v>
      </c>
      <c r="M13117" s="2">
        <v>5000</v>
      </c>
      <c r="N13117" s="2">
        <v>20000</v>
      </c>
      <c r="O13117" s="2">
        <f>IF(Tabla1[[#This Row],[Mov]]="VNT",Tabla1[[#This Row],[Sale]]-Tabla1[[#This Row],[Cost]],-Tabla1[[#This Row],[Cost]]*Tabla1[[#This Row],[Cant]])</f>
        <v>15000</v>
      </c>
      <c r="P13117" s="8">
        <f>IF(Tabla1[[#This Row],[Mov]]="VNT",-Tabla1[[#This Row],[Cant]],Tabla1[[#This Row],[Cant]])</f>
        <v>-1</v>
      </c>
      <c r="Q13117" s="8">
        <f>DAY(Tabla1[[#This Row],[Date]])</f>
        <v>13</v>
      </c>
      <c r="R13117" s="8">
        <f>MONTH(Tabla1[[#This Row],[Date]])</f>
        <v>8</v>
      </c>
      <c r="S13117" s="8">
        <f>YEAR(Tabla1[[#This Row],[Date]])</f>
        <v>2023</v>
      </c>
    </row>
    <row r="13118" spans="1:19" x14ac:dyDescent="0.2">
      <c r="A13118">
        <v>13114</v>
      </c>
      <c r="B13118" s="1">
        <v>45151</v>
      </c>
      <c r="C13118" t="s">
        <v>252</v>
      </c>
      <c r="D13118" t="s">
        <v>324</v>
      </c>
      <c r="E13118">
        <v>1</v>
      </c>
      <c r="F13118" t="s">
        <v>127</v>
      </c>
      <c r="G13118" t="s">
        <v>258</v>
      </c>
      <c r="H13118" t="s">
        <v>139</v>
      </c>
      <c r="M13118" s="2">
        <v>2500</v>
      </c>
      <c r="N13118" s="2">
        <v>7000</v>
      </c>
      <c r="O13118" s="2">
        <f>IF(Tabla1[[#This Row],[Mov]]="VNT",Tabla1[[#This Row],[Sale]]-Tabla1[[#This Row],[Cost]],-Tabla1[[#This Row],[Cost]]*Tabla1[[#This Row],[Cant]])</f>
        <v>4500</v>
      </c>
      <c r="P13118" s="8">
        <f>IF(Tabla1[[#This Row],[Mov]]="VNT",-Tabla1[[#This Row],[Cant]],Tabla1[[#This Row],[Cant]])</f>
        <v>-1</v>
      </c>
      <c r="Q13118" s="8">
        <f>DAY(Tabla1[[#This Row],[Date]])</f>
        <v>13</v>
      </c>
      <c r="R13118" s="8">
        <f>MONTH(Tabla1[[#This Row],[Date]])</f>
        <v>8</v>
      </c>
      <c r="S13118" s="8">
        <f>YEAR(Tabla1[[#This Row],[Date]])</f>
        <v>2023</v>
      </c>
    </row>
    <row r="13119" spans="1:19" x14ac:dyDescent="0.2">
      <c r="A13119">
        <v>13115</v>
      </c>
      <c r="B13119" s="1">
        <v>45151</v>
      </c>
      <c r="C13119" t="s">
        <v>252</v>
      </c>
      <c r="D13119" t="s">
        <v>324</v>
      </c>
      <c r="E13119">
        <v>1</v>
      </c>
      <c r="F13119" t="s">
        <v>206</v>
      </c>
      <c r="G13119" t="s">
        <v>258</v>
      </c>
      <c r="H13119" t="s">
        <v>762</v>
      </c>
      <c r="M13119" s="2">
        <v>13000</v>
      </c>
      <c r="N13119" s="2">
        <v>25000</v>
      </c>
      <c r="O13119" s="2">
        <f>IF(Tabla1[[#This Row],[Mov]]="VNT",Tabla1[[#This Row],[Sale]]-Tabla1[[#This Row],[Cost]],-Tabla1[[#This Row],[Cost]]*Tabla1[[#This Row],[Cant]])</f>
        <v>12000</v>
      </c>
      <c r="P13119" s="8">
        <f>IF(Tabla1[[#This Row],[Mov]]="VNT",-Tabla1[[#This Row],[Cant]],Tabla1[[#This Row],[Cant]])</f>
        <v>-1</v>
      </c>
      <c r="Q13119" s="8">
        <f>DAY(Tabla1[[#This Row],[Date]])</f>
        <v>13</v>
      </c>
      <c r="R13119" s="8">
        <f>MONTH(Tabla1[[#This Row],[Date]])</f>
        <v>8</v>
      </c>
      <c r="S13119" s="8">
        <f>YEAR(Tabla1[[#This Row],[Date]])</f>
        <v>2023</v>
      </c>
    </row>
    <row r="13120" spans="1:19" x14ac:dyDescent="0.2">
      <c r="A13120">
        <v>13116</v>
      </c>
      <c r="B13120" s="1">
        <v>45151</v>
      </c>
      <c r="C13120" t="s">
        <v>252</v>
      </c>
      <c r="D13120" t="s">
        <v>324</v>
      </c>
      <c r="E13120">
        <v>1</v>
      </c>
      <c r="F13120" t="s">
        <v>21</v>
      </c>
      <c r="G13120" t="s">
        <v>265</v>
      </c>
      <c r="H13120" t="s">
        <v>3554</v>
      </c>
      <c r="M13120" s="2">
        <v>9000</v>
      </c>
      <c r="N13120" s="2">
        <v>22000</v>
      </c>
      <c r="O13120" s="2">
        <f>IF(Tabla1[[#This Row],[Mov]]="VNT",Tabla1[[#This Row],[Sale]]-Tabla1[[#This Row],[Cost]],-Tabla1[[#This Row],[Cost]]*Tabla1[[#This Row],[Cant]])</f>
        <v>13000</v>
      </c>
      <c r="P13120" s="8">
        <f>IF(Tabla1[[#This Row],[Mov]]="VNT",-Tabla1[[#This Row],[Cant]],Tabla1[[#This Row],[Cant]])</f>
        <v>-1</v>
      </c>
      <c r="Q13120" s="8">
        <f>DAY(Tabla1[[#This Row],[Date]])</f>
        <v>13</v>
      </c>
      <c r="R13120" s="8">
        <f>MONTH(Tabla1[[#This Row],[Date]])</f>
        <v>8</v>
      </c>
      <c r="S13120" s="8">
        <f>YEAR(Tabla1[[#This Row],[Date]])</f>
        <v>2023</v>
      </c>
    </row>
    <row r="13121" spans="1:19" x14ac:dyDescent="0.2">
      <c r="A13121">
        <v>13117</v>
      </c>
      <c r="B13121" s="1">
        <v>45151</v>
      </c>
      <c r="C13121" t="s">
        <v>252</v>
      </c>
      <c r="D13121" t="s">
        <v>324</v>
      </c>
      <c r="E13121">
        <v>1</v>
      </c>
      <c r="F13121" t="s">
        <v>26</v>
      </c>
      <c r="G13121" t="s">
        <v>256</v>
      </c>
      <c r="H13121" t="s">
        <v>20</v>
      </c>
      <c r="M13121" s="2">
        <v>8500</v>
      </c>
      <c r="N13121" s="2">
        <v>20000</v>
      </c>
      <c r="O13121" s="2">
        <f>IF(Tabla1[[#This Row],[Mov]]="VNT",Tabla1[[#This Row],[Sale]]-Tabla1[[#This Row],[Cost]],-Tabla1[[#This Row],[Cost]]*Tabla1[[#This Row],[Cant]])</f>
        <v>11500</v>
      </c>
      <c r="P13121" s="8">
        <f>IF(Tabla1[[#This Row],[Mov]]="VNT",-Tabla1[[#This Row],[Cant]],Tabla1[[#This Row],[Cant]])</f>
        <v>-1</v>
      </c>
      <c r="Q13121" s="8">
        <f>DAY(Tabla1[[#This Row],[Date]])</f>
        <v>13</v>
      </c>
      <c r="R13121" s="8">
        <f>MONTH(Tabla1[[#This Row],[Date]])</f>
        <v>8</v>
      </c>
      <c r="S13121" s="8">
        <f>YEAR(Tabla1[[#This Row],[Date]])</f>
        <v>2023</v>
      </c>
    </row>
    <row r="13122" spans="1:19" x14ac:dyDescent="0.2">
      <c r="A13122">
        <v>13118</v>
      </c>
      <c r="B13122" s="1">
        <v>45151</v>
      </c>
      <c r="C13122" t="s">
        <v>252</v>
      </c>
      <c r="D13122" t="s">
        <v>324</v>
      </c>
      <c r="E13122">
        <v>1</v>
      </c>
      <c r="F13122" t="s">
        <v>116</v>
      </c>
      <c r="G13122" t="s">
        <v>339</v>
      </c>
      <c r="H13122" t="s">
        <v>510</v>
      </c>
      <c r="M13122" s="2">
        <v>21494</v>
      </c>
      <c r="N13122" s="2">
        <v>23000</v>
      </c>
      <c r="O13122" s="2">
        <f>IF(Tabla1[[#This Row],[Mov]]="VNT",Tabla1[[#This Row],[Sale]]-Tabla1[[#This Row],[Cost]],-Tabla1[[#This Row],[Cost]]*Tabla1[[#This Row],[Cant]])</f>
        <v>1506</v>
      </c>
      <c r="P13122" s="8">
        <f>IF(Tabla1[[#This Row],[Mov]]="VNT",-Tabla1[[#This Row],[Cant]],Tabla1[[#This Row],[Cant]])</f>
        <v>-1</v>
      </c>
      <c r="Q13122" s="8">
        <f>DAY(Tabla1[[#This Row],[Date]])</f>
        <v>13</v>
      </c>
      <c r="R13122" s="8">
        <f>MONTH(Tabla1[[#This Row],[Date]])</f>
        <v>8</v>
      </c>
      <c r="S13122" s="8">
        <f>YEAR(Tabla1[[#This Row],[Date]])</f>
        <v>2023</v>
      </c>
    </row>
    <row r="13123" spans="1:19" x14ac:dyDescent="0.2">
      <c r="A13123">
        <v>13118</v>
      </c>
      <c r="B13123" s="1">
        <v>45151</v>
      </c>
      <c r="C13123" t="s">
        <v>252</v>
      </c>
      <c r="D13123" t="s">
        <v>324</v>
      </c>
      <c r="E13123">
        <v>1</v>
      </c>
      <c r="F13123" t="s">
        <v>216</v>
      </c>
      <c r="G13123" t="s">
        <v>254</v>
      </c>
      <c r="H13123" t="s">
        <v>296</v>
      </c>
      <c r="J13123" t="s">
        <v>919</v>
      </c>
      <c r="M13123" s="2">
        <v>8000</v>
      </c>
      <c r="N13123" s="2">
        <v>17000</v>
      </c>
      <c r="O13123" s="2">
        <f>IF(Tabla1[[#This Row],[Mov]]="VNT",Tabla1[[#This Row],[Sale]]-Tabla1[[#This Row],[Cost]],-Tabla1[[#This Row],[Cost]]*Tabla1[[#This Row],[Cant]])</f>
        <v>9000</v>
      </c>
      <c r="P13123" s="8">
        <f>IF(Tabla1[[#This Row],[Mov]]="VNT",-Tabla1[[#This Row],[Cant]],Tabla1[[#This Row],[Cant]])</f>
        <v>-1</v>
      </c>
      <c r="Q13123" s="8">
        <f>DAY(Tabla1[[#This Row],[Date]])</f>
        <v>13</v>
      </c>
      <c r="R13123" s="8">
        <f>MONTH(Tabla1[[#This Row],[Date]])</f>
        <v>8</v>
      </c>
      <c r="S13123" s="8">
        <f>YEAR(Tabla1[[#This Row],[Date]])</f>
        <v>2023</v>
      </c>
    </row>
    <row r="13124" spans="1:19" x14ac:dyDescent="0.2">
      <c r="A13124">
        <v>13119</v>
      </c>
      <c r="B13124" s="1">
        <v>45151</v>
      </c>
      <c r="C13124" t="s">
        <v>252</v>
      </c>
      <c r="D13124" t="s">
        <v>324</v>
      </c>
      <c r="E13124">
        <v>1</v>
      </c>
      <c r="F13124" t="s">
        <v>116</v>
      </c>
      <c r="G13124" t="s">
        <v>339</v>
      </c>
      <c r="H13124" t="s">
        <v>510</v>
      </c>
      <c r="M13124" s="2">
        <v>6074</v>
      </c>
      <c r="N13124" s="2">
        <v>6500</v>
      </c>
      <c r="O13124" s="2">
        <f>IF(Tabla1[[#This Row],[Mov]]="VNT",Tabla1[[#This Row],[Sale]]-Tabla1[[#This Row],[Cost]],-Tabla1[[#This Row],[Cost]]*Tabla1[[#This Row],[Cant]])</f>
        <v>426</v>
      </c>
      <c r="P13124" s="8">
        <f>IF(Tabla1[[#This Row],[Mov]]="VNT",-Tabla1[[#This Row],[Cant]],Tabla1[[#This Row],[Cant]])</f>
        <v>-1</v>
      </c>
      <c r="Q13124" s="8">
        <f>DAY(Tabla1[[#This Row],[Date]])</f>
        <v>13</v>
      </c>
      <c r="R13124" s="8">
        <f>MONTH(Tabla1[[#This Row],[Date]])</f>
        <v>8</v>
      </c>
      <c r="S13124" s="8">
        <f>YEAR(Tabla1[[#This Row],[Date]])</f>
        <v>2023</v>
      </c>
    </row>
    <row r="13125" spans="1:19" x14ac:dyDescent="0.2">
      <c r="A13125">
        <v>13120</v>
      </c>
      <c r="B13125" s="1">
        <v>45151</v>
      </c>
      <c r="C13125" t="s">
        <v>252</v>
      </c>
      <c r="D13125" t="s">
        <v>324</v>
      </c>
      <c r="E13125">
        <v>1</v>
      </c>
      <c r="F13125" t="s">
        <v>116</v>
      </c>
      <c r="G13125" t="s">
        <v>374</v>
      </c>
      <c r="H13125" t="s">
        <v>506</v>
      </c>
      <c r="M13125" s="2">
        <v>6074</v>
      </c>
      <c r="N13125" s="2">
        <v>6500</v>
      </c>
      <c r="O13125" s="2">
        <f>IF(Tabla1[[#This Row],[Mov]]="VNT",Tabla1[[#This Row],[Sale]]-Tabla1[[#This Row],[Cost]],-Tabla1[[#This Row],[Cost]]*Tabla1[[#This Row],[Cant]])</f>
        <v>426</v>
      </c>
      <c r="P13125" s="8">
        <f>IF(Tabla1[[#This Row],[Mov]]="VNT",-Tabla1[[#This Row],[Cant]],Tabla1[[#This Row],[Cant]])</f>
        <v>-1</v>
      </c>
      <c r="Q13125" s="8">
        <f>DAY(Tabla1[[#This Row],[Date]])</f>
        <v>13</v>
      </c>
      <c r="R13125" s="8">
        <f>MONTH(Tabla1[[#This Row],[Date]])</f>
        <v>8</v>
      </c>
      <c r="S13125" s="8">
        <f>YEAR(Tabla1[[#This Row],[Date]])</f>
        <v>2023</v>
      </c>
    </row>
    <row r="13126" spans="1:19" x14ac:dyDescent="0.2">
      <c r="A13126">
        <v>13121</v>
      </c>
      <c r="B13126" s="1">
        <v>45151</v>
      </c>
      <c r="C13126" t="s">
        <v>252</v>
      </c>
      <c r="D13126" t="s">
        <v>324</v>
      </c>
      <c r="E13126">
        <v>1</v>
      </c>
      <c r="F13126" t="s">
        <v>116</v>
      </c>
      <c r="G13126" t="s">
        <v>339</v>
      </c>
      <c r="H13126" t="s">
        <v>510</v>
      </c>
      <c r="M13126" s="2">
        <v>6074</v>
      </c>
      <c r="N13126" s="2">
        <v>6500</v>
      </c>
      <c r="O13126" s="2">
        <f>IF(Tabla1[[#This Row],[Mov]]="VNT",Tabla1[[#This Row],[Sale]]-Tabla1[[#This Row],[Cost]],-Tabla1[[#This Row],[Cost]]*Tabla1[[#This Row],[Cant]])</f>
        <v>426</v>
      </c>
      <c r="P13126" s="8">
        <f>IF(Tabla1[[#This Row],[Mov]]="VNT",-Tabla1[[#This Row],[Cant]],Tabla1[[#This Row],[Cant]])</f>
        <v>-1</v>
      </c>
      <c r="Q13126" s="8">
        <f>DAY(Tabla1[[#This Row],[Date]])</f>
        <v>13</v>
      </c>
      <c r="R13126" s="8">
        <f>MONTH(Tabla1[[#This Row],[Date]])</f>
        <v>8</v>
      </c>
      <c r="S13126" s="8">
        <f>YEAR(Tabla1[[#This Row],[Date]])</f>
        <v>2023</v>
      </c>
    </row>
    <row r="13127" spans="1:19" x14ac:dyDescent="0.2">
      <c r="A13127">
        <v>13122</v>
      </c>
      <c r="B13127" s="1">
        <v>45151</v>
      </c>
      <c r="C13127" t="s">
        <v>252</v>
      </c>
      <c r="D13127" t="s">
        <v>324</v>
      </c>
      <c r="E13127">
        <v>1</v>
      </c>
      <c r="F13127" t="s">
        <v>883</v>
      </c>
      <c r="G13127" t="s">
        <v>264</v>
      </c>
      <c r="H13127" t="s">
        <v>300</v>
      </c>
      <c r="M13127" s="2">
        <v>3500</v>
      </c>
      <c r="N13127" s="2">
        <v>10000</v>
      </c>
      <c r="O13127" s="2">
        <f>IF(Tabla1[[#This Row],[Mov]]="VNT",Tabla1[[#This Row],[Sale]]-Tabla1[[#This Row],[Cost]],-Tabla1[[#This Row],[Cost]]*Tabla1[[#This Row],[Cant]])</f>
        <v>6500</v>
      </c>
      <c r="P13127" s="8">
        <f>IF(Tabla1[[#This Row],[Mov]]="VNT",-Tabla1[[#This Row],[Cant]],Tabla1[[#This Row],[Cant]])</f>
        <v>-1</v>
      </c>
      <c r="Q13127" s="8">
        <f>DAY(Tabla1[[#This Row],[Date]])</f>
        <v>13</v>
      </c>
      <c r="R13127" s="8">
        <f>MONTH(Tabla1[[#This Row],[Date]])</f>
        <v>8</v>
      </c>
      <c r="S13127" s="8">
        <f>YEAR(Tabla1[[#This Row],[Date]])</f>
        <v>2023</v>
      </c>
    </row>
    <row r="13128" spans="1:19" x14ac:dyDescent="0.2">
      <c r="A13128">
        <v>13123</v>
      </c>
      <c r="B13128" s="1">
        <v>45151</v>
      </c>
      <c r="C13128" t="s">
        <v>252</v>
      </c>
      <c r="D13128" t="s">
        <v>324</v>
      </c>
      <c r="E13128">
        <v>1</v>
      </c>
      <c r="F13128" t="s">
        <v>217</v>
      </c>
      <c r="G13128" t="s">
        <v>264</v>
      </c>
      <c r="H13128" t="s">
        <v>300</v>
      </c>
      <c r="M13128" s="2">
        <v>1100</v>
      </c>
      <c r="N13128" s="2">
        <v>10000</v>
      </c>
      <c r="O13128" s="2">
        <f>IF(Tabla1[[#This Row],[Mov]]="VNT",Tabla1[[#This Row],[Sale]]-Tabla1[[#This Row],[Cost]],-Tabla1[[#This Row],[Cost]]*Tabla1[[#This Row],[Cant]])</f>
        <v>8900</v>
      </c>
      <c r="P13128" s="8">
        <f>IF(Tabla1[[#This Row],[Mov]]="VNT",-Tabla1[[#This Row],[Cant]],Tabla1[[#This Row],[Cant]])</f>
        <v>-1</v>
      </c>
      <c r="Q13128" s="8">
        <f>DAY(Tabla1[[#This Row],[Date]])</f>
        <v>13</v>
      </c>
      <c r="R13128" s="8">
        <f>MONTH(Tabla1[[#This Row],[Date]])</f>
        <v>8</v>
      </c>
      <c r="S13128" s="8">
        <f>YEAR(Tabla1[[#This Row],[Date]])</f>
        <v>2023</v>
      </c>
    </row>
    <row r="13129" spans="1:19" x14ac:dyDescent="0.2">
      <c r="A13129">
        <v>13124</v>
      </c>
      <c r="B13129" s="1">
        <v>45151</v>
      </c>
      <c r="C13129" t="s">
        <v>252</v>
      </c>
      <c r="D13129" t="s">
        <v>324</v>
      </c>
      <c r="E13129">
        <v>1</v>
      </c>
      <c r="F13129" t="s">
        <v>116</v>
      </c>
      <c r="G13129" t="s">
        <v>339</v>
      </c>
      <c r="H13129" t="s">
        <v>510</v>
      </c>
      <c r="M13129" s="2">
        <v>10279</v>
      </c>
      <c r="N13129" s="2">
        <v>11000</v>
      </c>
      <c r="O13129" s="2">
        <f>IF(Tabla1[[#This Row],[Mov]]="VNT",Tabla1[[#This Row],[Sale]]-Tabla1[[#This Row],[Cost]],-Tabla1[[#This Row],[Cost]]*Tabla1[[#This Row],[Cant]])</f>
        <v>721</v>
      </c>
      <c r="P13129" s="8">
        <f>IF(Tabla1[[#This Row],[Mov]]="VNT",-Tabla1[[#This Row],[Cant]],Tabla1[[#This Row],[Cant]])</f>
        <v>-1</v>
      </c>
      <c r="Q13129" s="8">
        <f>DAY(Tabla1[[#This Row],[Date]])</f>
        <v>13</v>
      </c>
      <c r="R13129" s="8">
        <f>MONTH(Tabla1[[#This Row],[Date]])</f>
        <v>8</v>
      </c>
      <c r="S13129" s="8">
        <f>YEAR(Tabla1[[#This Row],[Date]])</f>
        <v>2023</v>
      </c>
    </row>
    <row r="13130" spans="1:19" x14ac:dyDescent="0.2">
      <c r="A13130">
        <v>13125</v>
      </c>
      <c r="B13130" s="1">
        <v>45150</v>
      </c>
      <c r="C13130" t="s">
        <v>253</v>
      </c>
      <c r="D13130" t="s">
        <v>1757</v>
      </c>
      <c r="E13130">
        <v>1</v>
      </c>
      <c r="F13130" t="s">
        <v>48</v>
      </c>
      <c r="G13130" t="s">
        <v>1755</v>
      </c>
      <c r="H13130" t="s">
        <v>3532</v>
      </c>
      <c r="M13130" s="2">
        <v>110000</v>
      </c>
      <c r="N13130" s="2">
        <v>169000</v>
      </c>
      <c r="O13130" s="2">
        <f>IF(Tabla1[[#This Row],[Mov]]="VNT",Tabla1[[#This Row],[Sale]]-Tabla1[[#This Row],[Cost]],-Tabla1[[#This Row],[Cost]]*Tabla1[[#This Row],[Cant]])</f>
        <v>-110000</v>
      </c>
      <c r="P13130" s="8">
        <f>IF(Tabla1[[#This Row],[Mov]]="VNT",-Tabla1[[#This Row],[Cant]],Tabla1[[#This Row],[Cant]])</f>
        <v>1</v>
      </c>
      <c r="Q13130" s="8">
        <f>DAY(Tabla1[[#This Row],[Date]])</f>
        <v>12</v>
      </c>
      <c r="R13130" s="8">
        <f>MONTH(Tabla1[[#This Row],[Date]])</f>
        <v>8</v>
      </c>
      <c r="S13130" s="8">
        <f>YEAR(Tabla1[[#This Row],[Date]])</f>
        <v>2023</v>
      </c>
    </row>
    <row r="13131" spans="1:19" x14ac:dyDescent="0.2">
      <c r="A13131">
        <v>13126</v>
      </c>
      <c r="B13131" s="1">
        <v>45151</v>
      </c>
      <c r="C13131" t="s">
        <v>252</v>
      </c>
      <c r="D13131" t="s">
        <v>324</v>
      </c>
      <c r="E13131">
        <v>1</v>
      </c>
      <c r="F13131" t="s">
        <v>116</v>
      </c>
      <c r="G13131" t="s">
        <v>374</v>
      </c>
      <c r="H13131" t="s">
        <v>506</v>
      </c>
      <c r="M13131" s="2">
        <v>3270</v>
      </c>
      <c r="N13131" s="2">
        <v>3500</v>
      </c>
      <c r="O13131" s="2">
        <f>IF(Tabla1[[#This Row],[Mov]]="VNT",Tabla1[[#This Row],[Sale]]-Tabla1[[#This Row],[Cost]],-Tabla1[[#This Row],[Cost]]*Tabla1[[#This Row],[Cant]])</f>
        <v>230</v>
      </c>
      <c r="P13131" s="8">
        <f>IF(Tabla1[[#This Row],[Mov]]="VNT",-Tabla1[[#This Row],[Cant]],Tabla1[[#This Row],[Cant]])</f>
        <v>-1</v>
      </c>
      <c r="Q13131" s="8">
        <f>DAY(Tabla1[[#This Row],[Date]])</f>
        <v>13</v>
      </c>
      <c r="R13131" s="8">
        <f>MONTH(Tabla1[[#This Row],[Date]])</f>
        <v>8</v>
      </c>
      <c r="S13131" s="8">
        <f>YEAR(Tabla1[[#This Row],[Date]])</f>
        <v>2023</v>
      </c>
    </row>
    <row r="13132" spans="1:19" x14ac:dyDescent="0.2">
      <c r="A13132">
        <v>13127</v>
      </c>
      <c r="B13132" s="1">
        <v>45151</v>
      </c>
      <c r="C13132" t="s">
        <v>252</v>
      </c>
      <c r="D13132" t="s">
        <v>324</v>
      </c>
      <c r="E13132">
        <v>1</v>
      </c>
      <c r="F13132" t="s">
        <v>116</v>
      </c>
      <c r="G13132" t="s">
        <v>339</v>
      </c>
      <c r="H13132" t="s">
        <v>510</v>
      </c>
      <c r="M13132" s="2">
        <v>6074</v>
      </c>
      <c r="N13132" s="2">
        <v>6500</v>
      </c>
      <c r="O13132" s="2">
        <f>IF(Tabla1[[#This Row],[Mov]]="VNT",Tabla1[[#This Row],[Sale]]-Tabla1[[#This Row],[Cost]],-Tabla1[[#This Row],[Cost]]*Tabla1[[#This Row],[Cant]])</f>
        <v>426</v>
      </c>
      <c r="P13132" s="8">
        <f>IF(Tabla1[[#This Row],[Mov]]="VNT",-Tabla1[[#This Row],[Cant]],Tabla1[[#This Row],[Cant]])</f>
        <v>-1</v>
      </c>
      <c r="Q13132" s="8">
        <f>DAY(Tabla1[[#This Row],[Date]])</f>
        <v>13</v>
      </c>
      <c r="R13132" s="8">
        <f>MONTH(Tabla1[[#This Row],[Date]])</f>
        <v>8</v>
      </c>
      <c r="S13132" s="8">
        <f>YEAR(Tabla1[[#This Row],[Date]])</f>
        <v>2023</v>
      </c>
    </row>
    <row r="13133" spans="1:19" x14ac:dyDescent="0.2">
      <c r="A13133">
        <v>13128</v>
      </c>
      <c r="B13133" s="1">
        <v>45152</v>
      </c>
      <c r="C13133" t="s">
        <v>252</v>
      </c>
      <c r="D13133" t="s">
        <v>324</v>
      </c>
      <c r="E13133">
        <v>1</v>
      </c>
      <c r="F13133" t="s">
        <v>116</v>
      </c>
      <c r="G13133" t="s">
        <v>374</v>
      </c>
      <c r="H13133" t="s">
        <v>506</v>
      </c>
      <c r="M13133" s="2">
        <v>7008</v>
      </c>
      <c r="N13133" s="2">
        <v>7500</v>
      </c>
      <c r="O13133" s="2">
        <f>IF(Tabla1[[#This Row],[Mov]]="VNT",Tabla1[[#This Row],[Sale]]-Tabla1[[#This Row],[Cost]],-Tabla1[[#This Row],[Cost]]*Tabla1[[#This Row],[Cant]])</f>
        <v>492</v>
      </c>
      <c r="P13133" s="8">
        <f>IF(Tabla1[[#This Row],[Mov]]="VNT",-Tabla1[[#This Row],[Cant]],Tabla1[[#This Row],[Cant]])</f>
        <v>-1</v>
      </c>
      <c r="Q13133" s="8">
        <f>DAY(Tabla1[[#This Row],[Date]])</f>
        <v>14</v>
      </c>
      <c r="R13133" s="8">
        <f>MONTH(Tabla1[[#This Row],[Date]])</f>
        <v>8</v>
      </c>
      <c r="S13133" s="8">
        <f>YEAR(Tabla1[[#This Row],[Date]])</f>
        <v>2023</v>
      </c>
    </row>
    <row r="13134" spans="1:19" x14ac:dyDescent="0.2">
      <c r="A13134">
        <v>13129</v>
      </c>
      <c r="B13134" s="1">
        <v>45152</v>
      </c>
      <c r="C13134" t="s">
        <v>252</v>
      </c>
      <c r="D13134" t="s">
        <v>324</v>
      </c>
      <c r="E13134">
        <v>1</v>
      </c>
      <c r="F13134" t="s">
        <v>450</v>
      </c>
      <c r="G13134" t="s">
        <v>258</v>
      </c>
      <c r="H13134" t="s">
        <v>3931</v>
      </c>
      <c r="M13134" s="2">
        <v>0</v>
      </c>
      <c r="N13134" s="2">
        <v>3000</v>
      </c>
      <c r="O13134" s="2">
        <f>IF(Tabla1[[#This Row],[Mov]]="VNT",Tabla1[[#This Row],[Sale]]-Tabla1[[#This Row],[Cost]],-Tabla1[[#This Row],[Cost]]*Tabla1[[#This Row],[Cant]])</f>
        <v>3000</v>
      </c>
      <c r="P13134" s="8">
        <f>IF(Tabla1[[#This Row],[Mov]]="VNT",-Tabla1[[#This Row],[Cant]],Tabla1[[#This Row],[Cant]])</f>
        <v>-1</v>
      </c>
      <c r="Q13134" s="8">
        <f>DAY(Tabla1[[#This Row],[Date]])</f>
        <v>14</v>
      </c>
      <c r="R13134" s="8">
        <f>MONTH(Tabla1[[#This Row],[Date]])</f>
        <v>8</v>
      </c>
      <c r="S13134" s="8">
        <f>YEAR(Tabla1[[#This Row],[Date]])</f>
        <v>2023</v>
      </c>
    </row>
    <row r="13135" spans="1:19" x14ac:dyDescent="0.2">
      <c r="A13135">
        <v>13130</v>
      </c>
      <c r="B13135" s="1">
        <v>45152</v>
      </c>
      <c r="C13135" t="s">
        <v>252</v>
      </c>
      <c r="D13135" t="s">
        <v>324</v>
      </c>
      <c r="E13135">
        <v>1</v>
      </c>
      <c r="F13135" t="s">
        <v>21</v>
      </c>
      <c r="G13135" t="s">
        <v>264</v>
      </c>
      <c r="H13135" t="s">
        <v>822</v>
      </c>
      <c r="M13135" s="2">
        <v>3400</v>
      </c>
      <c r="N13135" s="2">
        <v>15000</v>
      </c>
      <c r="O13135" s="2">
        <f>IF(Tabla1[[#This Row],[Mov]]="VNT",Tabla1[[#This Row],[Sale]]-Tabla1[[#This Row],[Cost]],-Tabla1[[#This Row],[Cost]]*Tabla1[[#This Row],[Cant]])</f>
        <v>11600</v>
      </c>
      <c r="P13135" s="8">
        <f>IF(Tabla1[[#This Row],[Mov]]="VNT",-Tabla1[[#This Row],[Cant]],Tabla1[[#This Row],[Cant]])</f>
        <v>-1</v>
      </c>
      <c r="Q13135" s="8">
        <f>DAY(Tabla1[[#This Row],[Date]])</f>
        <v>14</v>
      </c>
      <c r="R13135" s="8">
        <f>MONTH(Tabla1[[#This Row],[Date]])</f>
        <v>8</v>
      </c>
      <c r="S13135" s="8">
        <f>YEAR(Tabla1[[#This Row],[Date]])</f>
        <v>2023</v>
      </c>
    </row>
    <row r="13136" spans="1:19" x14ac:dyDescent="0.2">
      <c r="A13136">
        <v>13131</v>
      </c>
      <c r="B13136" s="1">
        <v>45152</v>
      </c>
      <c r="C13136" t="s">
        <v>252</v>
      </c>
      <c r="D13136" t="s">
        <v>324</v>
      </c>
      <c r="E13136">
        <v>1</v>
      </c>
      <c r="F13136" t="s">
        <v>518</v>
      </c>
      <c r="G13136" t="s">
        <v>258</v>
      </c>
      <c r="H13136" t="s">
        <v>3507</v>
      </c>
      <c r="M13136" s="2">
        <v>23000</v>
      </c>
      <c r="N13136" s="2">
        <v>39000</v>
      </c>
      <c r="O13136" s="2">
        <f>IF(Tabla1[[#This Row],[Mov]]="VNT",Tabla1[[#This Row],[Sale]]-Tabla1[[#This Row],[Cost]],-Tabla1[[#This Row],[Cost]]*Tabla1[[#This Row],[Cant]])</f>
        <v>16000</v>
      </c>
      <c r="P13136" s="8">
        <f>IF(Tabla1[[#This Row],[Mov]]="VNT",-Tabla1[[#This Row],[Cant]],Tabla1[[#This Row],[Cant]])</f>
        <v>-1</v>
      </c>
      <c r="Q13136" s="8">
        <f>DAY(Tabla1[[#This Row],[Date]])</f>
        <v>14</v>
      </c>
      <c r="R13136" s="8">
        <f>MONTH(Tabla1[[#This Row],[Date]])</f>
        <v>8</v>
      </c>
      <c r="S13136" s="8">
        <f>YEAR(Tabla1[[#This Row],[Date]])</f>
        <v>2023</v>
      </c>
    </row>
    <row r="13137" spans="1:19" x14ac:dyDescent="0.2">
      <c r="A13137">
        <v>13132</v>
      </c>
      <c r="B13137" s="1">
        <v>45152</v>
      </c>
      <c r="C13137" t="s">
        <v>252</v>
      </c>
      <c r="D13137" t="s">
        <v>324</v>
      </c>
      <c r="E13137">
        <v>1</v>
      </c>
      <c r="F13137" t="s">
        <v>334</v>
      </c>
      <c r="G13137" t="s">
        <v>276</v>
      </c>
      <c r="H13137" t="s">
        <v>899</v>
      </c>
      <c r="M13137" s="2">
        <v>900</v>
      </c>
      <c r="N13137" s="2">
        <v>10000</v>
      </c>
      <c r="O13137" s="2">
        <f>IF(Tabla1[[#This Row],[Mov]]="VNT",Tabla1[[#This Row],[Sale]]-Tabla1[[#This Row],[Cost]],-Tabla1[[#This Row],[Cost]]*Tabla1[[#This Row],[Cant]])</f>
        <v>9100</v>
      </c>
      <c r="P13137" s="8">
        <f>IF(Tabla1[[#This Row],[Mov]]="VNT",-Tabla1[[#This Row],[Cant]],Tabla1[[#This Row],[Cant]])</f>
        <v>-1</v>
      </c>
      <c r="Q13137" s="8">
        <f>DAY(Tabla1[[#This Row],[Date]])</f>
        <v>14</v>
      </c>
      <c r="R13137" s="8">
        <f>MONTH(Tabla1[[#This Row],[Date]])</f>
        <v>8</v>
      </c>
      <c r="S13137" s="8">
        <f>YEAR(Tabla1[[#This Row],[Date]])</f>
        <v>2023</v>
      </c>
    </row>
    <row r="13138" spans="1:19" x14ac:dyDescent="0.2">
      <c r="A13138">
        <v>13133</v>
      </c>
      <c r="B13138" s="1">
        <v>45152</v>
      </c>
      <c r="C13138" t="s">
        <v>252</v>
      </c>
      <c r="D13138" t="s">
        <v>324</v>
      </c>
      <c r="E13138">
        <v>1</v>
      </c>
      <c r="F13138" t="s">
        <v>447</v>
      </c>
      <c r="G13138" t="s">
        <v>339</v>
      </c>
      <c r="H13138" t="s">
        <v>448</v>
      </c>
      <c r="M13138" s="2">
        <v>800</v>
      </c>
      <c r="N13138" s="2">
        <v>4000</v>
      </c>
      <c r="O13138" s="2">
        <f>IF(Tabla1[[#This Row],[Mov]]="VNT",Tabla1[[#This Row],[Sale]]-Tabla1[[#This Row],[Cost]],-Tabla1[[#This Row],[Cost]]*Tabla1[[#This Row],[Cant]])</f>
        <v>3200</v>
      </c>
      <c r="P13138" s="8">
        <f>IF(Tabla1[[#This Row],[Mov]]="VNT",-Tabla1[[#This Row],[Cant]],Tabla1[[#This Row],[Cant]])</f>
        <v>-1</v>
      </c>
      <c r="Q13138" s="8">
        <f>DAY(Tabla1[[#This Row],[Date]])</f>
        <v>14</v>
      </c>
      <c r="R13138" s="8">
        <f>MONTH(Tabla1[[#This Row],[Date]])</f>
        <v>8</v>
      </c>
      <c r="S13138" s="8">
        <f>YEAR(Tabla1[[#This Row],[Date]])</f>
        <v>2023</v>
      </c>
    </row>
    <row r="13139" spans="1:19" x14ac:dyDescent="0.2">
      <c r="A13139">
        <v>13134</v>
      </c>
      <c r="B13139" s="1">
        <v>45152</v>
      </c>
      <c r="C13139" t="s">
        <v>252</v>
      </c>
      <c r="D13139" t="s">
        <v>324</v>
      </c>
      <c r="E13139">
        <v>1</v>
      </c>
      <c r="F13139" t="s">
        <v>883</v>
      </c>
      <c r="G13139" t="s">
        <v>264</v>
      </c>
      <c r="H13139" t="s">
        <v>244</v>
      </c>
      <c r="J13139" t="s">
        <v>2859</v>
      </c>
      <c r="M13139" s="2">
        <v>3500</v>
      </c>
      <c r="N13139" s="2">
        <v>10000</v>
      </c>
      <c r="O13139" s="2">
        <f>IF(Tabla1[[#This Row],[Mov]]="VNT",Tabla1[[#This Row],[Sale]]-Tabla1[[#This Row],[Cost]],-Tabla1[[#This Row],[Cost]]*Tabla1[[#This Row],[Cant]])</f>
        <v>6500</v>
      </c>
      <c r="P13139" s="8">
        <f>IF(Tabla1[[#This Row],[Mov]]="VNT",-Tabla1[[#This Row],[Cant]],Tabla1[[#This Row],[Cant]])</f>
        <v>-1</v>
      </c>
      <c r="Q13139" s="8">
        <f>DAY(Tabla1[[#This Row],[Date]])</f>
        <v>14</v>
      </c>
      <c r="R13139" s="8">
        <f>MONTH(Tabla1[[#This Row],[Date]])</f>
        <v>8</v>
      </c>
      <c r="S13139" s="8">
        <f>YEAR(Tabla1[[#This Row],[Date]])</f>
        <v>2023</v>
      </c>
    </row>
    <row r="13140" spans="1:19" x14ac:dyDescent="0.2">
      <c r="A13140">
        <v>13135</v>
      </c>
      <c r="B13140" s="1">
        <v>45152</v>
      </c>
      <c r="C13140" t="s">
        <v>252</v>
      </c>
      <c r="D13140" t="s">
        <v>324</v>
      </c>
      <c r="E13140">
        <v>1</v>
      </c>
      <c r="F13140" t="s">
        <v>883</v>
      </c>
      <c r="G13140" t="s">
        <v>264</v>
      </c>
      <c r="H13140" t="s">
        <v>244</v>
      </c>
      <c r="J13140" t="s">
        <v>2940</v>
      </c>
      <c r="M13140" s="2">
        <v>3500</v>
      </c>
      <c r="N13140" s="2">
        <v>10000</v>
      </c>
      <c r="O13140" s="2">
        <f>IF(Tabla1[[#This Row],[Mov]]="VNT",Tabla1[[#This Row],[Sale]]-Tabla1[[#This Row],[Cost]],-Tabla1[[#This Row],[Cost]]*Tabla1[[#This Row],[Cant]])</f>
        <v>6500</v>
      </c>
      <c r="P13140" s="8">
        <f>IF(Tabla1[[#This Row],[Mov]]="VNT",-Tabla1[[#This Row],[Cant]],Tabla1[[#This Row],[Cant]])</f>
        <v>-1</v>
      </c>
      <c r="Q13140" s="8">
        <f>DAY(Tabla1[[#This Row],[Date]])</f>
        <v>14</v>
      </c>
      <c r="R13140" s="8">
        <f>MONTH(Tabla1[[#This Row],[Date]])</f>
        <v>8</v>
      </c>
      <c r="S13140" s="8">
        <f>YEAR(Tabla1[[#This Row],[Date]])</f>
        <v>2023</v>
      </c>
    </row>
    <row r="13141" spans="1:19" x14ac:dyDescent="0.2">
      <c r="A13141">
        <v>13136</v>
      </c>
      <c r="B13141" s="1">
        <v>45152</v>
      </c>
      <c r="C13141" t="s">
        <v>252</v>
      </c>
      <c r="D13141" t="s">
        <v>324</v>
      </c>
      <c r="E13141">
        <v>1</v>
      </c>
      <c r="F13141" t="s">
        <v>357</v>
      </c>
      <c r="G13141" t="s">
        <v>935</v>
      </c>
      <c r="H13141" t="s">
        <v>3932</v>
      </c>
      <c r="M13141" s="2">
        <v>3700</v>
      </c>
      <c r="N13141" s="2">
        <v>9000</v>
      </c>
      <c r="O13141" s="2">
        <f>IF(Tabla1[[#This Row],[Mov]]="VNT",Tabla1[[#This Row],[Sale]]-Tabla1[[#This Row],[Cost]],-Tabla1[[#This Row],[Cost]]*Tabla1[[#This Row],[Cant]])</f>
        <v>5300</v>
      </c>
      <c r="P13141" s="8">
        <f>IF(Tabla1[[#This Row],[Mov]]="VNT",-Tabla1[[#This Row],[Cant]],Tabla1[[#This Row],[Cant]])</f>
        <v>-1</v>
      </c>
      <c r="Q13141" s="8">
        <f>DAY(Tabla1[[#This Row],[Date]])</f>
        <v>14</v>
      </c>
      <c r="R13141" s="8">
        <f>MONTH(Tabla1[[#This Row],[Date]])</f>
        <v>8</v>
      </c>
      <c r="S13141" s="8">
        <f>YEAR(Tabla1[[#This Row],[Date]])</f>
        <v>2023</v>
      </c>
    </row>
    <row r="13142" spans="1:19" x14ac:dyDescent="0.2">
      <c r="A13142">
        <v>13137</v>
      </c>
      <c r="B13142" s="1">
        <v>45152</v>
      </c>
      <c r="C13142" t="s">
        <v>252</v>
      </c>
      <c r="D13142" t="s">
        <v>324</v>
      </c>
      <c r="E13142">
        <v>1</v>
      </c>
      <c r="F13142" t="s">
        <v>357</v>
      </c>
      <c r="G13142" t="s">
        <v>935</v>
      </c>
      <c r="H13142" t="s">
        <v>986</v>
      </c>
      <c r="M13142" s="2">
        <v>3700</v>
      </c>
      <c r="N13142" s="2">
        <v>9000</v>
      </c>
      <c r="O13142" s="2">
        <f>IF(Tabla1[[#This Row],[Mov]]="VNT",Tabla1[[#This Row],[Sale]]-Tabla1[[#This Row],[Cost]],-Tabla1[[#This Row],[Cost]]*Tabla1[[#This Row],[Cant]])</f>
        <v>5300</v>
      </c>
      <c r="P13142" s="8">
        <f>IF(Tabla1[[#This Row],[Mov]]="VNT",-Tabla1[[#This Row],[Cant]],Tabla1[[#This Row],[Cant]])</f>
        <v>-1</v>
      </c>
      <c r="Q13142" s="8">
        <f>DAY(Tabla1[[#This Row],[Date]])</f>
        <v>14</v>
      </c>
      <c r="R13142" s="8">
        <f>MONTH(Tabla1[[#This Row],[Date]])</f>
        <v>8</v>
      </c>
      <c r="S13142" s="8">
        <f>YEAR(Tabla1[[#This Row],[Date]])</f>
        <v>2023</v>
      </c>
    </row>
    <row r="13143" spans="1:19" x14ac:dyDescent="0.2">
      <c r="A13143">
        <v>13138</v>
      </c>
      <c r="B13143" s="1">
        <v>45152</v>
      </c>
      <c r="C13143" t="s">
        <v>252</v>
      </c>
      <c r="D13143" t="s">
        <v>324</v>
      </c>
      <c r="E13143">
        <v>1</v>
      </c>
      <c r="F13143" t="s">
        <v>378</v>
      </c>
      <c r="G13143" t="s">
        <v>264</v>
      </c>
      <c r="H13143" t="s">
        <v>302</v>
      </c>
      <c r="M13143" s="2">
        <v>75000</v>
      </c>
      <c r="N13143" s="2">
        <v>115000</v>
      </c>
      <c r="O13143" s="2">
        <f>IF(Tabla1[[#This Row],[Mov]]="VNT",Tabla1[[#This Row],[Sale]]-Tabla1[[#This Row],[Cost]],-Tabla1[[#This Row],[Cost]]*Tabla1[[#This Row],[Cant]])</f>
        <v>40000</v>
      </c>
      <c r="P13143" s="8">
        <f>IF(Tabla1[[#This Row],[Mov]]="VNT",-Tabla1[[#This Row],[Cant]],Tabla1[[#This Row],[Cant]])</f>
        <v>-1</v>
      </c>
      <c r="Q13143" s="8">
        <f>DAY(Tabla1[[#This Row],[Date]])</f>
        <v>14</v>
      </c>
      <c r="R13143" s="8">
        <f>MONTH(Tabla1[[#This Row],[Date]])</f>
        <v>8</v>
      </c>
      <c r="S13143" s="8">
        <f>YEAR(Tabla1[[#This Row],[Date]])</f>
        <v>2023</v>
      </c>
    </row>
    <row r="13144" spans="1:19" x14ac:dyDescent="0.2">
      <c r="A13144">
        <v>13139</v>
      </c>
      <c r="B13144" s="1">
        <v>45152</v>
      </c>
      <c r="C13144" t="s">
        <v>252</v>
      </c>
      <c r="D13144" t="s">
        <v>3934</v>
      </c>
      <c r="E13144">
        <v>1</v>
      </c>
      <c r="F13144" t="s">
        <v>450</v>
      </c>
      <c r="G13144" t="s">
        <v>258</v>
      </c>
      <c r="H13144" t="s">
        <v>3933</v>
      </c>
      <c r="M13144" s="2">
        <v>0</v>
      </c>
      <c r="N13144" s="2">
        <v>30000</v>
      </c>
      <c r="O13144" s="2">
        <f>IF(Tabla1[[#This Row],[Mov]]="VNT",Tabla1[[#This Row],[Sale]]-Tabla1[[#This Row],[Cost]],-Tabla1[[#This Row],[Cost]]*Tabla1[[#This Row],[Cant]])</f>
        <v>30000</v>
      </c>
      <c r="P13144" s="8">
        <f>IF(Tabla1[[#This Row],[Mov]]="VNT",-Tabla1[[#This Row],[Cant]],Tabla1[[#This Row],[Cant]])</f>
        <v>-1</v>
      </c>
      <c r="Q13144" s="8">
        <f>DAY(Tabla1[[#This Row],[Date]])</f>
        <v>14</v>
      </c>
      <c r="R13144" s="8">
        <f>MONTH(Tabla1[[#This Row],[Date]])</f>
        <v>8</v>
      </c>
      <c r="S13144" s="8">
        <f>YEAR(Tabla1[[#This Row],[Date]])</f>
        <v>2023</v>
      </c>
    </row>
    <row r="13145" spans="1:19" x14ac:dyDescent="0.2">
      <c r="A13145">
        <v>13140</v>
      </c>
      <c r="B13145" s="1">
        <v>45152</v>
      </c>
      <c r="C13145" t="s">
        <v>252</v>
      </c>
      <c r="D13145" t="s">
        <v>324</v>
      </c>
      <c r="E13145">
        <v>1</v>
      </c>
      <c r="F13145" t="s">
        <v>116</v>
      </c>
      <c r="G13145" t="s">
        <v>374</v>
      </c>
      <c r="H13145" t="s">
        <v>506</v>
      </c>
      <c r="M13145" s="2">
        <v>3270</v>
      </c>
      <c r="N13145" s="2">
        <v>3500</v>
      </c>
      <c r="O13145" s="2">
        <f>IF(Tabla1[[#This Row],[Mov]]="VNT",Tabla1[[#This Row],[Sale]]-Tabla1[[#This Row],[Cost]],-Tabla1[[#This Row],[Cost]]*Tabla1[[#This Row],[Cant]])</f>
        <v>230</v>
      </c>
      <c r="P13145" s="8">
        <f>IF(Tabla1[[#This Row],[Mov]]="VNT",-Tabla1[[#This Row],[Cant]],Tabla1[[#This Row],[Cant]])</f>
        <v>-1</v>
      </c>
      <c r="Q13145" s="8">
        <f>DAY(Tabla1[[#This Row],[Date]])</f>
        <v>14</v>
      </c>
      <c r="R13145" s="8">
        <f>MONTH(Tabla1[[#This Row],[Date]])</f>
        <v>8</v>
      </c>
      <c r="S13145" s="8">
        <f>YEAR(Tabla1[[#This Row],[Date]])</f>
        <v>2023</v>
      </c>
    </row>
    <row r="13146" spans="1:19" x14ac:dyDescent="0.2">
      <c r="A13146">
        <v>13141</v>
      </c>
      <c r="B13146" s="1">
        <v>45152</v>
      </c>
      <c r="C13146" t="s">
        <v>252</v>
      </c>
      <c r="D13146" t="s">
        <v>331</v>
      </c>
      <c r="E13146">
        <v>1</v>
      </c>
      <c r="F13146" t="s">
        <v>709</v>
      </c>
      <c r="G13146" t="s">
        <v>258</v>
      </c>
      <c r="H13146" t="s">
        <v>2343</v>
      </c>
      <c r="M13146" s="2">
        <v>6000</v>
      </c>
      <c r="N13146" s="2">
        <v>8000</v>
      </c>
      <c r="O13146" s="2">
        <f>IF(Tabla1[[#This Row],[Mov]]="VNT",Tabla1[[#This Row],[Sale]]-Tabla1[[#This Row],[Cost]],-Tabla1[[#This Row],[Cost]]*Tabla1[[#This Row],[Cant]])</f>
        <v>2000</v>
      </c>
      <c r="P13146" s="8">
        <f>IF(Tabla1[[#This Row],[Mov]]="VNT",-Tabla1[[#This Row],[Cant]],Tabla1[[#This Row],[Cant]])</f>
        <v>-1</v>
      </c>
      <c r="Q13146" s="8">
        <f>DAY(Tabla1[[#This Row],[Date]])</f>
        <v>14</v>
      </c>
      <c r="R13146" s="8">
        <f>MONTH(Tabla1[[#This Row],[Date]])</f>
        <v>8</v>
      </c>
      <c r="S13146" s="8">
        <f>YEAR(Tabla1[[#This Row],[Date]])</f>
        <v>2023</v>
      </c>
    </row>
    <row r="13147" spans="1:19" x14ac:dyDescent="0.2">
      <c r="A13147">
        <v>13142</v>
      </c>
      <c r="B13147" s="1">
        <v>45152</v>
      </c>
      <c r="C13147" t="s">
        <v>252</v>
      </c>
      <c r="D13147" t="s">
        <v>331</v>
      </c>
      <c r="E13147">
        <v>1</v>
      </c>
      <c r="F13147" t="s">
        <v>2068</v>
      </c>
      <c r="G13147" t="s">
        <v>264</v>
      </c>
      <c r="H13147" t="s">
        <v>300</v>
      </c>
      <c r="M13147" s="2">
        <v>7500</v>
      </c>
      <c r="N13147" s="2">
        <v>20000</v>
      </c>
      <c r="O13147" s="2">
        <f>IF(Tabla1[[#This Row],[Mov]]="VNT",Tabla1[[#This Row],[Sale]]-Tabla1[[#This Row],[Cost]],-Tabla1[[#This Row],[Cost]]*Tabla1[[#This Row],[Cant]])</f>
        <v>12500</v>
      </c>
      <c r="P13147" s="8">
        <f>IF(Tabla1[[#This Row],[Mov]]="VNT",-Tabla1[[#This Row],[Cant]],Tabla1[[#This Row],[Cant]])</f>
        <v>-1</v>
      </c>
      <c r="Q13147" s="8">
        <f>DAY(Tabla1[[#This Row],[Date]])</f>
        <v>14</v>
      </c>
      <c r="R13147" s="8">
        <f>MONTH(Tabla1[[#This Row],[Date]])</f>
        <v>8</v>
      </c>
      <c r="S13147" s="8">
        <f>YEAR(Tabla1[[#This Row],[Date]])</f>
        <v>2023</v>
      </c>
    </row>
    <row r="13148" spans="1:19" x14ac:dyDescent="0.2">
      <c r="A13148">
        <v>13143</v>
      </c>
      <c r="B13148" s="1">
        <v>45152</v>
      </c>
      <c r="C13148" t="s">
        <v>252</v>
      </c>
      <c r="D13148" t="s">
        <v>331</v>
      </c>
      <c r="E13148">
        <v>1</v>
      </c>
      <c r="F13148" t="s">
        <v>883</v>
      </c>
      <c r="G13148" t="s">
        <v>254</v>
      </c>
      <c r="H13148" t="s">
        <v>296</v>
      </c>
      <c r="M13148" s="2">
        <v>3500</v>
      </c>
      <c r="N13148" s="2">
        <v>10000</v>
      </c>
      <c r="O13148" s="2">
        <f>IF(Tabla1[[#This Row],[Mov]]="VNT",Tabla1[[#This Row],[Sale]]-Tabla1[[#This Row],[Cost]],-Tabla1[[#This Row],[Cost]]*Tabla1[[#This Row],[Cant]])</f>
        <v>6500</v>
      </c>
      <c r="P13148" s="8">
        <f>IF(Tabla1[[#This Row],[Mov]]="VNT",-Tabla1[[#This Row],[Cant]],Tabla1[[#This Row],[Cant]])</f>
        <v>-1</v>
      </c>
      <c r="Q13148" s="8">
        <f>DAY(Tabla1[[#This Row],[Date]])</f>
        <v>14</v>
      </c>
      <c r="R13148" s="8">
        <f>MONTH(Tabla1[[#This Row],[Date]])</f>
        <v>8</v>
      </c>
      <c r="S13148" s="8">
        <f>YEAR(Tabla1[[#This Row],[Date]])</f>
        <v>2023</v>
      </c>
    </row>
    <row r="13149" spans="1:19" x14ac:dyDescent="0.2">
      <c r="A13149">
        <v>13144</v>
      </c>
      <c r="B13149" s="1">
        <v>45152</v>
      </c>
      <c r="C13149" t="s">
        <v>252</v>
      </c>
      <c r="D13149" t="s">
        <v>324</v>
      </c>
      <c r="E13149">
        <v>1</v>
      </c>
      <c r="F13149" t="s">
        <v>2350</v>
      </c>
      <c r="G13149" t="s">
        <v>258</v>
      </c>
      <c r="H13149" t="s">
        <v>3131</v>
      </c>
      <c r="M13149" s="2">
        <v>3500</v>
      </c>
      <c r="N13149" s="2">
        <v>10000</v>
      </c>
      <c r="O13149" s="2">
        <f>IF(Tabla1[[#This Row],[Mov]]="VNT",Tabla1[[#This Row],[Sale]]-Tabla1[[#This Row],[Cost]],-Tabla1[[#This Row],[Cost]]*Tabla1[[#This Row],[Cant]])</f>
        <v>6500</v>
      </c>
      <c r="P13149" s="8">
        <f>IF(Tabla1[[#This Row],[Mov]]="VNT",-Tabla1[[#This Row],[Cant]],Tabla1[[#This Row],[Cant]])</f>
        <v>-1</v>
      </c>
      <c r="Q13149" s="8">
        <f>DAY(Tabla1[[#This Row],[Date]])</f>
        <v>14</v>
      </c>
      <c r="R13149" s="8">
        <f>MONTH(Tabla1[[#This Row],[Date]])</f>
        <v>8</v>
      </c>
      <c r="S13149" s="8">
        <f>YEAR(Tabla1[[#This Row],[Date]])</f>
        <v>2023</v>
      </c>
    </row>
    <row r="13150" spans="1:19" x14ac:dyDescent="0.2">
      <c r="A13150">
        <v>13145</v>
      </c>
      <c r="B13150" s="1">
        <v>45152</v>
      </c>
      <c r="C13150" t="s">
        <v>252</v>
      </c>
      <c r="D13150" t="s">
        <v>324</v>
      </c>
      <c r="E13150">
        <v>1</v>
      </c>
      <c r="F13150" t="s">
        <v>116</v>
      </c>
      <c r="G13150" t="s">
        <v>374</v>
      </c>
      <c r="H13150" t="s">
        <v>506</v>
      </c>
      <c r="M13150" s="2">
        <v>5139</v>
      </c>
      <c r="N13150" s="2">
        <v>5500</v>
      </c>
      <c r="O13150" s="2">
        <f>IF(Tabla1[[#This Row],[Mov]]="VNT",Tabla1[[#This Row],[Sale]]-Tabla1[[#This Row],[Cost]],-Tabla1[[#This Row],[Cost]]*Tabla1[[#This Row],[Cant]])</f>
        <v>361</v>
      </c>
      <c r="P13150" s="8">
        <f>IF(Tabla1[[#This Row],[Mov]]="VNT",-Tabla1[[#This Row],[Cant]],Tabla1[[#This Row],[Cant]])</f>
        <v>-1</v>
      </c>
      <c r="Q13150" s="8">
        <f>DAY(Tabla1[[#This Row],[Date]])</f>
        <v>14</v>
      </c>
      <c r="R13150" s="8">
        <f>MONTH(Tabla1[[#This Row],[Date]])</f>
        <v>8</v>
      </c>
      <c r="S13150" s="8">
        <f>YEAR(Tabla1[[#This Row],[Date]])</f>
        <v>2023</v>
      </c>
    </row>
    <row r="13151" spans="1:19" x14ac:dyDescent="0.2">
      <c r="A13151">
        <v>13146</v>
      </c>
      <c r="B13151" s="1">
        <v>45153</v>
      </c>
      <c r="C13151" t="s">
        <v>252</v>
      </c>
      <c r="D13151" t="s">
        <v>324</v>
      </c>
      <c r="E13151">
        <v>1</v>
      </c>
      <c r="F13151" t="s">
        <v>26</v>
      </c>
      <c r="G13151" t="s">
        <v>258</v>
      </c>
      <c r="H13151" t="s">
        <v>2490</v>
      </c>
      <c r="M13151" s="2">
        <v>23000</v>
      </c>
      <c r="N13151" s="2">
        <v>50000</v>
      </c>
      <c r="O13151" s="2">
        <f>IF(Tabla1[[#This Row],[Mov]]="VNT",Tabla1[[#This Row],[Sale]]-Tabla1[[#This Row],[Cost]],-Tabla1[[#This Row],[Cost]]*Tabla1[[#This Row],[Cant]])</f>
        <v>27000</v>
      </c>
      <c r="P13151" s="8">
        <f>IF(Tabla1[[#This Row],[Mov]]="VNT",-Tabla1[[#This Row],[Cant]],Tabla1[[#This Row],[Cant]])</f>
        <v>-1</v>
      </c>
      <c r="Q13151" s="8">
        <f>DAY(Tabla1[[#This Row],[Date]])</f>
        <v>15</v>
      </c>
      <c r="R13151" s="8">
        <f>MONTH(Tabla1[[#This Row],[Date]])</f>
        <v>8</v>
      </c>
      <c r="S13151" s="8">
        <f>YEAR(Tabla1[[#This Row],[Date]])</f>
        <v>2023</v>
      </c>
    </row>
    <row r="13152" spans="1:19" x14ac:dyDescent="0.2">
      <c r="A13152">
        <v>13147</v>
      </c>
      <c r="B13152" s="1">
        <v>45153</v>
      </c>
      <c r="C13152" t="s">
        <v>252</v>
      </c>
      <c r="D13152" t="s">
        <v>324</v>
      </c>
      <c r="E13152">
        <v>1</v>
      </c>
      <c r="F13152" t="s">
        <v>15</v>
      </c>
      <c r="G13152" t="s">
        <v>264</v>
      </c>
      <c r="H13152" t="s">
        <v>1284</v>
      </c>
      <c r="M13152" s="2">
        <v>500</v>
      </c>
      <c r="N13152" s="2">
        <v>10000</v>
      </c>
      <c r="O13152" s="2">
        <f>IF(Tabla1[[#This Row],[Mov]]="VNT",Tabla1[[#This Row],[Sale]]-Tabla1[[#This Row],[Cost]],-Tabla1[[#This Row],[Cost]]*Tabla1[[#This Row],[Cant]])</f>
        <v>9500</v>
      </c>
      <c r="P13152" s="8">
        <f>IF(Tabla1[[#This Row],[Mov]]="VNT",-Tabla1[[#This Row],[Cant]],Tabla1[[#This Row],[Cant]])</f>
        <v>-1</v>
      </c>
      <c r="Q13152" s="8">
        <f>DAY(Tabla1[[#This Row],[Date]])</f>
        <v>15</v>
      </c>
      <c r="R13152" s="8">
        <f>MONTH(Tabla1[[#This Row],[Date]])</f>
        <v>8</v>
      </c>
      <c r="S13152" s="8">
        <f>YEAR(Tabla1[[#This Row],[Date]])</f>
        <v>2023</v>
      </c>
    </row>
    <row r="13153" spans="1:19" x14ac:dyDescent="0.2">
      <c r="A13153">
        <v>13148</v>
      </c>
      <c r="B13153" s="1">
        <v>45153</v>
      </c>
      <c r="C13153" t="s">
        <v>252</v>
      </c>
      <c r="D13153" t="s">
        <v>324</v>
      </c>
      <c r="E13153">
        <v>1</v>
      </c>
      <c r="F13153" t="s">
        <v>206</v>
      </c>
      <c r="G13153" t="s">
        <v>786</v>
      </c>
      <c r="H13153" t="s">
        <v>2896</v>
      </c>
      <c r="M13153" s="2">
        <v>60000</v>
      </c>
      <c r="N13153" s="2">
        <v>89000</v>
      </c>
      <c r="O13153" s="2">
        <f>IF(Tabla1[[#This Row],[Mov]]="VNT",Tabla1[[#This Row],[Sale]]-Tabla1[[#This Row],[Cost]],-Tabla1[[#This Row],[Cost]]*Tabla1[[#This Row],[Cant]])</f>
        <v>29000</v>
      </c>
      <c r="P13153" s="8">
        <f>IF(Tabla1[[#This Row],[Mov]]="VNT",-Tabla1[[#This Row],[Cant]],Tabla1[[#This Row],[Cant]])</f>
        <v>-1</v>
      </c>
      <c r="Q13153" s="8">
        <f>DAY(Tabla1[[#This Row],[Date]])</f>
        <v>15</v>
      </c>
      <c r="R13153" s="8">
        <f>MONTH(Tabla1[[#This Row],[Date]])</f>
        <v>8</v>
      </c>
      <c r="S13153" s="8">
        <f>YEAR(Tabla1[[#This Row],[Date]])</f>
        <v>2023</v>
      </c>
    </row>
    <row r="13154" spans="1:19" x14ac:dyDescent="0.2">
      <c r="A13154">
        <v>13149</v>
      </c>
      <c r="B13154" s="1">
        <v>45153</v>
      </c>
      <c r="C13154" t="s">
        <v>252</v>
      </c>
      <c r="D13154" t="s">
        <v>324</v>
      </c>
      <c r="E13154">
        <v>1</v>
      </c>
      <c r="F13154" t="s">
        <v>216</v>
      </c>
      <c r="G13154" t="s">
        <v>264</v>
      </c>
      <c r="H13154" t="s">
        <v>247</v>
      </c>
      <c r="J13154" t="s">
        <v>17</v>
      </c>
      <c r="M13154" s="2">
        <v>8000</v>
      </c>
      <c r="N13154" s="2">
        <v>20000</v>
      </c>
      <c r="O13154" s="2">
        <f>IF(Tabla1[[#This Row],[Mov]]="VNT",Tabla1[[#This Row],[Sale]]-Tabla1[[#This Row],[Cost]],-Tabla1[[#This Row],[Cost]]*Tabla1[[#This Row],[Cant]])</f>
        <v>12000</v>
      </c>
      <c r="P13154" s="8">
        <f>IF(Tabla1[[#This Row],[Mov]]="VNT",-Tabla1[[#This Row],[Cant]],Tabla1[[#This Row],[Cant]])</f>
        <v>-1</v>
      </c>
      <c r="Q13154" s="8">
        <f>DAY(Tabla1[[#This Row],[Date]])</f>
        <v>15</v>
      </c>
      <c r="R13154" s="8">
        <f>MONTH(Tabla1[[#This Row],[Date]])</f>
        <v>8</v>
      </c>
      <c r="S13154" s="8">
        <f>YEAR(Tabla1[[#This Row],[Date]])</f>
        <v>2023</v>
      </c>
    </row>
    <row r="13155" spans="1:19" x14ac:dyDescent="0.2">
      <c r="A13155">
        <v>13150</v>
      </c>
      <c r="B13155" s="1">
        <v>45153</v>
      </c>
      <c r="C13155" t="s">
        <v>252</v>
      </c>
      <c r="D13155" t="s">
        <v>324</v>
      </c>
      <c r="E13155">
        <v>1</v>
      </c>
      <c r="F13155" t="s">
        <v>15</v>
      </c>
      <c r="G13155" t="s">
        <v>258</v>
      </c>
      <c r="H13155" t="s">
        <v>3856</v>
      </c>
      <c r="M13155" s="2">
        <v>1500</v>
      </c>
      <c r="N13155" s="2">
        <v>7000</v>
      </c>
      <c r="O13155" s="2">
        <f>IF(Tabla1[[#This Row],[Mov]]="VNT",Tabla1[[#This Row],[Sale]]-Tabla1[[#This Row],[Cost]],-Tabla1[[#This Row],[Cost]]*Tabla1[[#This Row],[Cant]])</f>
        <v>5500</v>
      </c>
      <c r="P13155" s="8">
        <f>IF(Tabla1[[#This Row],[Mov]]="VNT",-Tabla1[[#This Row],[Cant]],Tabla1[[#This Row],[Cant]])</f>
        <v>-1</v>
      </c>
      <c r="Q13155" s="8">
        <f>DAY(Tabla1[[#This Row],[Date]])</f>
        <v>15</v>
      </c>
      <c r="R13155" s="8">
        <f>MONTH(Tabla1[[#This Row],[Date]])</f>
        <v>8</v>
      </c>
      <c r="S13155" s="8">
        <f>YEAR(Tabla1[[#This Row],[Date]])</f>
        <v>2023</v>
      </c>
    </row>
    <row r="13156" spans="1:19" x14ac:dyDescent="0.2">
      <c r="A13156">
        <v>13151</v>
      </c>
      <c r="B13156" s="1">
        <v>45153</v>
      </c>
      <c r="C13156" t="s">
        <v>252</v>
      </c>
      <c r="D13156" t="s">
        <v>324</v>
      </c>
      <c r="E13156">
        <v>1</v>
      </c>
      <c r="F13156" t="s">
        <v>475</v>
      </c>
      <c r="G13156" t="s">
        <v>596</v>
      </c>
      <c r="H13156" t="s">
        <v>3809</v>
      </c>
      <c r="M13156" s="2">
        <v>35000</v>
      </c>
      <c r="N13156" s="2">
        <v>60000</v>
      </c>
      <c r="O13156" s="2">
        <f>IF(Tabla1[[#This Row],[Mov]]="VNT",Tabla1[[#This Row],[Sale]]-Tabla1[[#This Row],[Cost]],-Tabla1[[#This Row],[Cost]]*Tabla1[[#This Row],[Cant]])</f>
        <v>25000</v>
      </c>
      <c r="P13156" s="8">
        <f>IF(Tabla1[[#This Row],[Mov]]="VNT",-Tabla1[[#This Row],[Cant]],Tabla1[[#This Row],[Cant]])</f>
        <v>-1</v>
      </c>
      <c r="Q13156" s="8">
        <f>DAY(Tabla1[[#This Row],[Date]])</f>
        <v>15</v>
      </c>
      <c r="R13156" s="8">
        <f>MONTH(Tabla1[[#This Row],[Date]])</f>
        <v>8</v>
      </c>
      <c r="S13156" s="8">
        <f>YEAR(Tabla1[[#This Row],[Date]])</f>
        <v>2023</v>
      </c>
    </row>
    <row r="13157" spans="1:19" x14ac:dyDescent="0.2">
      <c r="A13157">
        <v>13152</v>
      </c>
      <c r="B13157" s="1">
        <v>45153</v>
      </c>
      <c r="C13157" t="s">
        <v>252</v>
      </c>
      <c r="D13157" t="s">
        <v>324</v>
      </c>
      <c r="E13157">
        <v>1</v>
      </c>
      <c r="F13157" t="s">
        <v>116</v>
      </c>
      <c r="G13157" t="s">
        <v>339</v>
      </c>
      <c r="H13157" t="s">
        <v>510</v>
      </c>
      <c r="M13157" s="2">
        <v>6074</v>
      </c>
      <c r="N13157" s="2">
        <v>6500</v>
      </c>
      <c r="O13157" s="2">
        <f>IF(Tabla1[[#This Row],[Mov]]="VNT",Tabla1[[#This Row],[Sale]]-Tabla1[[#This Row],[Cost]],-Tabla1[[#This Row],[Cost]]*Tabla1[[#This Row],[Cant]])</f>
        <v>426</v>
      </c>
      <c r="P13157" s="8">
        <f>IF(Tabla1[[#This Row],[Mov]]="VNT",-Tabla1[[#This Row],[Cant]],Tabla1[[#This Row],[Cant]])</f>
        <v>-1</v>
      </c>
      <c r="Q13157" s="8">
        <f>DAY(Tabla1[[#This Row],[Date]])</f>
        <v>15</v>
      </c>
      <c r="R13157" s="8">
        <f>MONTH(Tabla1[[#This Row],[Date]])</f>
        <v>8</v>
      </c>
      <c r="S13157" s="8">
        <f>YEAR(Tabla1[[#This Row],[Date]])</f>
        <v>2023</v>
      </c>
    </row>
    <row r="13158" spans="1:19" x14ac:dyDescent="0.2">
      <c r="A13158">
        <v>13153</v>
      </c>
      <c r="B13158" s="1">
        <v>45153</v>
      </c>
      <c r="C13158" t="s">
        <v>252</v>
      </c>
      <c r="D13158" t="s">
        <v>324</v>
      </c>
      <c r="E13158">
        <v>1</v>
      </c>
      <c r="F13158" t="s">
        <v>26</v>
      </c>
      <c r="G13158" t="s">
        <v>1724</v>
      </c>
      <c r="H13158" t="s">
        <v>16</v>
      </c>
      <c r="M13158" s="2">
        <v>2700</v>
      </c>
      <c r="N13158" s="2">
        <v>10000</v>
      </c>
      <c r="O13158" s="2">
        <f>IF(Tabla1[[#This Row],[Mov]]="VNT",Tabla1[[#This Row],[Sale]]-Tabla1[[#This Row],[Cost]],-Tabla1[[#This Row],[Cost]]*Tabla1[[#This Row],[Cant]])</f>
        <v>7300</v>
      </c>
      <c r="P13158" s="8">
        <f>IF(Tabla1[[#This Row],[Mov]]="VNT",-Tabla1[[#This Row],[Cant]],Tabla1[[#This Row],[Cant]])</f>
        <v>-1</v>
      </c>
      <c r="Q13158" s="8">
        <f>DAY(Tabla1[[#This Row],[Date]])</f>
        <v>15</v>
      </c>
      <c r="R13158" s="8">
        <f>MONTH(Tabla1[[#This Row],[Date]])</f>
        <v>8</v>
      </c>
      <c r="S13158" s="8">
        <f>YEAR(Tabla1[[#This Row],[Date]])</f>
        <v>2023</v>
      </c>
    </row>
    <row r="13159" spans="1:19" x14ac:dyDescent="0.2">
      <c r="A13159">
        <v>13154</v>
      </c>
      <c r="B13159" s="1">
        <v>45153</v>
      </c>
      <c r="C13159" t="s">
        <v>252</v>
      </c>
      <c r="D13159" t="s">
        <v>324</v>
      </c>
      <c r="E13159">
        <v>1</v>
      </c>
      <c r="F13159" t="s">
        <v>883</v>
      </c>
      <c r="G13159" t="s">
        <v>276</v>
      </c>
      <c r="H13159" t="s">
        <v>3489</v>
      </c>
      <c r="M13159" s="2">
        <v>4500</v>
      </c>
      <c r="N13159" s="2">
        <v>12000</v>
      </c>
      <c r="O13159" s="2">
        <f>IF(Tabla1[[#This Row],[Mov]]="VNT",Tabla1[[#This Row],[Sale]]-Tabla1[[#This Row],[Cost]],-Tabla1[[#This Row],[Cost]]*Tabla1[[#This Row],[Cant]])</f>
        <v>7500</v>
      </c>
      <c r="P13159" s="8">
        <f>IF(Tabla1[[#This Row],[Mov]]="VNT",-Tabla1[[#This Row],[Cant]],Tabla1[[#This Row],[Cant]])</f>
        <v>-1</v>
      </c>
      <c r="Q13159" s="8">
        <f>DAY(Tabla1[[#This Row],[Date]])</f>
        <v>15</v>
      </c>
      <c r="R13159" s="8">
        <f>MONTH(Tabla1[[#This Row],[Date]])</f>
        <v>8</v>
      </c>
      <c r="S13159" s="8">
        <f>YEAR(Tabla1[[#This Row],[Date]])</f>
        <v>2023</v>
      </c>
    </row>
    <row r="13160" spans="1:19" x14ac:dyDescent="0.2">
      <c r="A13160">
        <v>13155</v>
      </c>
      <c r="B13160" s="1">
        <v>45153</v>
      </c>
      <c r="C13160" t="s">
        <v>252</v>
      </c>
      <c r="D13160" t="s">
        <v>324</v>
      </c>
      <c r="E13160">
        <v>1</v>
      </c>
      <c r="F13160" t="s">
        <v>217</v>
      </c>
      <c r="G13160" t="s">
        <v>276</v>
      </c>
      <c r="H13160" t="s">
        <v>3489</v>
      </c>
      <c r="M13160" s="2">
        <v>1100</v>
      </c>
      <c r="N13160" s="2">
        <v>10000</v>
      </c>
      <c r="O13160" s="2">
        <f>IF(Tabla1[[#This Row],[Mov]]="VNT",Tabla1[[#This Row],[Sale]]-Tabla1[[#This Row],[Cost]],-Tabla1[[#This Row],[Cost]]*Tabla1[[#This Row],[Cant]])</f>
        <v>8900</v>
      </c>
      <c r="P13160" s="8">
        <f>IF(Tabla1[[#This Row],[Mov]]="VNT",-Tabla1[[#This Row],[Cant]],Tabla1[[#This Row],[Cant]])</f>
        <v>-1</v>
      </c>
      <c r="Q13160" s="8">
        <f>DAY(Tabla1[[#This Row],[Date]])</f>
        <v>15</v>
      </c>
      <c r="R13160" s="8">
        <f>MONTH(Tabla1[[#This Row],[Date]])</f>
        <v>8</v>
      </c>
      <c r="S13160" s="8">
        <f>YEAR(Tabla1[[#This Row],[Date]])</f>
        <v>2023</v>
      </c>
    </row>
    <row r="13161" spans="1:19" x14ac:dyDescent="0.2">
      <c r="A13161">
        <v>13156</v>
      </c>
      <c r="B13161" s="1">
        <v>45153</v>
      </c>
      <c r="C13161" t="s">
        <v>252</v>
      </c>
      <c r="D13161" t="s">
        <v>324</v>
      </c>
      <c r="E13161">
        <v>1</v>
      </c>
      <c r="F13161" t="s">
        <v>334</v>
      </c>
      <c r="G13161" t="s">
        <v>264</v>
      </c>
      <c r="H13161" t="s">
        <v>3328</v>
      </c>
      <c r="M13161" s="2">
        <v>800</v>
      </c>
      <c r="N13161" s="2">
        <v>10000</v>
      </c>
      <c r="O13161" s="2">
        <f>IF(Tabla1[[#This Row],[Mov]]="VNT",Tabla1[[#This Row],[Sale]]-Tabla1[[#This Row],[Cost]],-Tabla1[[#This Row],[Cost]]*Tabla1[[#This Row],[Cant]])</f>
        <v>9200</v>
      </c>
      <c r="P13161" s="8">
        <f>IF(Tabla1[[#This Row],[Mov]]="VNT",-Tabla1[[#This Row],[Cant]],Tabla1[[#This Row],[Cant]])</f>
        <v>-1</v>
      </c>
      <c r="Q13161" s="8">
        <f>DAY(Tabla1[[#This Row],[Date]])</f>
        <v>15</v>
      </c>
      <c r="R13161" s="8">
        <f>MONTH(Tabla1[[#This Row],[Date]])</f>
        <v>8</v>
      </c>
      <c r="S13161" s="8">
        <f>YEAR(Tabla1[[#This Row],[Date]])</f>
        <v>2023</v>
      </c>
    </row>
    <row r="13162" spans="1:19" x14ac:dyDescent="0.2">
      <c r="A13162">
        <v>13157</v>
      </c>
      <c r="B13162" s="1">
        <v>45153</v>
      </c>
      <c r="C13162" t="s">
        <v>252</v>
      </c>
      <c r="D13162" t="s">
        <v>324</v>
      </c>
      <c r="E13162">
        <v>1</v>
      </c>
      <c r="F13162" t="s">
        <v>216</v>
      </c>
      <c r="G13162" t="s">
        <v>264</v>
      </c>
      <c r="H13162" t="s">
        <v>3328</v>
      </c>
      <c r="M13162" s="2">
        <v>11000</v>
      </c>
      <c r="N13162" s="2">
        <v>22000</v>
      </c>
      <c r="O13162" s="2">
        <f>IF(Tabla1[[#This Row],[Mov]]="VNT",Tabla1[[#This Row],[Sale]]-Tabla1[[#This Row],[Cost]],-Tabla1[[#This Row],[Cost]]*Tabla1[[#This Row],[Cant]])</f>
        <v>11000</v>
      </c>
      <c r="P13162" s="8">
        <f>IF(Tabla1[[#This Row],[Mov]]="VNT",-Tabla1[[#This Row],[Cant]],Tabla1[[#This Row],[Cant]])</f>
        <v>-1</v>
      </c>
      <c r="Q13162" s="8">
        <f>DAY(Tabla1[[#This Row],[Date]])</f>
        <v>15</v>
      </c>
      <c r="R13162" s="8">
        <f>MONTH(Tabla1[[#This Row],[Date]])</f>
        <v>8</v>
      </c>
      <c r="S13162" s="8">
        <f>YEAR(Tabla1[[#This Row],[Date]])</f>
        <v>2023</v>
      </c>
    </row>
    <row r="13163" spans="1:19" x14ac:dyDescent="0.2">
      <c r="A13163">
        <v>13158</v>
      </c>
      <c r="B13163" s="1">
        <v>45153</v>
      </c>
      <c r="C13163" t="s">
        <v>252</v>
      </c>
      <c r="D13163" t="s">
        <v>324</v>
      </c>
      <c r="E13163">
        <v>1</v>
      </c>
      <c r="F13163" t="s">
        <v>26</v>
      </c>
      <c r="G13163" t="s">
        <v>1555</v>
      </c>
      <c r="H13163" t="s">
        <v>3331</v>
      </c>
      <c r="M13163" s="2">
        <v>12000</v>
      </c>
      <c r="N13163" s="2">
        <v>28000</v>
      </c>
      <c r="O13163" s="2">
        <f>IF(Tabla1[[#This Row],[Mov]]="VNT",Tabla1[[#This Row],[Sale]]-Tabla1[[#This Row],[Cost]],-Tabla1[[#This Row],[Cost]]*Tabla1[[#This Row],[Cant]])</f>
        <v>16000</v>
      </c>
      <c r="P13163" s="8">
        <f>IF(Tabla1[[#This Row],[Mov]]="VNT",-Tabla1[[#This Row],[Cant]],Tabla1[[#This Row],[Cant]])</f>
        <v>-1</v>
      </c>
      <c r="Q13163" s="8">
        <f>DAY(Tabla1[[#This Row],[Date]])</f>
        <v>15</v>
      </c>
      <c r="R13163" s="8">
        <f>MONTH(Tabla1[[#This Row],[Date]])</f>
        <v>8</v>
      </c>
      <c r="S13163" s="8">
        <f>YEAR(Tabla1[[#This Row],[Date]])</f>
        <v>2023</v>
      </c>
    </row>
    <row r="13164" spans="1:19" x14ac:dyDescent="0.2">
      <c r="A13164">
        <v>13159</v>
      </c>
      <c r="B13164" s="1">
        <v>45153</v>
      </c>
      <c r="C13164" t="s">
        <v>252</v>
      </c>
      <c r="D13164" t="s">
        <v>324</v>
      </c>
      <c r="E13164">
        <v>1</v>
      </c>
      <c r="F13164" t="s">
        <v>116</v>
      </c>
      <c r="G13164" t="s">
        <v>341</v>
      </c>
      <c r="H13164" t="s">
        <v>507</v>
      </c>
      <c r="M13164" s="2">
        <v>3270</v>
      </c>
      <c r="N13164" s="2">
        <v>3500</v>
      </c>
      <c r="O13164" s="2">
        <f>IF(Tabla1[[#This Row],[Mov]]="VNT",Tabla1[[#This Row],[Sale]]-Tabla1[[#This Row],[Cost]],-Tabla1[[#This Row],[Cost]]*Tabla1[[#This Row],[Cant]])</f>
        <v>230</v>
      </c>
      <c r="P13164" s="8">
        <f>IF(Tabla1[[#This Row],[Mov]]="VNT",-Tabla1[[#This Row],[Cant]],Tabla1[[#This Row],[Cant]])</f>
        <v>-1</v>
      </c>
      <c r="Q13164" s="8">
        <f>DAY(Tabla1[[#This Row],[Date]])</f>
        <v>15</v>
      </c>
      <c r="R13164" s="8">
        <f>MONTH(Tabla1[[#This Row],[Date]])</f>
        <v>8</v>
      </c>
      <c r="S13164" s="8">
        <f>YEAR(Tabla1[[#This Row],[Date]])</f>
        <v>2023</v>
      </c>
    </row>
    <row r="13165" spans="1:19" x14ac:dyDescent="0.2">
      <c r="A13165">
        <v>13160</v>
      </c>
      <c r="B13165" s="1">
        <v>45153</v>
      </c>
      <c r="C13165" t="s">
        <v>252</v>
      </c>
      <c r="D13165" t="s">
        <v>324</v>
      </c>
      <c r="E13165">
        <v>1</v>
      </c>
      <c r="F13165" t="s">
        <v>447</v>
      </c>
      <c r="G13165" t="s">
        <v>374</v>
      </c>
      <c r="H13165" t="s">
        <v>3935</v>
      </c>
      <c r="M13165" s="2">
        <v>0</v>
      </c>
      <c r="N13165" s="2">
        <v>10000</v>
      </c>
      <c r="O13165" s="2">
        <f>IF(Tabla1[[#This Row],[Mov]]="VNT",Tabla1[[#This Row],[Sale]]-Tabla1[[#This Row],[Cost]],-Tabla1[[#This Row],[Cost]]*Tabla1[[#This Row],[Cant]])</f>
        <v>10000</v>
      </c>
      <c r="P13165" s="8">
        <f>IF(Tabla1[[#This Row],[Mov]]="VNT",-Tabla1[[#This Row],[Cant]],Tabla1[[#This Row],[Cant]])</f>
        <v>-1</v>
      </c>
      <c r="Q13165" s="8">
        <f>DAY(Tabla1[[#This Row],[Date]])</f>
        <v>15</v>
      </c>
      <c r="R13165" s="8">
        <f>MONTH(Tabla1[[#This Row],[Date]])</f>
        <v>8</v>
      </c>
      <c r="S13165" s="8">
        <f>YEAR(Tabla1[[#This Row],[Date]])</f>
        <v>2023</v>
      </c>
    </row>
    <row r="13166" spans="1:19" x14ac:dyDescent="0.2">
      <c r="A13166">
        <v>13161</v>
      </c>
      <c r="B13166" s="1">
        <v>45153</v>
      </c>
      <c r="C13166" t="s">
        <v>252</v>
      </c>
      <c r="D13166" t="s">
        <v>324</v>
      </c>
      <c r="E13166">
        <v>1</v>
      </c>
      <c r="F13166" t="s">
        <v>116</v>
      </c>
      <c r="G13166" t="s">
        <v>339</v>
      </c>
      <c r="H13166" t="s">
        <v>510</v>
      </c>
      <c r="M13166" s="2">
        <v>10279</v>
      </c>
      <c r="N13166" s="2">
        <v>11000</v>
      </c>
      <c r="O13166" s="2">
        <f>IF(Tabla1[[#This Row],[Mov]]="VNT",Tabla1[[#This Row],[Sale]]-Tabla1[[#This Row],[Cost]],-Tabla1[[#This Row],[Cost]]*Tabla1[[#This Row],[Cant]])</f>
        <v>721</v>
      </c>
      <c r="P13166" s="8">
        <f>IF(Tabla1[[#This Row],[Mov]]="VNT",-Tabla1[[#This Row],[Cant]],Tabla1[[#This Row],[Cant]])</f>
        <v>-1</v>
      </c>
      <c r="Q13166" s="8">
        <f>DAY(Tabla1[[#This Row],[Date]])</f>
        <v>15</v>
      </c>
      <c r="R13166" s="8">
        <f>MONTH(Tabla1[[#This Row],[Date]])</f>
        <v>8</v>
      </c>
      <c r="S13166" s="8">
        <f>YEAR(Tabla1[[#This Row],[Date]])</f>
        <v>2023</v>
      </c>
    </row>
    <row r="13167" spans="1:19" x14ac:dyDescent="0.2">
      <c r="A13167">
        <v>13162</v>
      </c>
      <c r="B13167" s="1">
        <v>45153</v>
      </c>
      <c r="C13167" t="s">
        <v>252</v>
      </c>
      <c r="D13167" t="s">
        <v>324</v>
      </c>
      <c r="E13167">
        <v>1</v>
      </c>
      <c r="F13167" t="s">
        <v>217</v>
      </c>
      <c r="G13167" t="s">
        <v>596</v>
      </c>
      <c r="H13167" t="s">
        <v>1730</v>
      </c>
      <c r="M13167" s="2">
        <v>1100</v>
      </c>
      <c r="N13167" s="2">
        <v>10000</v>
      </c>
      <c r="O13167" s="2">
        <f>IF(Tabla1[[#This Row],[Mov]]="VNT",Tabla1[[#This Row],[Sale]]-Tabla1[[#This Row],[Cost]],-Tabla1[[#This Row],[Cost]]*Tabla1[[#This Row],[Cant]])</f>
        <v>8900</v>
      </c>
      <c r="P13167" s="8">
        <f>IF(Tabla1[[#This Row],[Mov]]="VNT",-Tabla1[[#This Row],[Cant]],Tabla1[[#This Row],[Cant]])</f>
        <v>-1</v>
      </c>
      <c r="Q13167" s="8">
        <f>DAY(Tabla1[[#This Row],[Date]])</f>
        <v>15</v>
      </c>
      <c r="R13167" s="8">
        <f>MONTH(Tabla1[[#This Row],[Date]])</f>
        <v>8</v>
      </c>
      <c r="S13167" s="8">
        <f>YEAR(Tabla1[[#This Row],[Date]])</f>
        <v>2023</v>
      </c>
    </row>
    <row r="13168" spans="1:19" x14ac:dyDescent="0.2">
      <c r="A13168">
        <v>13163</v>
      </c>
      <c r="B13168" s="1">
        <v>45153</v>
      </c>
      <c r="C13168" t="s">
        <v>252</v>
      </c>
      <c r="D13168" t="s">
        <v>324</v>
      </c>
      <c r="E13168">
        <v>1</v>
      </c>
      <c r="F13168" t="s">
        <v>578</v>
      </c>
      <c r="G13168" t="s">
        <v>264</v>
      </c>
      <c r="H13168" t="s">
        <v>3936</v>
      </c>
      <c r="M13168" s="2">
        <v>6000</v>
      </c>
      <c r="N13168" s="2">
        <v>20000</v>
      </c>
      <c r="O13168" s="2">
        <f>IF(Tabla1[[#This Row],[Mov]]="VNT",Tabla1[[#This Row],[Sale]]-Tabla1[[#This Row],[Cost]],-Tabla1[[#This Row],[Cost]]*Tabla1[[#This Row],[Cant]])</f>
        <v>14000</v>
      </c>
      <c r="P13168" s="8">
        <f>IF(Tabla1[[#This Row],[Mov]]="VNT",-Tabla1[[#This Row],[Cant]],Tabla1[[#This Row],[Cant]])</f>
        <v>-1</v>
      </c>
      <c r="Q13168" s="8">
        <f>DAY(Tabla1[[#This Row],[Date]])</f>
        <v>15</v>
      </c>
      <c r="R13168" s="8">
        <f>MONTH(Tabla1[[#This Row],[Date]])</f>
        <v>8</v>
      </c>
      <c r="S13168" s="8">
        <f>YEAR(Tabla1[[#This Row],[Date]])</f>
        <v>2023</v>
      </c>
    </row>
    <row r="13169" spans="1:19" x14ac:dyDescent="0.2">
      <c r="A13169">
        <v>13164</v>
      </c>
      <c r="B13169" s="1">
        <v>45153</v>
      </c>
      <c r="C13169" t="s">
        <v>252</v>
      </c>
      <c r="D13169" t="s">
        <v>324</v>
      </c>
      <c r="E13169">
        <v>1</v>
      </c>
      <c r="F13169" t="s">
        <v>524</v>
      </c>
      <c r="G13169" t="s">
        <v>258</v>
      </c>
      <c r="H13169" t="s">
        <v>1240</v>
      </c>
      <c r="M13169" s="2">
        <v>44000</v>
      </c>
      <c r="N13169" s="2">
        <v>75000</v>
      </c>
      <c r="O13169" s="2">
        <f>IF(Tabla1[[#This Row],[Mov]]="VNT",Tabla1[[#This Row],[Sale]]-Tabla1[[#This Row],[Cost]],-Tabla1[[#This Row],[Cost]]*Tabla1[[#This Row],[Cant]])</f>
        <v>31000</v>
      </c>
      <c r="P13169" s="8">
        <f>IF(Tabla1[[#This Row],[Mov]]="VNT",-Tabla1[[#This Row],[Cant]],Tabla1[[#This Row],[Cant]])</f>
        <v>-1</v>
      </c>
      <c r="Q13169" s="8">
        <f>DAY(Tabla1[[#This Row],[Date]])</f>
        <v>15</v>
      </c>
      <c r="R13169" s="8">
        <f>MONTH(Tabla1[[#This Row],[Date]])</f>
        <v>8</v>
      </c>
      <c r="S13169" s="8">
        <f>YEAR(Tabla1[[#This Row],[Date]])</f>
        <v>2023</v>
      </c>
    </row>
    <row r="13170" spans="1:19" x14ac:dyDescent="0.2">
      <c r="A13170">
        <v>13165</v>
      </c>
      <c r="B13170" s="1">
        <v>45153</v>
      </c>
      <c r="C13170" t="s">
        <v>252</v>
      </c>
      <c r="D13170" t="s">
        <v>324</v>
      </c>
      <c r="E13170">
        <v>1</v>
      </c>
      <c r="F13170" t="s">
        <v>26</v>
      </c>
      <c r="G13170" t="s">
        <v>3853</v>
      </c>
      <c r="H13170" t="s">
        <v>3784</v>
      </c>
      <c r="M13170" s="2">
        <v>5000</v>
      </c>
      <c r="N13170" s="2">
        <v>12000</v>
      </c>
      <c r="O13170" s="2">
        <f>IF(Tabla1[[#This Row],[Mov]]="VNT",Tabla1[[#This Row],[Sale]]-Tabla1[[#This Row],[Cost]],-Tabla1[[#This Row],[Cost]]*Tabla1[[#This Row],[Cant]])</f>
        <v>7000</v>
      </c>
      <c r="P13170" s="8">
        <f>IF(Tabla1[[#This Row],[Mov]]="VNT",-Tabla1[[#This Row],[Cant]],Tabla1[[#This Row],[Cant]])</f>
        <v>-1</v>
      </c>
      <c r="Q13170" s="8">
        <f>DAY(Tabla1[[#This Row],[Date]])</f>
        <v>15</v>
      </c>
      <c r="R13170" s="8">
        <f>MONTH(Tabla1[[#This Row],[Date]])</f>
        <v>8</v>
      </c>
      <c r="S13170" s="8">
        <f>YEAR(Tabla1[[#This Row],[Date]])</f>
        <v>2023</v>
      </c>
    </row>
    <row r="13171" spans="1:19" x14ac:dyDescent="0.2">
      <c r="A13171">
        <v>13166</v>
      </c>
      <c r="B13171" s="1">
        <v>45153</v>
      </c>
      <c r="C13171" t="s">
        <v>252</v>
      </c>
      <c r="D13171" t="s">
        <v>324</v>
      </c>
      <c r="E13171">
        <v>1</v>
      </c>
      <c r="F13171" t="s">
        <v>116</v>
      </c>
      <c r="G13171" t="s">
        <v>339</v>
      </c>
      <c r="H13171" t="s">
        <v>510</v>
      </c>
      <c r="M13171" s="2">
        <v>7008</v>
      </c>
      <c r="N13171" s="2">
        <v>7500</v>
      </c>
      <c r="O13171" s="2">
        <f>IF(Tabla1[[#This Row],[Mov]]="VNT",Tabla1[[#This Row],[Sale]]-Tabla1[[#This Row],[Cost]],-Tabla1[[#This Row],[Cost]]*Tabla1[[#This Row],[Cant]])</f>
        <v>492</v>
      </c>
      <c r="P13171" s="8">
        <f>IF(Tabla1[[#This Row],[Mov]]="VNT",-Tabla1[[#This Row],[Cant]],Tabla1[[#This Row],[Cant]])</f>
        <v>-1</v>
      </c>
      <c r="Q13171" s="8">
        <f>DAY(Tabla1[[#This Row],[Date]])</f>
        <v>15</v>
      </c>
      <c r="R13171" s="8">
        <f>MONTH(Tabla1[[#This Row],[Date]])</f>
        <v>8</v>
      </c>
      <c r="S13171" s="8">
        <f>YEAR(Tabla1[[#This Row],[Date]])</f>
        <v>2023</v>
      </c>
    </row>
    <row r="13172" spans="1:19" x14ac:dyDescent="0.2">
      <c r="A13172">
        <v>13167</v>
      </c>
      <c r="B13172" s="1">
        <v>45153</v>
      </c>
      <c r="C13172" t="s">
        <v>252</v>
      </c>
      <c r="D13172" t="s">
        <v>324</v>
      </c>
      <c r="E13172">
        <v>1</v>
      </c>
      <c r="F13172" t="s">
        <v>217</v>
      </c>
      <c r="G13172" t="s">
        <v>255</v>
      </c>
      <c r="H13172" t="s">
        <v>1010</v>
      </c>
      <c r="M13172" s="2">
        <v>1100</v>
      </c>
      <c r="N13172" s="2">
        <v>10000</v>
      </c>
      <c r="O13172" s="2">
        <f>IF(Tabla1[[#This Row],[Mov]]="VNT",Tabla1[[#This Row],[Sale]]-Tabla1[[#This Row],[Cost]],-Tabla1[[#This Row],[Cost]]*Tabla1[[#This Row],[Cant]])</f>
        <v>8900</v>
      </c>
      <c r="P13172" s="8">
        <f>IF(Tabla1[[#This Row],[Mov]]="VNT",-Tabla1[[#This Row],[Cant]],Tabla1[[#This Row],[Cant]])</f>
        <v>-1</v>
      </c>
      <c r="Q13172" s="8">
        <f>DAY(Tabla1[[#This Row],[Date]])</f>
        <v>15</v>
      </c>
      <c r="R13172" s="8">
        <f>MONTH(Tabla1[[#This Row],[Date]])</f>
        <v>8</v>
      </c>
      <c r="S13172" s="8">
        <f>YEAR(Tabla1[[#This Row],[Date]])</f>
        <v>2023</v>
      </c>
    </row>
    <row r="13173" spans="1:19" x14ac:dyDescent="0.2">
      <c r="A13173">
        <v>13168</v>
      </c>
      <c r="B13173" s="1">
        <v>45153</v>
      </c>
      <c r="C13173" t="s">
        <v>252</v>
      </c>
      <c r="D13173" t="s">
        <v>324</v>
      </c>
      <c r="E13173">
        <v>1</v>
      </c>
      <c r="F13173" t="s">
        <v>216</v>
      </c>
      <c r="G13173" t="s">
        <v>689</v>
      </c>
      <c r="H13173" t="s">
        <v>3937</v>
      </c>
      <c r="M13173" s="2">
        <v>9000</v>
      </c>
      <c r="N13173" s="2">
        <v>20000</v>
      </c>
      <c r="O13173" s="2">
        <f>IF(Tabla1[[#This Row],[Mov]]="VNT",Tabla1[[#This Row],[Sale]]-Tabla1[[#This Row],[Cost]],-Tabla1[[#This Row],[Cost]]*Tabla1[[#This Row],[Cant]])</f>
        <v>11000</v>
      </c>
      <c r="P13173" s="8">
        <f>IF(Tabla1[[#This Row],[Mov]]="VNT",-Tabla1[[#This Row],[Cant]],Tabla1[[#This Row],[Cant]])</f>
        <v>-1</v>
      </c>
      <c r="Q13173" s="8">
        <f>DAY(Tabla1[[#This Row],[Date]])</f>
        <v>15</v>
      </c>
      <c r="R13173" s="8">
        <f>MONTH(Tabla1[[#This Row],[Date]])</f>
        <v>8</v>
      </c>
      <c r="S13173" s="8">
        <f>YEAR(Tabla1[[#This Row],[Date]])</f>
        <v>2023</v>
      </c>
    </row>
    <row r="13174" spans="1:19" x14ac:dyDescent="0.2">
      <c r="A13174">
        <v>13169</v>
      </c>
      <c r="B13174" s="1">
        <v>45153</v>
      </c>
      <c r="C13174" t="s">
        <v>252</v>
      </c>
      <c r="D13174" t="s">
        <v>324</v>
      </c>
      <c r="E13174">
        <v>1</v>
      </c>
      <c r="F13174" t="s">
        <v>217</v>
      </c>
      <c r="G13174" t="s">
        <v>689</v>
      </c>
      <c r="H13174" t="s">
        <v>3937</v>
      </c>
      <c r="M13174" s="2">
        <v>1100</v>
      </c>
      <c r="N13174" s="2">
        <v>10000</v>
      </c>
      <c r="O13174" s="2">
        <f>IF(Tabla1[[#This Row],[Mov]]="VNT",Tabla1[[#This Row],[Sale]]-Tabla1[[#This Row],[Cost]],-Tabla1[[#This Row],[Cost]]*Tabla1[[#This Row],[Cant]])</f>
        <v>8900</v>
      </c>
      <c r="P13174" s="8">
        <f>IF(Tabla1[[#This Row],[Mov]]="VNT",-Tabla1[[#This Row],[Cant]],Tabla1[[#This Row],[Cant]])</f>
        <v>-1</v>
      </c>
      <c r="Q13174" s="8">
        <f>DAY(Tabla1[[#This Row],[Date]])</f>
        <v>15</v>
      </c>
      <c r="R13174" s="8">
        <f>MONTH(Tabla1[[#This Row],[Date]])</f>
        <v>8</v>
      </c>
      <c r="S13174" s="8">
        <f>YEAR(Tabla1[[#This Row],[Date]])</f>
        <v>2023</v>
      </c>
    </row>
    <row r="13175" spans="1:19" x14ac:dyDescent="0.2">
      <c r="A13175">
        <v>13170</v>
      </c>
      <c r="B13175" s="1">
        <v>45153</v>
      </c>
      <c r="C13175" t="s">
        <v>252</v>
      </c>
      <c r="D13175" t="s">
        <v>324</v>
      </c>
      <c r="E13175">
        <v>1</v>
      </c>
      <c r="F13175" t="s">
        <v>15</v>
      </c>
      <c r="G13175" t="s">
        <v>325</v>
      </c>
      <c r="H13175" t="s">
        <v>20</v>
      </c>
      <c r="M13175" s="2">
        <v>4500</v>
      </c>
      <c r="N13175" s="2">
        <v>12000</v>
      </c>
      <c r="O13175" s="2">
        <f>IF(Tabla1[[#This Row],[Mov]]="VNT",Tabla1[[#This Row],[Sale]]-Tabla1[[#This Row],[Cost]],-Tabla1[[#This Row],[Cost]]*Tabla1[[#This Row],[Cant]])</f>
        <v>7500</v>
      </c>
      <c r="P13175" s="8">
        <f>IF(Tabla1[[#This Row],[Mov]]="VNT",-Tabla1[[#This Row],[Cant]],Tabla1[[#This Row],[Cant]])</f>
        <v>-1</v>
      </c>
      <c r="Q13175" s="8">
        <f>DAY(Tabla1[[#This Row],[Date]])</f>
        <v>15</v>
      </c>
      <c r="R13175" s="8">
        <f>MONTH(Tabla1[[#This Row],[Date]])</f>
        <v>8</v>
      </c>
      <c r="S13175" s="8">
        <f>YEAR(Tabla1[[#This Row],[Date]])</f>
        <v>2023</v>
      </c>
    </row>
    <row r="13176" spans="1:19" x14ac:dyDescent="0.2">
      <c r="A13176">
        <v>13171</v>
      </c>
      <c r="B13176" s="1">
        <v>45153</v>
      </c>
      <c r="C13176" t="s">
        <v>252</v>
      </c>
      <c r="D13176" t="s">
        <v>324</v>
      </c>
      <c r="E13176">
        <v>1</v>
      </c>
      <c r="F13176" t="s">
        <v>217</v>
      </c>
      <c r="G13176" t="s">
        <v>255</v>
      </c>
      <c r="H13176" t="s">
        <v>664</v>
      </c>
      <c r="M13176" s="2">
        <v>1100</v>
      </c>
      <c r="N13176" s="2">
        <v>10000</v>
      </c>
      <c r="O13176" s="2">
        <f>IF(Tabla1[[#This Row],[Mov]]="VNT",Tabla1[[#This Row],[Sale]]-Tabla1[[#This Row],[Cost]],-Tabla1[[#This Row],[Cost]]*Tabla1[[#This Row],[Cant]])</f>
        <v>8900</v>
      </c>
      <c r="P13176" s="8">
        <f>IF(Tabla1[[#This Row],[Mov]]="VNT",-Tabla1[[#This Row],[Cant]],Tabla1[[#This Row],[Cant]])</f>
        <v>-1</v>
      </c>
      <c r="Q13176" s="8">
        <f>DAY(Tabla1[[#This Row],[Date]])</f>
        <v>15</v>
      </c>
      <c r="R13176" s="8">
        <f>MONTH(Tabla1[[#This Row],[Date]])</f>
        <v>8</v>
      </c>
      <c r="S13176" s="8">
        <f>YEAR(Tabla1[[#This Row],[Date]])</f>
        <v>2023</v>
      </c>
    </row>
    <row r="13177" spans="1:19" x14ac:dyDescent="0.2">
      <c r="A13177">
        <v>13172</v>
      </c>
      <c r="B13177" s="1">
        <v>45153</v>
      </c>
      <c r="C13177" t="s">
        <v>252</v>
      </c>
      <c r="D13177" t="s">
        <v>324</v>
      </c>
      <c r="E13177">
        <v>1</v>
      </c>
      <c r="F13177" t="s">
        <v>216</v>
      </c>
      <c r="G13177" t="s">
        <v>255</v>
      </c>
      <c r="H13177" t="s">
        <v>664</v>
      </c>
      <c r="M13177" s="2">
        <v>8000</v>
      </c>
      <c r="N13177" s="2">
        <v>20000</v>
      </c>
      <c r="O13177" s="2">
        <f>IF(Tabla1[[#This Row],[Mov]]="VNT",Tabla1[[#This Row],[Sale]]-Tabla1[[#This Row],[Cost]],-Tabla1[[#This Row],[Cost]]*Tabla1[[#This Row],[Cant]])</f>
        <v>12000</v>
      </c>
      <c r="P13177" s="8">
        <f>IF(Tabla1[[#This Row],[Mov]]="VNT",-Tabla1[[#This Row],[Cant]],Tabla1[[#This Row],[Cant]])</f>
        <v>-1</v>
      </c>
      <c r="Q13177" s="8">
        <f>DAY(Tabla1[[#This Row],[Date]])</f>
        <v>15</v>
      </c>
      <c r="R13177" s="8">
        <f>MONTH(Tabla1[[#This Row],[Date]])</f>
        <v>8</v>
      </c>
      <c r="S13177" s="8">
        <f>YEAR(Tabla1[[#This Row],[Date]])</f>
        <v>2023</v>
      </c>
    </row>
    <row r="13178" spans="1:19" x14ac:dyDescent="0.2">
      <c r="A13178">
        <v>13173</v>
      </c>
      <c r="B13178" s="1">
        <v>45153</v>
      </c>
      <c r="C13178" t="s">
        <v>252</v>
      </c>
      <c r="D13178" t="s">
        <v>324</v>
      </c>
      <c r="E13178">
        <v>1</v>
      </c>
      <c r="F13178" t="s">
        <v>1932</v>
      </c>
      <c r="G13178" t="s">
        <v>258</v>
      </c>
      <c r="H13178" t="s">
        <v>3912</v>
      </c>
      <c r="M13178" s="2">
        <v>5000</v>
      </c>
      <c r="N13178" s="2">
        <v>13000</v>
      </c>
      <c r="O13178" s="2">
        <f>IF(Tabla1[[#This Row],[Mov]]="VNT",Tabla1[[#This Row],[Sale]]-Tabla1[[#This Row],[Cost]],-Tabla1[[#This Row],[Cost]]*Tabla1[[#This Row],[Cant]])</f>
        <v>8000</v>
      </c>
      <c r="P13178" s="8">
        <f>IF(Tabla1[[#This Row],[Mov]]="VNT",-Tabla1[[#This Row],[Cant]],Tabla1[[#This Row],[Cant]])</f>
        <v>-1</v>
      </c>
      <c r="Q13178" s="8">
        <f>DAY(Tabla1[[#This Row],[Date]])</f>
        <v>15</v>
      </c>
      <c r="R13178" s="8">
        <f>MONTH(Tabla1[[#This Row],[Date]])</f>
        <v>8</v>
      </c>
      <c r="S13178" s="8">
        <f>YEAR(Tabla1[[#This Row],[Date]])</f>
        <v>2023</v>
      </c>
    </row>
    <row r="13179" spans="1:19" x14ac:dyDescent="0.2">
      <c r="A13179">
        <v>13174</v>
      </c>
      <c r="B13179" s="1">
        <v>45153</v>
      </c>
      <c r="C13179" t="s">
        <v>252</v>
      </c>
      <c r="D13179" t="s">
        <v>324</v>
      </c>
      <c r="E13179">
        <v>1</v>
      </c>
      <c r="F13179" t="s">
        <v>357</v>
      </c>
      <c r="G13179" t="s">
        <v>935</v>
      </c>
      <c r="H13179" t="s">
        <v>1624</v>
      </c>
      <c r="M13179" s="2">
        <v>3700</v>
      </c>
      <c r="N13179" s="2">
        <v>9000</v>
      </c>
      <c r="O13179" s="2">
        <f>IF(Tabla1[[#This Row],[Mov]]="VNT",Tabla1[[#This Row],[Sale]]-Tabla1[[#This Row],[Cost]],-Tabla1[[#This Row],[Cost]]*Tabla1[[#This Row],[Cant]])</f>
        <v>5300</v>
      </c>
      <c r="P13179" s="8">
        <f>IF(Tabla1[[#This Row],[Mov]]="VNT",-Tabla1[[#This Row],[Cant]],Tabla1[[#This Row],[Cant]])</f>
        <v>-1</v>
      </c>
      <c r="Q13179" s="8">
        <f>DAY(Tabla1[[#This Row],[Date]])</f>
        <v>15</v>
      </c>
      <c r="R13179" s="8">
        <f>MONTH(Tabla1[[#This Row],[Date]])</f>
        <v>8</v>
      </c>
      <c r="S13179" s="8">
        <f>YEAR(Tabla1[[#This Row],[Date]])</f>
        <v>2023</v>
      </c>
    </row>
    <row r="13180" spans="1:19" x14ac:dyDescent="0.2">
      <c r="A13180">
        <v>13175</v>
      </c>
      <c r="B13180" s="1">
        <v>45153</v>
      </c>
      <c r="C13180" t="s">
        <v>252</v>
      </c>
      <c r="D13180" t="s">
        <v>324</v>
      </c>
      <c r="E13180">
        <v>1</v>
      </c>
      <c r="F13180" t="s">
        <v>334</v>
      </c>
      <c r="G13180" t="s">
        <v>264</v>
      </c>
      <c r="H13180" t="s">
        <v>798</v>
      </c>
      <c r="M13180" s="2">
        <v>900</v>
      </c>
      <c r="N13180" s="2">
        <v>10000</v>
      </c>
      <c r="O13180" s="2">
        <f>IF(Tabla1[[#This Row],[Mov]]="VNT",Tabla1[[#This Row],[Sale]]-Tabla1[[#This Row],[Cost]],-Tabla1[[#This Row],[Cost]]*Tabla1[[#This Row],[Cant]])</f>
        <v>9100</v>
      </c>
      <c r="P13180" s="8">
        <f>IF(Tabla1[[#This Row],[Mov]]="VNT",-Tabla1[[#This Row],[Cant]],Tabla1[[#This Row],[Cant]])</f>
        <v>-1</v>
      </c>
      <c r="Q13180" s="8">
        <f>DAY(Tabla1[[#This Row],[Date]])</f>
        <v>15</v>
      </c>
      <c r="R13180" s="8">
        <f>MONTH(Tabla1[[#This Row],[Date]])</f>
        <v>8</v>
      </c>
      <c r="S13180" s="8">
        <f>YEAR(Tabla1[[#This Row],[Date]])</f>
        <v>2023</v>
      </c>
    </row>
    <row r="13181" spans="1:19" x14ac:dyDescent="0.2">
      <c r="A13181">
        <v>13176</v>
      </c>
      <c r="B13181" s="1">
        <v>45153</v>
      </c>
      <c r="C13181" t="s">
        <v>252</v>
      </c>
      <c r="D13181" t="s">
        <v>324</v>
      </c>
      <c r="E13181">
        <v>1</v>
      </c>
      <c r="F13181" t="s">
        <v>883</v>
      </c>
      <c r="G13181" t="s">
        <v>264</v>
      </c>
      <c r="H13181" t="s">
        <v>798</v>
      </c>
      <c r="J13181" t="s">
        <v>2859</v>
      </c>
      <c r="M13181" s="2">
        <v>3500</v>
      </c>
      <c r="N13181" s="2">
        <v>10000</v>
      </c>
      <c r="O13181" s="2">
        <f>IF(Tabla1[[#This Row],[Mov]]="VNT",Tabla1[[#This Row],[Sale]]-Tabla1[[#This Row],[Cost]],-Tabla1[[#This Row],[Cost]]*Tabla1[[#This Row],[Cant]])</f>
        <v>6500</v>
      </c>
      <c r="P13181" s="8">
        <f>IF(Tabla1[[#This Row],[Mov]]="VNT",-Tabla1[[#This Row],[Cant]],Tabla1[[#This Row],[Cant]])</f>
        <v>-1</v>
      </c>
      <c r="Q13181" s="8">
        <f>DAY(Tabla1[[#This Row],[Date]])</f>
        <v>15</v>
      </c>
      <c r="R13181" s="8">
        <f>MONTH(Tabla1[[#This Row],[Date]])</f>
        <v>8</v>
      </c>
      <c r="S13181" s="8">
        <f>YEAR(Tabla1[[#This Row],[Date]])</f>
        <v>2023</v>
      </c>
    </row>
    <row r="13182" spans="1:19" x14ac:dyDescent="0.2">
      <c r="A13182">
        <v>13177</v>
      </c>
      <c r="B13182" s="1">
        <v>45153</v>
      </c>
      <c r="C13182" t="s">
        <v>252</v>
      </c>
      <c r="D13182" t="s">
        <v>324</v>
      </c>
      <c r="E13182">
        <v>1</v>
      </c>
      <c r="F13182" t="s">
        <v>216</v>
      </c>
      <c r="G13182" t="s">
        <v>255</v>
      </c>
      <c r="H13182" t="s">
        <v>273</v>
      </c>
      <c r="J13182" t="s">
        <v>920</v>
      </c>
      <c r="M13182" s="2">
        <v>8000</v>
      </c>
      <c r="N13182" s="2">
        <v>20000</v>
      </c>
      <c r="O13182" s="2">
        <f>IF(Tabla1[[#This Row],[Mov]]="VNT",Tabla1[[#This Row],[Sale]]-Tabla1[[#This Row],[Cost]],-Tabla1[[#This Row],[Cost]]*Tabla1[[#This Row],[Cant]])</f>
        <v>12000</v>
      </c>
      <c r="P13182" s="8">
        <f>IF(Tabla1[[#This Row],[Mov]]="VNT",-Tabla1[[#This Row],[Cant]],Tabla1[[#This Row],[Cant]])</f>
        <v>-1</v>
      </c>
      <c r="Q13182" s="8">
        <f>DAY(Tabla1[[#This Row],[Date]])</f>
        <v>15</v>
      </c>
      <c r="R13182" s="8">
        <f>MONTH(Tabla1[[#This Row],[Date]])</f>
        <v>8</v>
      </c>
      <c r="S13182" s="8">
        <f>YEAR(Tabla1[[#This Row],[Date]])</f>
        <v>2023</v>
      </c>
    </row>
    <row r="13183" spans="1:19" x14ac:dyDescent="0.2">
      <c r="A13183">
        <v>13178</v>
      </c>
      <c r="B13183" s="1">
        <v>45153</v>
      </c>
      <c r="C13183" t="s">
        <v>252</v>
      </c>
      <c r="D13183" t="s">
        <v>324</v>
      </c>
      <c r="E13183">
        <v>1</v>
      </c>
      <c r="F13183" t="s">
        <v>116</v>
      </c>
      <c r="G13183" t="s">
        <v>339</v>
      </c>
      <c r="H13183" t="s">
        <v>510</v>
      </c>
      <c r="M13183" s="2">
        <v>6074</v>
      </c>
      <c r="N13183" s="2">
        <v>6500</v>
      </c>
      <c r="O13183" s="2">
        <f>IF(Tabla1[[#This Row],[Mov]]="VNT",Tabla1[[#This Row],[Sale]]-Tabla1[[#This Row],[Cost]],-Tabla1[[#This Row],[Cost]]*Tabla1[[#This Row],[Cant]])</f>
        <v>426</v>
      </c>
      <c r="P13183" s="8">
        <f>IF(Tabla1[[#This Row],[Mov]]="VNT",-Tabla1[[#This Row],[Cant]],Tabla1[[#This Row],[Cant]])</f>
        <v>-1</v>
      </c>
      <c r="Q13183" s="8">
        <f>DAY(Tabla1[[#This Row],[Date]])</f>
        <v>15</v>
      </c>
      <c r="R13183" s="8">
        <f>MONTH(Tabla1[[#This Row],[Date]])</f>
        <v>8</v>
      </c>
      <c r="S13183" s="8">
        <f>YEAR(Tabla1[[#This Row],[Date]])</f>
        <v>2023</v>
      </c>
    </row>
    <row r="13184" spans="1:19" x14ac:dyDescent="0.2">
      <c r="A13184">
        <v>13179</v>
      </c>
      <c r="B13184" s="1">
        <v>45153</v>
      </c>
      <c r="C13184" t="s">
        <v>252</v>
      </c>
      <c r="D13184" t="s">
        <v>324</v>
      </c>
      <c r="E13184">
        <v>1</v>
      </c>
      <c r="F13184" t="s">
        <v>116</v>
      </c>
      <c r="G13184" t="s">
        <v>374</v>
      </c>
      <c r="H13184" t="s">
        <v>506</v>
      </c>
      <c r="M13184" s="2">
        <v>3270</v>
      </c>
      <c r="N13184" s="2">
        <v>3500</v>
      </c>
      <c r="O13184" s="2">
        <f>IF(Tabla1[[#This Row],[Mov]]="VNT",Tabla1[[#This Row],[Sale]]-Tabla1[[#This Row],[Cost]],-Tabla1[[#This Row],[Cost]]*Tabla1[[#This Row],[Cant]])</f>
        <v>230</v>
      </c>
      <c r="P13184" s="8">
        <f>IF(Tabla1[[#This Row],[Mov]]="VNT",-Tabla1[[#This Row],[Cant]],Tabla1[[#This Row],[Cant]])</f>
        <v>-1</v>
      </c>
      <c r="Q13184" s="8">
        <f>DAY(Tabla1[[#This Row],[Date]])</f>
        <v>15</v>
      </c>
      <c r="R13184" s="8">
        <f>MONTH(Tabla1[[#This Row],[Date]])</f>
        <v>8</v>
      </c>
      <c r="S13184" s="8">
        <f>YEAR(Tabla1[[#This Row],[Date]])</f>
        <v>2023</v>
      </c>
    </row>
    <row r="13185" spans="1:19" x14ac:dyDescent="0.2">
      <c r="A13185">
        <v>13180</v>
      </c>
      <c r="B13185" s="1">
        <v>45153</v>
      </c>
      <c r="C13185" t="s">
        <v>252</v>
      </c>
      <c r="D13185" t="s">
        <v>324</v>
      </c>
      <c r="E13185">
        <v>1</v>
      </c>
      <c r="F13185" t="s">
        <v>116</v>
      </c>
      <c r="G13185" t="s">
        <v>339</v>
      </c>
      <c r="H13185" t="s">
        <v>510</v>
      </c>
      <c r="M13185" s="2">
        <v>3270</v>
      </c>
      <c r="N13185" s="2">
        <v>3500</v>
      </c>
      <c r="O13185" s="2">
        <f>IF(Tabla1[[#This Row],[Mov]]="VNT",Tabla1[[#This Row],[Sale]]-Tabla1[[#This Row],[Cost]],-Tabla1[[#This Row],[Cost]]*Tabla1[[#This Row],[Cant]])</f>
        <v>230</v>
      </c>
      <c r="P13185" s="8">
        <f>IF(Tabla1[[#This Row],[Mov]]="VNT",-Tabla1[[#This Row],[Cant]],Tabla1[[#This Row],[Cant]])</f>
        <v>-1</v>
      </c>
      <c r="Q13185" s="8">
        <f>DAY(Tabla1[[#This Row],[Date]])</f>
        <v>15</v>
      </c>
      <c r="R13185" s="8">
        <f>MONTH(Tabla1[[#This Row],[Date]])</f>
        <v>8</v>
      </c>
      <c r="S13185" s="8">
        <f>YEAR(Tabla1[[#This Row],[Date]])</f>
        <v>2023</v>
      </c>
    </row>
    <row r="13186" spans="1:19" x14ac:dyDescent="0.2">
      <c r="A13186">
        <v>13181</v>
      </c>
      <c r="B13186" s="1">
        <v>45153</v>
      </c>
      <c r="C13186" t="s">
        <v>252</v>
      </c>
      <c r="D13186" t="s">
        <v>324</v>
      </c>
      <c r="E13186">
        <v>1</v>
      </c>
      <c r="F13186" t="s">
        <v>450</v>
      </c>
      <c r="G13186" t="s">
        <v>264</v>
      </c>
      <c r="H13186" t="s">
        <v>3938</v>
      </c>
      <c r="L13186" t="s">
        <v>3939</v>
      </c>
      <c r="M13186" s="2">
        <v>0</v>
      </c>
      <c r="N13186" s="2">
        <v>10000</v>
      </c>
      <c r="O13186" s="2">
        <f>IF(Tabla1[[#This Row],[Mov]]="VNT",Tabla1[[#This Row],[Sale]]-Tabla1[[#This Row],[Cost]],-Tabla1[[#This Row],[Cost]]*Tabla1[[#This Row],[Cant]])</f>
        <v>10000</v>
      </c>
      <c r="P13186" s="8">
        <f>IF(Tabla1[[#This Row],[Mov]]="VNT",-Tabla1[[#This Row],[Cant]],Tabla1[[#This Row],[Cant]])</f>
        <v>-1</v>
      </c>
      <c r="Q13186" s="8">
        <f>DAY(Tabla1[[#This Row],[Date]])</f>
        <v>15</v>
      </c>
      <c r="R13186" s="8">
        <f>MONTH(Tabla1[[#This Row],[Date]])</f>
        <v>8</v>
      </c>
      <c r="S13186" s="8">
        <f>YEAR(Tabla1[[#This Row],[Date]])</f>
        <v>2023</v>
      </c>
    </row>
    <row r="13187" spans="1:19" x14ac:dyDescent="0.2">
      <c r="A13187">
        <v>13182</v>
      </c>
      <c r="B13187" s="1">
        <v>45153</v>
      </c>
      <c r="C13187" t="s">
        <v>252</v>
      </c>
      <c r="D13187" t="s">
        <v>324</v>
      </c>
      <c r="E13187">
        <v>1</v>
      </c>
      <c r="F13187" t="s">
        <v>447</v>
      </c>
      <c r="G13187" t="s">
        <v>339</v>
      </c>
      <c r="H13187" t="s">
        <v>448</v>
      </c>
      <c r="M13187" s="2">
        <v>800</v>
      </c>
      <c r="N13187" s="2">
        <v>5000</v>
      </c>
      <c r="O13187" s="2">
        <f>IF(Tabla1[[#This Row],[Mov]]="VNT",Tabla1[[#This Row],[Sale]]-Tabla1[[#This Row],[Cost]],-Tabla1[[#This Row],[Cost]]*Tabla1[[#This Row],[Cant]])</f>
        <v>4200</v>
      </c>
      <c r="P13187" s="8">
        <f>IF(Tabla1[[#This Row],[Mov]]="VNT",-Tabla1[[#This Row],[Cant]],Tabla1[[#This Row],[Cant]])</f>
        <v>-1</v>
      </c>
      <c r="Q13187" s="8">
        <f>DAY(Tabla1[[#This Row],[Date]])</f>
        <v>15</v>
      </c>
      <c r="R13187" s="8">
        <f>MONTH(Tabla1[[#This Row],[Date]])</f>
        <v>8</v>
      </c>
      <c r="S13187" s="8">
        <f>YEAR(Tabla1[[#This Row],[Date]])</f>
        <v>2023</v>
      </c>
    </row>
    <row r="13188" spans="1:19" x14ac:dyDescent="0.2">
      <c r="A13188">
        <v>13183</v>
      </c>
      <c r="B13188" s="1">
        <v>45153</v>
      </c>
      <c r="C13188" t="s">
        <v>252</v>
      </c>
      <c r="D13188" t="s">
        <v>324</v>
      </c>
      <c r="E13188">
        <v>1</v>
      </c>
      <c r="F13188" t="s">
        <v>116</v>
      </c>
      <c r="G13188" t="s">
        <v>339</v>
      </c>
      <c r="H13188" t="s">
        <v>510</v>
      </c>
      <c r="M13188" s="2">
        <v>7008</v>
      </c>
      <c r="N13188" s="2">
        <v>7500</v>
      </c>
      <c r="O13188" s="2">
        <f>IF(Tabla1[[#This Row],[Mov]]="VNT",Tabla1[[#This Row],[Sale]]-Tabla1[[#This Row],[Cost]],-Tabla1[[#This Row],[Cost]]*Tabla1[[#This Row],[Cant]])</f>
        <v>492</v>
      </c>
      <c r="P13188" s="8">
        <f>IF(Tabla1[[#This Row],[Mov]]="VNT",-Tabla1[[#This Row],[Cant]],Tabla1[[#This Row],[Cant]])</f>
        <v>-1</v>
      </c>
      <c r="Q13188" s="8">
        <f>DAY(Tabla1[[#This Row],[Date]])</f>
        <v>15</v>
      </c>
      <c r="R13188" s="8">
        <f>MONTH(Tabla1[[#This Row],[Date]])</f>
        <v>8</v>
      </c>
      <c r="S13188" s="8">
        <f>YEAR(Tabla1[[#This Row],[Date]])</f>
        <v>2023</v>
      </c>
    </row>
    <row r="13189" spans="1:19" x14ac:dyDescent="0.2">
      <c r="A13189">
        <v>13184</v>
      </c>
      <c r="B13189" s="1">
        <v>45153</v>
      </c>
      <c r="C13189" t="s">
        <v>252</v>
      </c>
      <c r="D13189" t="s">
        <v>3941</v>
      </c>
      <c r="E13189">
        <v>1</v>
      </c>
      <c r="F13189" t="s">
        <v>44</v>
      </c>
      <c r="G13189" t="s">
        <v>3940</v>
      </c>
      <c r="H13189" t="s">
        <v>3443</v>
      </c>
      <c r="J13189" t="s">
        <v>3442</v>
      </c>
      <c r="M13189" s="2">
        <v>36000</v>
      </c>
      <c r="N13189" s="2">
        <v>65000</v>
      </c>
      <c r="O13189" s="2">
        <f>IF(Tabla1[[#This Row],[Mov]]="VNT",Tabla1[[#This Row],[Sale]]-Tabla1[[#This Row],[Cost]],-Tabla1[[#This Row],[Cost]]*Tabla1[[#This Row],[Cant]])</f>
        <v>29000</v>
      </c>
      <c r="P13189" s="8">
        <f>IF(Tabla1[[#This Row],[Mov]]="VNT",-Tabla1[[#This Row],[Cant]],Tabla1[[#This Row],[Cant]])</f>
        <v>-1</v>
      </c>
      <c r="Q13189" s="8">
        <f>DAY(Tabla1[[#This Row],[Date]])</f>
        <v>15</v>
      </c>
      <c r="R13189" s="8">
        <f>MONTH(Tabla1[[#This Row],[Date]])</f>
        <v>8</v>
      </c>
      <c r="S13189" s="8">
        <f>YEAR(Tabla1[[#This Row],[Date]])</f>
        <v>2023</v>
      </c>
    </row>
    <row r="13190" spans="1:19" x14ac:dyDescent="0.2">
      <c r="A13190">
        <v>13185</v>
      </c>
      <c r="B13190" s="1">
        <v>45154</v>
      </c>
      <c r="C13190" t="s">
        <v>252</v>
      </c>
      <c r="D13190" t="s">
        <v>324</v>
      </c>
      <c r="E13190">
        <v>1</v>
      </c>
      <c r="F13190" t="s">
        <v>669</v>
      </c>
      <c r="G13190" t="s">
        <v>276</v>
      </c>
      <c r="H13190" t="s">
        <v>242</v>
      </c>
      <c r="M13190" s="2">
        <v>5000</v>
      </c>
      <c r="N13190" s="2">
        <v>18000</v>
      </c>
      <c r="O13190" s="2">
        <f>IF(Tabla1[[#This Row],[Mov]]="VNT",Tabla1[[#This Row],[Sale]]-Tabla1[[#This Row],[Cost]],-Tabla1[[#This Row],[Cost]]*Tabla1[[#This Row],[Cant]])</f>
        <v>13000</v>
      </c>
      <c r="P13190" s="8">
        <f>IF(Tabla1[[#This Row],[Mov]]="VNT",-Tabla1[[#This Row],[Cant]],Tabla1[[#This Row],[Cant]])</f>
        <v>-1</v>
      </c>
      <c r="Q13190" s="8">
        <f>DAY(Tabla1[[#This Row],[Date]])</f>
        <v>16</v>
      </c>
      <c r="R13190" s="8">
        <f>MONTH(Tabla1[[#This Row],[Date]])</f>
        <v>8</v>
      </c>
      <c r="S13190" s="8">
        <f>YEAR(Tabla1[[#This Row],[Date]])</f>
        <v>2023</v>
      </c>
    </row>
    <row r="13191" spans="1:19" x14ac:dyDescent="0.2">
      <c r="A13191">
        <v>13186</v>
      </c>
      <c r="B13191" s="1">
        <v>45154</v>
      </c>
      <c r="C13191" t="s">
        <v>252</v>
      </c>
      <c r="D13191" t="s">
        <v>324</v>
      </c>
      <c r="E13191">
        <v>1</v>
      </c>
      <c r="F13191" t="s">
        <v>15</v>
      </c>
      <c r="G13191" t="s">
        <v>258</v>
      </c>
      <c r="H13191" t="s">
        <v>2506</v>
      </c>
      <c r="M13191" s="2">
        <v>3800</v>
      </c>
      <c r="N13191" s="2">
        <v>12000</v>
      </c>
      <c r="O13191" s="2">
        <f>IF(Tabla1[[#This Row],[Mov]]="VNT",Tabla1[[#This Row],[Sale]]-Tabla1[[#This Row],[Cost]],-Tabla1[[#This Row],[Cost]]*Tabla1[[#This Row],[Cant]])</f>
        <v>8200</v>
      </c>
      <c r="P13191" s="8">
        <f>IF(Tabla1[[#This Row],[Mov]]="VNT",-Tabla1[[#This Row],[Cant]],Tabla1[[#This Row],[Cant]])</f>
        <v>-1</v>
      </c>
      <c r="Q13191" s="8">
        <f>DAY(Tabla1[[#This Row],[Date]])</f>
        <v>16</v>
      </c>
      <c r="R13191" s="8">
        <f>MONTH(Tabla1[[#This Row],[Date]])</f>
        <v>8</v>
      </c>
      <c r="S13191" s="8">
        <f>YEAR(Tabla1[[#This Row],[Date]])</f>
        <v>2023</v>
      </c>
    </row>
    <row r="13192" spans="1:19" x14ac:dyDescent="0.2">
      <c r="A13192">
        <v>13187</v>
      </c>
      <c r="B13192" s="1">
        <v>45154</v>
      </c>
      <c r="C13192" t="s">
        <v>252</v>
      </c>
      <c r="D13192" t="s">
        <v>324</v>
      </c>
      <c r="E13192">
        <v>1</v>
      </c>
      <c r="F13192" t="s">
        <v>21</v>
      </c>
      <c r="G13192" t="s">
        <v>264</v>
      </c>
      <c r="H13192" t="s">
        <v>1513</v>
      </c>
      <c r="M13192" s="2">
        <v>2600</v>
      </c>
      <c r="N13192" s="2">
        <v>10000</v>
      </c>
      <c r="O13192" s="2">
        <f>IF(Tabla1[[#This Row],[Mov]]="VNT",Tabla1[[#This Row],[Sale]]-Tabla1[[#This Row],[Cost]],-Tabla1[[#This Row],[Cost]]*Tabla1[[#This Row],[Cant]])</f>
        <v>7400</v>
      </c>
      <c r="P13192" s="8">
        <f>IF(Tabla1[[#This Row],[Mov]]="VNT",-Tabla1[[#This Row],[Cant]],Tabla1[[#This Row],[Cant]])</f>
        <v>-1</v>
      </c>
      <c r="Q13192" s="8">
        <f>DAY(Tabla1[[#This Row],[Date]])</f>
        <v>16</v>
      </c>
      <c r="R13192" s="8">
        <f>MONTH(Tabla1[[#This Row],[Date]])</f>
        <v>8</v>
      </c>
      <c r="S13192" s="8">
        <f>YEAR(Tabla1[[#This Row],[Date]])</f>
        <v>2023</v>
      </c>
    </row>
    <row r="13193" spans="1:19" x14ac:dyDescent="0.2">
      <c r="A13193">
        <v>13188</v>
      </c>
      <c r="B13193" s="1">
        <v>45154</v>
      </c>
      <c r="C13193" t="s">
        <v>252</v>
      </c>
      <c r="D13193" t="s">
        <v>324</v>
      </c>
      <c r="E13193">
        <v>1</v>
      </c>
      <c r="F13193" t="s">
        <v>3175</v>
      </c>
      <c r="G13193" t="s">
        <v>258</v>
      </c>
      <c r="H13193" t="s">
        <v>3176</v>
      </c>
      <c r="M13193" s="2">
        <v>26000</v>
      </c>
      <c r="N13193" s="2">
        <v>69000</v>
      </c>
      <c r="O13193" s="2">
        <f>IF(Tabla1[[#This Row],[Mov]]="VNT",Tabla1[[#This Row],[Sale]]-Tabla1[[#This Row],[Cost]],-Tabla1[[#This Row],[Cost]]*Tabla1[[#This Row],[Cant]])</f>
        <v>43000</v>
      </c>
      <c r="P13193" s="8">
        <f>IF(Tabla1[[#This Row],[Mov]]="VNT",-Tabla1[[#This Row],[Cant]],Tabla1[[#This Row],[Cant]])</f>
        <v>-1</v>
      </c>
      <c r="Q13193" s="8">
        <f>DAY(Tabla1[[#This Row],[Date]])</f>
        <v>16</v>
      </c>
      <c r="R13193" s="8">
        <f>MONTH(Tabla1[[#This Row],[Date]])</f>
        <v>8</v>
      </c>
      <c r="S13193" s="8">
        <f>YEAR(Tabla1[[#This Row],[Date]])</f>
        <v>2023</v>
      </c>
    </row>
    <row r="13194" spans="1:19" x14ac:dyDescent="0.2">
      <c r="A13194">
        <v>13189</v>
      </c>
      <c r="B13194" s="1">
        <v>45154</v>
      </c>
      <c r="C13194" t="s">
        <v>252</v>
      </c>
      <c r="D13194" t="s">
        <v>324</v>
      </c>
      <c r="E13194">
        <v>1</v>
      </c>
      <c r="F13194" t="s">
        <v>217</v>
      </c>
      <c r="G13194" t="s">
        <v>264</v>
      </c>
      <c r="H13194" t="s">
        <v>300</v>
      </c>
      <c r="M13194" s="2">
        <v>1100</v>
      </c>
      <c r="N13194" s="2">
        <v>10000</v>
      </c>
      <c r="O13194" s="2">
        <f>IF(Tabla1[[#This Row],[Mov]]="VNT",Tabla1[[#This Row],[Sale]]-Tabla1[[#This Row],[Cost]],-Tabla1[[#This Row],[Cost]]*Tabla1[[#This Row],[Cant]])</f>
        <v>8900</v>
      </c>
      <c r="P13194" s="8">
        <f>IF(Tabla1[[#This Row],[Mov]]="VNT",-Tabla1[[#This Row],[Cant]],Tabla1[[#This Row],[Cant]])</f>
        <v>-1</v>
      </c>
      <c r="Q13194" s="8">
        <f>DAY(Tabla1[[#This Row],[Date]])</f>
        <v>16</v>
      </c>
      <c r="R13194" s="8">
        <f>MONTH(Tabla1[[#This Row],[Date]])</f>
        <v>8</v>
      </c>
      <c r="S13194" s="8">
        <f>YEAR(Tabla1[[#This Row],[Date]])</f>
        <v>2023</v>
      </c>
    </row>
    <row r="13195" spans="1:19" x14ac:dyDescent="0.2">
      <c r="A13195">
        <v>13190</v>
      </c>
      <c r="B13195" s="1">
        <v>45154</v>
      </c>
      <c r="C13195" t="s">
        <v>252</v>
      </c>
      <c r="D13195" t="s">
        <v>324</v>
      </c>
      <c r="E13195">
        <v>1</v>
      </c>
      <c r="F13195" t="s">
        <v>883</v>
      </c>
      <c r="G13195" t="s">
        <v>264</v>
      </c>
      <c r="H13195" t="s">
        <v>300</v>
      </c>
      <c r="M13195" s="2">
        <v>3500</v>
      </c>
      <c r="N13195" s="2">
        <v>10000</v>
      </c>
      <c r="O13195" s="2">
        <f>IF(Tabla1[[#This Row],[Mov]]="VNT",Tabla1[[#This Row],[Sale]]-Tabla1[[#This Row],[Cost]],-Tabla1[[#This Row],[Cost]]*Tabla1[[#This Row],[Cant]])</f>
        <v>6500</v>
      </c>
      <c r="P13195" s="8">
        <f>IF(Tabla1[[#This Row],[Mov]]="VNT",-Tabla1[[#This Row],[Cant]],Tabla1[[#This Row],[Cant]])</f>
        <v>-1</v>
      </c>
      <c r="Q13195" s="8">
        <f>DAY(Tabla1[[#This Row],[Date]])</f>
        <v>16</v>
      </c>
      <c r="R13195" s="8">
        <f>MONTH(Tabla1[[#This Row],[Date]])</f>
        <v>8</v>
      </c>
      <c r="S13195" s="8">
        <f>YEAR(Tabla1[[#This Row],[Date]])</f>
        <v>2023</v>
      </c>
    </row>
    <row r="13196" spans="1:19" x14ac:dyDescent="0.2">
      <c r="A13196">
        <v>13191</v>
      </c>
      <c r="B13196" s="1">
        <v>45154</v>
      </c>
      <c r="C13196" t="s">
        <v>252</v>
      </c>
      <c r="D13196" t="s">
        <v>940</v>
      </c>
      <c r="E13196">
        <v>1</v>
      </c>
      <c r="F13196" t="s">
        <v>2838</v>
      </c>
      <c r="G13196" t="s">
        <v>255</v>
      </c>
      <c r="H13196" t="s">
        <v>383</v>
      </c>
      <c r="M13196" s="2">
        <v>0</v>
      </c>
      <c r="N13196" s="2">
        <v>60000</v>
      </c>
      <c r="O13196" s="2">
        <f>IF(Tabla1[[#This Row],[Mov]]="VNT",Tabla1[[#This Row],[Sale]]-Tabla1[[#This Row],[Cost]],-Tabla1[[#This Row],[Cost]]*Tabla1[[#This Row],[Cant]])</f>
        <v>60000</v>
      </c>
      <c r="P13196" s="8">
        <f>IF(Tabla1[[#This Row],[Mov]]="VNT",-Tabla1[[#This Row],[Cant]],Tabla1[[#This Row],[Cant]])</f>
        <v>-1</v>
      </c>
      <c r="Q13196" s="8">
        <f>DAY(Tabla1[[#This Row],[Date]])</f>
        <v>16</v>
      </c>
      <c r="R13196" s="8">
        <f>MONTH(Tabla1[[#This Row],[Date]])</f>
        <v>8</v>
      </c>
      <c r="S13196" s="8">
        <f>YEAR(Tabla1[[#This Row],[Date]])</f>
        <v>2023</v>
      </c>
    </row>
    <row r="13197" spans="1:19" x14ac:dyDescent="0.2">
      <c r="A13197">
        <v>13192</v>
      </c>
      <c r="B13197" s="1">
        <v>45154</v>
      </c>
      <c r="C13197" t="s">
        <v>252</v>
      </c>
      <c r="D13197" t="s">
        <v>940</v>
      </c>
      <c r="E13197">
        <v>1</v>
      </c>
      <c r="F13197" t="s">
        <v>217</v>
      </c>
      <c r="G13197" t="s">
        <v>255</v>
      </c>
      <c r="H13197" t="s">
        <v>383</v>
      </c>
      <c r="L13197" t="s">
        <v>3942</v>
      </c>
      <c r="M13197" s="2">
        <v>1100</v>
      </c>
      <c r="N13197" s="2">
        <v>5000</v>
      </c>
      <c r="O13197" s="2">
        <f>IF(Tabla1[[#This Row],[Mov]]="VNT",Tabla1[[#This Row],[Sale]]-Tabla1[[#This Row],[Cost]],-Tabla1[[#This Row],[Cost]]*Tabla1[[#This Row],[Cant]])</f>
        <v>3900</v>
      </c>
      <c r="P13197" s="8">
        <f>IF(Tabla1[[#This Row],[Mov]]="VNT",-Tabla1[[#This Row],[Cant]],Tabla1[[#This Row],[Cant]])</f>
        <v>-1</v>
      </c>
      <c r="Q13197" s="8">
        <f>DAY(Tabla1[[#This Row],[Date]])</f>
        <v>16</v>
      </c>
      <c r="R13197" s="8">
        <f>MONTH(Tabla1[[#This Row],[Date]])</f>
        <v>8</v>
      </c>
      <c r="S13197" s="8">
        <f>YEAR(Tabla1[[#This Row],[Date]])</f>
        <v>2023</v>
      </c>
    </row>
    <row r="13198" spans="1:19" x14ac:dyDescent="0.2">
      <c r="A13198">
        <v>13193</v>
      </c>
      <c r="B13198" s="1">
        <v>45154</v>
      </c>
      <c r="C13198" t="s">
        <v>252</v>
      </c>
      <c r="D13198" t="s">
        <v>324</v>
      </c>
      <c r="E13198">
        <v>1</v>
      </c>
      <c r="F13198" t="s">
        <v>669</v>
      </c>
      <c r="G13198" t="s">
        <v>255</v>
      </c>
      <c r="H13198" t="s">
        <v>3710</v>
      </c>
      <c r="M13198" s="2">
        <v>5000</v>
      </c>
      <c r="N13198" s="2">
        <v>20000</v>
      </c>
      <c r="O13198" s="2">
        <f>IF(Tabla1[[#This Row],[Mov]]="VNT",Tabla1[[#This Row],[Sale]]-Tabla1[[#This Row],[Cost]],-Tabla1[[#This Row],[Cost]]*Tabla1[[#This Row],[Cant]])</f>
        <v>15000</v>
      </c>
      <c r="P13198" s="8">
        <f>IF(Tabla1[[#This Row],[Mov]]="VNT",-Tabla1[[#This Row],[Cant]],Tabla1[[#This Row],[Cant]])</f>
        <v>-1</v>
      </c>
      <c r="Q13198" s="8">
        <f>DAY(Tabla1[[#This Row],[Date]])</f>
        <v>16</v>
      </c>
      <c r="R13198" s="8">
        <f>MONTH(Tabla1[[#This Row],[Date]])</f>
        <v>8</v>
      </c>
      <c r="S13198" s="8">
        <f>YEAR(Tabla1[[#This Row],[Date]])</f>
        <v>2023</v>
      </c>
    </row>
    <row r="13199" spans="1:19" x14ac:dyDescent="0.2">
      <c r="A13199">
        <v>13194</v>
      </c>
      <c r="B13199" s="1">
        <v>45154</v>
      </c>
      <c r="C13199" t="s">
        <v>252</v>
      </c>
      <c r="D13199" t="s">
        <v>324</v>
      </c>
      <c r="E13199">
        <v>1</v>
      </c>
      <c r="F13199" t="s">
        <v>47</v>
      </c>
      <c r="G13199" t="s">
        <v>258</v>
      </c>
      <c r="H13199" t="s">
        <v>737</v>
      </c>
      <c r="M13199" s="2">
        <v>8000</v>
      </c>
      <c r="N13199" s="2">
        <v>20000</v>
      </c>
      <c r="O13199" s="2">
        <f>IF(Tabla1[[#This Row],[Mov]]="VNT",Tabla1[[#This Row],[Sale]]-Tabla1[[#This Row],[Cost]],-Tabla1[[#This Row],[Cost]]*Tabla1[[#This Row],[Cant]])</f>
        <v>12000</v>
      </c>
      <c r="P13199" s="8">
        <f>IF(Tabla1[[#This Row],[Mov]]="VNT",-Tabla1[[#This Row],[Cant]],Tabla1[[#This Row],[Cant]])</f>
        <v>-1</v>
      </c>
      <c r="Q13199" s="8">
        <f>DAY(Tabla1[[#This Row],[Date]])</f>
        <v>16</v>
      </c>
      <c r="R13199" s="8">
        <f>MONTH(Tabla1[[#This Row],[Date]])</f>
        <v>8</v>
      </c>
      <c r="S13199" s="8">
        <f>YEAR(Tabla1[[#This Row],[Date]])</f>
        <v>2023</v>
      </c>
    </row>
    <row r="13200" spans="1:19" x14ac:dyDescent="0.2">
      <c r="A13200">
        <v>13195</v>
      </c>
      <c r="B13200" s="1">
        <v>45154</v>
      </c>
      <c r="C13200" t="s">
        <v>252</v>
      </c>
      <c r="D13200" t="s">
        <v>324</v>
      </c>
      <c r="E13200">
        <v>1</v>
      </c>
      <c r="F13200" t="s">
        <v>217</v>
      </c>
      <c r="G13200" t="s">
        <v>581</v>
      </c>
      <c r="H13200" t="s">
        <v>1165</v>
      </c>
      <c r="M13200" s="2">
        <v>1100</v>
      </c>
      <c r="N13200" s="2">
        <v>10000</v>
      </c>
      <c r="O13200" s="2">
        <f>IF(Tabla1[[#This Row],[Mov]]="VNT",Tabla1[[#This Row],[Sale]]-Tabla1[[#This Row],[Cost]],-Tabla1[[#This Row],[Cost]]*Tabla1[[#This Row],[Cant]])</f>
        <v>8900</v>
      </c>
      <c r="P13200" s="8">
        <f>IF(Tabla1[[#This Row],[Mov]]="VNT",-Tabla1[[#This Row],[Cant]],Tabla1[[#This Row],[Cant]])</f>
        <v>-1</v>
      </c>
      <c r="Q13200" s="8">
        <f>DAY(Tabla1[[#This Row],[Date]])</f>
        <v>16</v>
      </c>
      <c r="R13200" s="8">
        <f>MONTH(Tabla1[[#This Row],[Date]])</f>
        <v>8</v>
      </c>
      <c r="S13200" s="8">
        <f>YEAR(Tabla1[[#This Row],[Date]])</f>
        <v>2023</v>
      </c>
    </row>
    <row r="13201" spans="1:19" x14ac:dyDescent="0.2">
      <c r="A13201">
        <v>13196</v>
      </c>
      <c r="B13201" s="1">
        <v>45154</v>
      </c>
      <c r="C13201" t="s">
        <v>252</v>
      </c>
      <c r="D13201" t="s">
        <v>940</v>
      </c>
      <c r="E13201">
        <v>1</v>
      </c>
      <c r="F13201" t="s">
        <v>116</v>
      </c>
      <c r="G13201" t="s">
        <v>374</v>
      </c>
      <c r="H13201" t="s">
        <v>506</v>
      </c>
      <c r="M13201" s="2">
        <v>5139</v>
      </c>
      <c r="N13201" s="2">
        <v>5500</v>
      </c>
      <c r="O13201" s="2">
        <f>IF(Tabla1[[#This Row],[Mov]]="VNT",Tabla1[[#This Row],[Sale]]-Tabla1[[#This Row],[Cost]],-Tabla1[[#This Row],[Cost]]*Tabla1[[#This Row],[Cant]])</f>
        <v>361</v>
      </c>
      <c r="P13201" s="8">
        <f>IF(Tabla1[[#This Row],[Mov]]="VNT",-Tabla1[[#This Row],[Cant]],Tabla1[[#This Row],[Cant]])</f>
        <v>-1</v>
      </c>
      <c r="Q13201" s="8">
        <f>DAY(Tabla1[[#This Row],[Date]])</f>
        <v>16</v>
      </c>
      <c r="R13201" s="8">
        <f>MONTH(Tabla1[[#This Row],[Date]])</f>
        <v>8</v>
      </c>
      <c r="S13201" s="8">
        <f>YEAR(Tabla1[[#This Row],[Date]])</f>
        <v>2023</v>
      </c>
    </row>
    <row r="13202" spans="1:19" x14ac:dyDescent="0.2">
      <c r="A13202">
        <v>13196</v>
      </c>
      <c r="B13202" s="1">
        <v>45154</v>
      </c>
      <c r="C13202" t="s">
        <v>252</v>
      </c>
      <c r="D13202" t="s">
        <v>324</v>
      </c>
      <c r="E13202">
        <v>1</v>
      </c>
      <c r="F13202" t="s">
        <v>378</v>
      </c>
      <c r="G13202" t="s">
        <v>276</v>
      </c>
      <c r="H13202" t="s">
        <v>3904</v>
      </c>
      <c r="M13202" s="2">
        <v>155000</v>
      </c>
      <c r="N13202" s="2">
        <v>220000</v>
      </c>
      <c r="O13202" s="2">
        <f>IF(Tabla1[[#This Row],[Mov]]="VNT",Tabla1[[#This Row],[Sale]]-Tabla1[[#This Row],[Cost]],-Tabla1[[#This Row],[Cost]]*Tabla1[[#This Row],[Cant]])</f>
        <v>65000</v>
      </c>
      <c r="P13202" s="8">
        <f>IF(Tabla1[[#This Row],[Mov]]="VNT",-Tabla1[[#This Row],[Cant]],Tabla1[[#This Row],[Cant]])</f>
        <v>-1</v>
      </c>
      <c r="Q13202" s="8">
        <f>DAY(Tabla1[[#This Row],[Date]])</f>
        <v>16</v>
      </c>
      <c r="R13202" s="8">
        <f>MONTH(Tabla1[[#This Row],[Date]])</f>
        <v>8</v>
      </c>
      <c r="S13202" s="8">
        <f>YEAR(Tabla1[[#This Row],[Date]])</f>
        <v>2023</v>
      </c>
    </row>
    <row r="13203" spans="1:19" x14ac:dyDescent="0.2">
      <c r="A13203">
        <v>13196</v>
      </c>
      <c r="B13203" s="1">
        <v>45154</v>
      </c>
      <c r="C13203" t="s">
        <v>252</v>
      </c>
      <c r="D13203" t="s">
        <v>324</v>
      </c>
      <c r="E13203">
        <v>1</v>
      </c>
      <c r="F13203" t="s">
        <v>217</v>
      </c>
      <c r="G13203" t="s">
        <v>276</v>
      </c>
      <c r="H13203" t="s">
        <v>1460</v>
      </c>
      <c r="L13203" t="s">
        <v>2355</v>
      </c>
      <c r="M13203" s="2">
        <v>1100</v>
      </c>
      <c r="N13203" s="2">
        <v>8000</v>
      </c>
      <c r="O13203" s="2">
        <f>IF(Tabla1[[#This Row],[Mov]]="VNT",Tabla1[[#This Row],[Sale]]-Tabla1[[#This Row],[Cost]],-Tabla1[[#This Row],[Cost]]*Tabla1[[#This Row],[Cant]])</f>
        <v>6900</v>
      </c>
      <c r="P13203" s="8">
        <f>IF(Tabla1[[#This Row],[Mov]]="VNT",-Tabla1[[#This Row],[Cant]],Tabla1[[#This Row],[Cant]])</f>
        <v>-1</v>
      </c>
      <c r="Q13203" s="8">
        <f>DAY(Tabla1[[#This Row],[Date]])</f>
        <v>16</v>
      </c>
      <c r="R13203" s="8">
        <f>MONTH(Tabla1[[#This Row],[Date]])</f>
        <v>8</v>
      </c>
      <c r="S13203" s="8">
        <f>YEAR(Tabla1[[#This Row],[Date]])</f>
        <v>2023</v>
      </c>
    </row>
    <row r="13204" spans="1:19" x14ac:dyDescent="0.2">
      <c r="A13204">
        <v>13196</v>
      </c>
      <c r="B13204" s="1">
        <v>45154</v>
      </c>
      <c r="C13204" t="s">
        <v>252</v>
      </c>
      <c r="D13204" t="s">
        <v>324</v>
      </c>
      <c r="E13204">
        <v>1</v>
      </c>
      <c r="F13204" t="s">
        <v>116</v>
      </c>
      <c r="G13204" t="s">
        <v>374</v>
      </c>
      <c r="H13204" t="s">
        <v>506</v>
      </c>
      <c r="M13204" s="2">
        <v>10279</v>
      </c>
      <c r="N13204" s="2">
        <v>11000</v>
      </c>
      <c r="O13204" s="2">
        <f>IF(Tabla1[[#This Row],[Mov]]="VNT",Tabla1[[#This Row],[Sale]]-Tabla1[[#This Row],[Cost]],-Tabla1[[#This Row],[Cost]]*Tabla1[[#This Row],[Cant]])</f>
        <v>721</v>
      </c>
      <c r="P13204" s="8">
        <f>IF(Tabla1[[#This Row],[Mov]]="VNT",-Tabla1[[#This Row],[Cant]],Tabla1[[#This Row],[Cant]])</f>
        <v>-1</v>
      </c>
      <c r="Q13204" s="8">
        <f>DAY(Tabla1[[#This Row],[Date]])</f>
        <v>16</v>
      </c>
      <c r="R13204" s="8">
        <f>MONTH(Tabla1[[#This Row],[Date]])</f>
        <v>8</v>
      </c>
      <c r="S13204" s="8">
        <f>YEAR(Tabla1[[#This Row],[Date]])</f>
        <v>2023</v>
      </c>
    </row>
    <row r="13205" spans="1:19" x14ac:dyDescent="0.2">
      <c r="A13205">
        <v>13196</v>
      </c>
      <c r="B13205" s="1">
        <v>45154</v>
      </c>
      <c r="C13205" t="s">
        <v>252</v>
      </c>
      <c r="D13205" t="s">
        <v>324</v>
      </c>
      <c r="E13205">
        <v>1</v>
      </c>
      <c r="F13205" t="s">
        <v>1144</v>
      </c>
      <c r="G13205" t="s">
        <v>255</v>
      </c>
      <c r="H13205" t="s">
        <v>1010</v>
      </c>
      <c r="M13205" s="2">
        <v>15000</v>
      </c>
      <c r="N13205" s="2">
        <v>35000</v>
      </c>
      <c r="O13205" s="2">
        <f>IF(Tabla1[[#This Row],[Mov]]="VNT",Tabla1[[#This Row],[Sale]]-Tabla1[[#This Row],[Cost]],-Tabla1[[#This Row],[Cost]]*Tabla1[[#This Row],[Cant]])</f>
        <v>20000</v>
      </c>
      <c r="P13205" s="8">
        <f>IF(Tabla1[[#This Row],[Mov]]="VNT",-Tabla1[[#This Row],[Cant]],Tabla1[[#This Row],[Cant]])</f>
        <v>-1</v>
      </c>
      <c r="Q13205" s="8">
        <f>DAY(Tabla1[[#This Row],[Date]])</f>
        <v>16</v>
      </c>
      <c r="R13205" s="8">
        <f>MONTH(Tabla1[[#This Row],[Date]])</f>
        <v>8</v>
      </c>
      <c r="S13205" s="8">
        <f>YEAR(Tabla1[[#This Row],[Date]])</f>
        <v>2023</v>
      </c>
    </row>
    <row r="13206" spans="1:19" x14ac:dyDescent="0.2">
      <c r="A13206">
        <v>13196</v>
      </c>
      <c r="B13206" s="1">
        <v>45154</v>
      </c>
      <c r="C13206" t="s">
        <v>252</v>
      </c>
      <c r="D13206" t="s">
        <v>324</v>
      </c>
      <c r="E13206">
        <v>1</v>
      </c>
      <c r="F13206" t="s">
        <v>2176</v>
      </c>
      <c r="G13206" t="s">
        <v>255</v>
      </c>
      <c r="H13206" t="s">
        <v>3199</v>
      </c>
      <c r="M13206" s="2">
        <v>7500</v>
      </c>
      <c r="N13206" s="2">
        <v>15000</v>
      </c>
      <c r="O13206" s="2">
        <f>IF(Tabla1[[#This Row],[Mov]]="VNT",Tabla1[[#This Row],[Sale]]-Tabla1[[#This Row],[Cost]],-Tabla1[[#This Row],[Cost]]*Tabla1[[#This Row],[Cant]])</f>
        <v>7500</v>
      </c>
      <c r="P13206" s="8">
        <f>IF(Tabla1[[#This Row],[Mov]]="VNT",-Tabla1[[#This Row],[Cant]],Tabla1[[#This Row],[Cant]])</f>
        <v>-1</v>
      </c>
      <c r="Q13206" s="8">
        <f>DAY(Tabla1[[#This Row],[Date]])</f>
        <v>16</v>
      </c>
      <c r="R13206" s="8">
        <f>MONTH(Tabla1[[#This Row],[Date]])</f>
        <v>8</v>
      </c>
      <c r="S13206" s="8">
        <f>YEAR(Tabla1[[#This Row],[Date]])</f>
        <v>2023</v>
      </c>
    </row>
    <row r="13207" spans="1:19" x14ac:dyDescent="0.2">
      <c r="A13207">
        <v>13196</v>
      </c>
      <c r="B13207" s="1">
        <v>45154</v>
      </c>
      <c r="C13207" t="s">
        <v>252</v>
      </c>
      <c r="D13207" t="s">
        <v>324</v>
      </c>
      <c r="E13207">
        <v>1</v>
      </c>
      <c r="F13207" t="s">
        <v>217</v>
      </c>
      <c r="G13207" t="s">
        <v>255</v>
      </c>
      <c r="H13207" t="s">
        <v>1010</v>
      </c>
      <c r="M13207" s="2">
        <v>1100</v>
      </c>
      <c r="N13207" s="2">
        <v>10000</v>
      </c>
      <c r="O13207" s="2">
        <f>IF(Tabla1[[#This Row],[Mov]]="VNT",Tabla1[[#This Row],[Sale]]-Tabla1[[#This Row],[Cost]],-Tabla1[[#This Row],[Cost]]*Tabla1[[#This Row],[Cant]])</f>
        <v>8900</v>
      </c>
      <c r="P13207" s="8">
        <f>IF(Tabla1[[#This Row],[Mov]]="VNT",-Tabla1[[#This Row],[Cant]],Tabla1[[#This Row],[Cant]])</f>
        <v>-1</v>
      </c>
      <c r="Q13207" s="8">
        <f>DAY(Tabla1[[#This Row],[Date]])</f>
        <v>16</v>
      </c>
      <c r="R13207" s="8">
        <f>MONTH(Tabla1[[#This Row],[Date]])</f>
        <v>8</v>
      </c>
      <c r="S13207" s="8">
        <f>YEAR(Tabla1[[#This Row],[Date]])</f>
        <v>2023</v>
      </c>
    </row>
    <row r="13208" spans="1:19" x14ac:dyDescent="0.2">
      <c r="A13208">
        <v>13196</v>
      </c>
      <c r="B13208" s="1">
        <v>45154</v>
      </c>
      <c r="C13208" t="s">
        <v>252</v>
      </c>
      <c r="D13208" t="s">
        <v>324</v>
      </c>
      <c r="E13208">
        <v>1</v>
      </c>
      <c r="F13208" t="s">
        <v>334</v>
      </c>
      <c r="G13208" t="s">
        <v>852</v>
      </c>
      <c r="H13208" t="s">
        <v>2228</v>
      </c>
      <c r="M13208" s="2">
        <v>900</v>
      </c>
      <c r="N13208" s="2">
        <v>10000</v>
      </c>
      <c r="O13208" s="2">
        <f>IF(Tabla1[[#This Row],[Mov]]="VNT",Tabla1[[#This Row],[Sale]]-Tabla1[[#This Row],[Cost]],-Tabla1[[#This Row],[Cost]]*Tabla1[[#This Row],[Cant]])</f>
        <v>9100</v>
      </c>
      <c r="P13208" s="8">
        <f>IF(Tabla1[[#This Row],[Mov]]="VNT",-Tabla1[[#This Row],[Cant]],Tabla1[[#This Row],[Cant]])</f>
        <v>-1</v>
      </c>
      <c r="Q13208" s="8">
        <f>DAY(Tabla1[[#This Row],[Date]])</f>
        <v>16</v>
      </c>
      <c r="R13208" s="8">
        <f>MONTH(Tabla1[[#This Row],[Date]])</f>
        <v>8</v>
      </c>
      <c r="S13208" s="8">
        <f>YEAR(Tabla1[[#This Row],[Date]])</f>
        <v>2023</v>
      </c>
    </row>
    <row r="13209" spans="1:19" x14ac:dyDescent="0.2">
      <c r="A13209">
        <v>13196</v>
      </c>
      <c r="B13209" s="1">
        <v>45154</v>
      </c>
      <c r="C13209" t="s">
        <v>252</v>
      </c>
      <c r="D13209" t="s">
        <v>324</v>
      </c>
      <c r="E13209">
        <v>1</v>
      </c>
      <c r="F13209" t="s">
        <v>216</v>
      </c>
      <c r="G13209" t="s">
        <v>852</v>
      </c>
      <c r="H13209" t="s">
        <v>2228</v>
      </c>
      <c r="M13209" s="2">
        <v>9000</v>
      </c>
      <c r="N13209" s="2">
        <v>20000</v>
      </c>
      <c r="O13209" s="2">
        <f>IF(Tabla1[[#This Row],[Mov]]="VNT",Tabla1[[#This Row],[Sale]]-Tabla1[[#This Row],[Cost]],-Tabla1[[#This Row],[Cost]]*Tabla1[[#This Row],[Cant]])</f>
        <v>11000</v>
      </c>
      <c r="P13209" s="8">
        <f>IF(Tabla1[[#This Row],[Mov]]="VNT",-Tabla1[[#This Row],[Cant]],Tabla1[[#This Row],[Cant]])</f>
        <v>-1</v>
      </c>
      <c r="Q13209" s="8">
        <f>DAY(Tabla1[[#This Row],[Date]])</f>
        <v>16</v>
      </c>
      <c r="R13209" s="8">
        <f>MONTH(Tabla1[[#This Row],[Date]])</f>
        <v>8</v>
      </c>
      <c r="S13209" s="8">
        <f>YEAR(Tabla1[[#This Row],[Date]])</f>
        <v>2023</v>
      </c>
    </row>
    <row r="13210" spans="1:19" x14ac:dyDescent="0.2">
      <c r="A13210">
        <v>13196</v>
      </c>
      <c r="B13210" s="1">
        <v>45154</v>
      </c>
      <c r="C13210" t="s">
        <v>252</v>
      </c>
      <c r="D13210" t="s">
        <v>324</v>
      </c>
      <c r="E13210">
        <v>1</v>
      </c>
      <c r="F13210" t="s">
        <v>883</v>
      </c>
      <c r="G13210" t="s">
        <v>255</v>
      </c>
      <c r="H13210" t="s">
        <v>274</v>
      </c>
      <c r="M13210" s="2">
        <v>3500</v>
      </c>
      <c r="N13210" s="2">
        <v>10000</v>
      </c>
      <c r="O13210" s="2">
        <f>IF(Tabla1[[#This Row],[Mov]]="VNT",Tabla1[[#This Row],[Sale]]-Tabla1[[#This Row],[Cost]],-Tabla1[[#This Row],[Cost]]*Tabla1[[#This Row],[Cant]])</f>
        <v>6500</v>
      </c>
      <c r="P13210" s="8">
        <f>IF(Tabla1[[#This Row],[Mov]]="VNT",-Tabla1[[#This Row],[Cant]],Tabla1[[#This Row],[Cant]])</f>
        <v>-1</v>
      </c>
      <c r="Q13210" s="8">
        <f>DAY(Tabla1[[#This Row],[Date]])</f>
        <v>16</v>
      </c>
      <c r="R13210" s="8">
        <f>MONTH(Tabla1[[#This Row],[Date]])</f>
        <v>8</v>
      </c>
      <c r="S13210" s="8">
        <f>YEAR(Tabla1[[#This Row],[Date]])</f>
        <v>2023</v>
      </c>
    </row>
    <row r="13211" spans="1:19" x14ac:dyDescent="0.2">
      <c r="A13211">
        <v>13196</v>
      </c>
      <c r="B13211" s="1">
        <v>45154</v>
      </c>
      <c r="C13211" t="s">
        <v>252</v>
      </c>
      <c r="D13211" t="s">
        <v>324</v>
      </c>
      <c r="E13211">
        <v>1</v>
      </c>
      <c r="F13211" t="s">
        <v>216</v>
      </c>
      <c r="G13211" t="s">
        <v>276</v>
      </c>
      <c r="H13211" t="s">
        <v>3943</v>
      </c>
      <c r="J13211" t="s">
        <v>23</v>
      </c>
      <c r="M13211" s="2">
        <v>12000</v>
      </c>
      <c r="N13211" s="2">
        <v>20000</v>
      </c>
      <c r="O13211" s="2">
        <f>IF(Tabla1[[#This Row],[Mov]]="VNT",Tabla1[[#This Row],[Sale]]-Tabla1[[#This Row],[Cost]],-Tabla1[[#This Row],[Cost]]*Tabla1[[#This Row],[Cant]])</f>
        <v>8000</v>
      </c>
      <c r="P13211" s="8">
        <f>IF(Tabla1[[#This Row],[Mov]]="VNT",-Tabla1[[#This Row],[Cant]],Tabla1[[#This Row],[Cant]])</f>
        <v>-1</v>
      </c>
      <c r="Q13211" s="8">
        <f>DAY(Tabla1[[#This Row],[Date]])</f>
        <v>16</v>
      </c>
      <c r="R13211" s="8">
        <f>MONTH(Tabla1[[#This Row],[Date]])</f>
        <v>8</v>
      </c>
      <c r="S13211" s="8">
        <f>YEAR(Tabla1[[#This Row],[Date]])</f>
        <v>2023</v>
      </c>
    </row>
    <row r="13212" spans="1:19" x14ac:dyDescent="0.2">
      <c r="A13212">
        <v>13196</v>
      </c>
      <c r="B13212" s="1">
        <v>45154</v>
      </c>
      <c r="C13212" t="s">
        <v>252</v>
      </c>
      <c r="D13212" t="s">
        <v>324</v>
      </c>
      <c r="E13212">
        <v>1</v>
      </c>
      <c r="F13212" t="s">
        <v>883</v>
      </c>
      <c r="G13212" t="s">
        <v>276</v>
      </c>
      <c r="H13212" t="s">
        <v>389</v>
      </c>
      <c r="J13212" t="s">
        <v>2859</v>
      </c>
      <c r="M13212" s="2">
        <v>3500</v>
      </c>
      <c r="N13212" s="2">
        <v>10000</v>
      </c>
      <c r="O13212" s="2">
        <f>IF(Tabla1[[#This Row],[Mov]]="VNT",Tabla1[[#This Row],[Sale]]-Tabla1[[#This Row],[Cost]],-Tabla1[[#This Row],[Cost]]*Tabla1[[#This Row],[Cant]])</f>
        <v>6500</v>
      </c>
      <c r="P13212" s="8">
        <f>IF(Tabla1[[#This Row],[Mov]]="VNT",-Tabla1[[#This Row],[Cant]],Tabla1[[#This Row],[Cant]])</f>
        <v>-1</v>
      </c>
      <c r="Q13212" s="8">
        <f>DAY(Tabla1[[#This Row],[Date]])</f>
        <v>16</v>
      </c>
      <c r="R13212" s="8">
        <f>MONTH(Tabla1[[#This Row],[Date]])</f>
        <v>8</v>
      </c>
      <c r="S13212" s="8">
        <f>YEAR(Tabla1[[#This Row],[Date]])</f>
        <v>2023</v>
      </c>
    </row>
    <row r="13213" spans="1:19" x14ac:dyDescent="0.2">
      <c r="A13213">
        <v>13196</v>
      </c>
      <c r="B13213" s="1">
        <v>45154</v>
      </c>
      <c r="C13213" t="s">
        <v>252</v>
      </c>
      <c r="D13213" t="s">
        <v>324</v>
      </c>
      <c r="E13213">
        <v>1</v>
      </c>
      <c r="F13213" t="s">
        <v>216</v>
      </c>
      <c r="G13213" t="s">
        <v>276</v>
      </c>
      <c r="H13213" t="s">
        <v>285</v>
      </c>
      <c r="J13213" t="s">
        <v>23</v>
      </c>
      <c r="M13213" s="2">
        <v>8000</v>
      </c>
      <c r="N13213" s="2">
        <v>20000</v>
      </c>
      <c r="O13213" s="2">
        <f>IF(Tabla1[[#This Row],[Mov]]="VNT",Tabla1[[#This Row],[Sale]]-Tabla1[[#This Row],[Cost]],-Tabla1[[#This Row],[Cost]]*Tabla1[[#This Row],[Cant]])</f>
        <v>12000</v>
      </c>
      <c r="P13213" s="8">
        <f>IF(Tabla1[[#This Row],[Mov]]="VNT",-Tabla1[[#This Row],[Cant]],Tabla1[[#This Row],[Cant]])</f>
        <v>-1</v>
      </c>
      <c r="Q13213" s="8">
        <f>DAY(Tabla1[[#This Row],[Date]])</f>
        <v>16</v>
      </c>
      <c r="R13213" s="8">
        <f>MONTH(Tabla1[[#This Row],[Date]])</f>
        <v>8</v>
      </c>
      <c r="S13213" s="8">
        <f>YEAR(Tabla1[[#This Row],[Date]])</f>
        <v>2023</v>
      </c>
    </row>
    <row r="13214" spans="1:19" x14ac:dyDescent="0.2">
      <c r="A13214">
        <v>13196</v>
      </c>
      <c r="B13214" s="1">
        <v>45154</v>
      </c>
      <c r="C13214" t="s">
        <v>252</v>
      </c>
      <c r="D13214" t="s">
        <v>324</v>
      </c>
      <c r="E13214">
        <v>1</v>
      </c>
      <c r="F13214" t="s">
        <v>116</v>
      </c>
      <c r="G13214" t="s">
        <v>374</v>
      </c>
      <c r="H13214" t="s">
        <v>506</v>
      </c>
      <c r="M13214" s="2">
        <v>14952</v>
      </c>
      <c r="N13214" s="2">
        <v>16000</v>
      </c>
      <c r="O13214" s="2">
        <f>IF(Tabla1[[#This Row],[Mov]]="VNT",Tabla1[[#This Row],[Sale]]-Tabla1[[#This Row],[Cost]],-Tabla1[[#This Row],[Cost]]*Tabla1[[#This Row],[Cant]])</f>
        <v>1048</v>
      </c>
      <c r="P13214" s="8">
        <f>IF(Tabla1[[#This Row],[Mov]]="VNT",-Tabla1[[#This Row],[Cant]],Tabla1[[#This Row],[Cant]])</f>
        <v>-1</v>
      </c>
      <c r="Q13214" s="8">
        <f>DAY(Tabla1[[#This Row],[Date]])</f>
        <v>16</v>
      </c>
      <c r="R13214" s="8">
        <f>MONTH(Tabla1[[#This Row],[Date]])</f>
        <v>8</v>
      </c>
      <c r="S13214" s="8">
        <f>YEAR(Tabla1[[#This Row],[Date]])</f>
        <v>2023</v>
      </c>
    </row>
    <row r="13215" spans="1:19" x14ac:dyDescent="0.2">
      <c r="A13215">
        <v>13197</v>
      </c>
      <c r="B13215" s="1">
        <v>45154</v>
      </c>
      <c r="C13215" t="s">
        <v>252</v>
      </c>
      <c r="D13215" t="s">
        <v>324</v>
      </c>
      <c r="E13215">
        <v>1</v>
      </c>
      <c r="F13215" t="s">
        <v>116</v>
      </c>
      <c r="G13215" t="s">
        <v>374</v>
      </c>
      <c r="H13215" t="s">
        <v>506</v>
      </c>
      <c r="M13215" s="2">
        <v>3270</v>
      </c>
      <c r="N13215" s="2">
        <v>3500</v>
      </c>
      <c r="O13215" s="2">
        <f>IF(Tabla1[[#This Row],[Mov]]="VNT",Tabla1[[#This Row],[Sale]]-Tabla1[[#This Row],[Cost]],-Tabla1[[#This Row],[Cost]]*Tabla1[[#This Row],[Cant]])</f>
        <v>230</v>
      </c>
      <c r="P13215" s="8">
        <f>IF(Tabla1[[#This Row],[Mov]]="VNT",-Tabla1[[#This Row],[Cant]],Tabla1[[#This Row],[Cant]])</f>
        <v>-1</v>
      </c>
      <c r="Q13215" s="8">
        <f>DAY(Tabla1[[#This Row],[Date]])</f>
        <v>16</v>
      </c>
      <c r="R13215" s="8">
        <f>MONTH(Tabla1[[#This Row],[Date]])</f>
        <v>8</v>
      </c>
      <c r="S13215" s="8">
        <f>YEAR(Tabla1[[#This Row],[Date]])</f>
        <v>2023</v>
      </c>
    </row>
    <row r="13216" spans="1:19" x14ac:dyDescent="0.2">
      <c r="A13216">
        <v>13198</v>
      </c>
      <c r="B13216" s="1">
        <v>45154</v>
      </c>
      <c r="C13216" t="s">
        <v>252</v>
      </c>
      <c r="D13216" t="s">
        <v>324</v>
      </c>
      <c r="E13216">
        <v>1</v>
      </c>
      <c r="F13216" t="s">
        <v>116</v>
      </c>
      <c r="G13216" t="s">
        <v>374</v>
      </c>
      <c r="H13216" t="s">
        <v>506</v>
      </c>
      <c r="M13216" s="2">
        <v>25700</v>
      </c>
      <c r="N13216" s="2">
        <v>27500</v>
      </c>
      <c r="O13216" s="2">
        <f>IF(Tabla1[[#This Row],[Mov]]="VNT",Tabla1[[#This Row],[Sale]]-Tabla1[[#This Row],[Cost]],-Tabla1[[#This Row],[Cost]]*Tabla1[[#This Row],[Cant]])</f>
        <v>1800</v>
      </c>
      <c r="P13216" s="8">
        <f>IF(Tabla1[[#This Row],[Mov]]="VNT",-Tabla1[[#This Row],[Cant]],Tabla1[[#This Row],[Cant]])</f>
        <v>-1</v>
      </c>
      <c r="Q13216" s="8">
        <f>DAY(Tabla1[[#This Row],[Date]])</f>
        <v>16</v>
      </c>
      <c r="R13216" s="8">
        <f>MONTH(Tabla1[[#This Row],[Date]])</f>
        <v>8</v>
      </c>
      <c r="S13216" s="8">
        <f>YEAR(Tabla1[[#This Row],[Date]])</f>
        <v>2023</v>
      </c>
    </row>
    <row r="13217" spans="1:19" x14ac:dyDescent="0.2">
      <c r="A13217">
        <v>13199</v>
      </c>
      <c r="B13217" s="1">
        <v>45154</v>
      </c>
      <c r="C13217" t="s">
        <v>252</v>
      </c>
      <c r="D13217" t="s">
        <v>324</v>
      </c>
      <c r="E13217">
        <v>1</v>
      </c>
      <c r="F13217" t="s">
        <v>21</v>
      </c>
      <c r="G13217" t="s">
        <v>264</v>
      </c>
      <c r="H13217" t="s">
        <v>1513</v>
      </c>
      <c r="M13217" s="2">
        <v>2600</v>
      </c>
      <c r="N13217" s="2">
        <v>10000</v>
      </c>
      <c r="O13217" s="2">
        <f>IF(Tabla1[[#This Row],[Mov]]="VNT",Tabla1[[#This Row],[Sale]]-Tabla1[[#This Row],[Cost]],-Tabla1[[#This Row],[Cost]]*Tabla1[[#This Row],[Cant]])</f>
        <v>7400</v>
      </c>
      <c r="P13217" s="8">
        <f>IF(Tabla1[[#This Row],[Mov]]="VNT",-Tabla1[[#This Row],[Cant]],Tabla1[[#This Row],[Cant]])</f>
        <v>-1</v>
      </c>
      <c r="Q13217" s="8">
        <f>DAY(Tabla1[[#This Row],[Date]])</f>
        <v>16</v>
      </c>
      <c r="R13217" s="8">
        <f>MONTH(Tabla1[[#This Row],[Date]])</f>
        <v>8</v>
      </c>
      <c r="S13217" s="8">
        <f>YEAR(Tabla1[[#This Row],[Date]])</f>
        <v>2023</v>
      </c>
    </row>
    <row r="13218" spans="1:19" x14ac:dyDescent="0.2">
      <c r="A13218">
        <v>13200</v>
      </c>
      <c r="B13218" s="1">
        <v>45154</v>
      </c>
      <c r="C13218" t="s">
        <v>252</v>
      </c>
      <c r="D13218" t="s">
        <v>324</v>
      </c>
      <c r="E13218">
        <v>1</v>
      </c>
      <c r="F13218" t="s">
        <v>26</v>
      </c>
      <c r="G13218" t="s">
        <v>256</v>
      </c>
      <c r="H13218" t="s">
        <v>20</v>
      </c>
      <c r="M13218" s="2">
        <v>8500</v>
      </c>
      <c r="N13218" s="2">
        <v>24000</v>
      </c>
      <c r="O13218" s="2">
        <f>IF(Tabla1[[#This Row],[Mov]]="VNT",Tabla1[[#This Row],[Sale]]-Tabla1[[#This Row],[Cost]],-Tabla1[[#This Row],[Cost]]*Tabla1[[#This Row],[Cant]])</f>
        <v>15500</v>
      </c>
      <c r="P13218" s="8">
        <f>IF(Tabla1[[#This Row],[Mov]]="VNT",-Tabla1[[#This Row],[Cant]],Tabla1[[#This Row],[Cant]])</f>
        <v>-1</v>
      </c>
      <c r="Q13218" s="8">
        <f>DAY(Tabla1[[#This Row],[Date]])</f>
        <v>16</v>
      </c>
      <c r="R13218" s="8">
        <f>MONTH(Tabla1[[#This Row],[Date]])</f>
        <v>8</v>
      </c>
      <c r="S13218" s="8">
        <f>YEAR(Tabla1[[#This Row],[Date]])</f>
        <v>2023</v>
      </c>
    </row>
    <row r="13219" spans="1:19" x14ac:dyDescent="0.2">
      <c r="A13219">
        <v>13201</v>
      </c>
      <c r="B13219" s="1">
        <v>45154</v>
      </c>
      <c r="C13219" t="s">
        <v>252</v>
      </c>
      <c r="D13219" t="s">
        <v>324</v>
      </c>
      <c r="E13219">
        <v>1</v>
      </c>
      <c r="F13219" t="s">
        <v>127</v>
      </c>
      <c r="G13219" t="s">
        <v>457</v>
      </c>
      <c r="H13219" t="s">
        <v>139</v>
      </c>
      <c r="M13219" s="2">
        <v>2500</v>
      </c>
      <c r="N13219" s="2">
        <v>7000</v>
      </c>
      <c r="O13219" s="2">
        <f>IF(Tabla1[[#This Row],[Mov]]="VNT",Tabla1[[#This Row],[Sale]]-Tabla1[[#This Row],[Cost]],-Tabla1[[#This Row],[Cost]]*Tabla1[[#This Row],[Cant]])</f>
        <v>4500</v>
      </c>
      <c r="P13219" s="8">
        <f>IF(Tabla1[[#This Row],[Mov]]="VNT",-Tabla1[[#This Row],[Cant]],Tabla1[[#This Row],[Cant]])</f>
        <v>-1</v>
      </c>
      <c r="Q13219" s="8">
        <f>DAY(Tabla1[[#This Row],[Date]])</f>
        <v>16</v>
      </c>
      <c r="R13219" s="8">
        <f>MONTH(Tabla1[[#This Row],[Date]])</f>
        <v>8</v>
      </c>
      <c r="S13219" s="8">
        <f>YEAR(Tabla1[[#This Row],[Date]])</f>
        <v>2023</v>
      </c>
    </row>
    <row r="13220" spans="1:19" x14ac:dyDescent="0.2">
      <c r="A13220">
        <v>13202</v>
      </c>
      <c r="B13220" s="1">
        <v>45154</v>
      </c>
      <c r="C13220" t="s">
        <v>252</v>
      </c>
      <c r="D13220" t="s">
        <v>324</v>
      </c>
      <c r="E13220">
        <v>1</v>
      </c>
      <c r="F13220" t="s">
        <v>2324</v>
      </c>
      <c r="G13220" t="s">
        <v>264</v>
      </c>
      <c r="H13220" t="s">
        <v>3328</v>
      </c>
      <c r="M13220" s="2">
        <v>12000</v>
      </c>
      <c r="N13220" s="2">
        <v>20000</v>
      </c>
      <c r="O13220" s="2">
        <f>IF(Tabla1[[#This Row],[Mov]]="VNT",Tabla1[[#This Row],[Sale]]-Tabla1[[#This Row],[Cost]],-Tabla1[[#This Row],[Cost]]*Tabla1[[#This Row],[Cant]])</f>
        <v>8000</v>
      </c>
      <c r="P13220" s="8">
        <f>IF(Tabla1[[#This Row],[Mov]]="VNT",-Tabla1[[#This Row],[Cant]],Tabla1[[#This Row],[Cant]])</f>
        <v>-1</v>
      </c>
      <c r="Q13220" s="8">
        <f>DAY(Tabla1[[#This Row],[Date]])</f>
        <v>16</v>
      </c>
      <c r="R13220" s="8">
        <f>MONTH(Tabla1[[#This Row],[Date]])</f>
        <v>8</v>
      </c>
      <c r="S13220" s="8">
        <f>YEAR(Tabla1[[#This Row],[Date]])</f>
        <v>2023</v>
      </c>
    </row>
    <row r="13221" spans="1:19" x14ac:dyDescent="0.2">
      <c r="A13221">
        <v>13203</v>
      </c>
      <c r="B13221" s="1">
        <v>45154</v>
      </c>
      <c r="C13221" t="s">
        <v>252</v>
      </c>
      <c r="D13221" t="s">
        <v>324</v>
      </c>
      <c r="E13221">
        <v>1</v>
      </c>
      <c r="F13221" t="s">
        <v>217</v>
      </c>
      <c r="G13221" t="s">
        <v>491</v>
      </c>
      <c r="H13221" t="s">
        <v>3944</v>
      </c>
      <c r="M13221" s="2">
        <v>1100</v>
      </c>
      <c r="N13221" s="2">
        <v>10000</v>
      </c>
      <c r="O13221" s="2">
        <f>IF(Tabla1[[#This Row],[Mov]]="VNT",Tabla1[[#This Row],[Sale]]-Tabla1[[#This Row],[Cost]],-Tabla1[[#This Row],[Cost]]*Tabla1[[#This Row],[Cant]])</f>
        <v>8900</v>
      </c>
      <c r="P13221" s="8">
        <f>IF(Tabla1[[#This Row],[Mov]]="VNT",-Tabla1[[#This Row],[Cant]],Tabla1[[#This Row],[Cant]])</f>
        <v>-1</v>
      </c>
      <c r="Q13221" s="8">
        <f>DAY(Tabla1[[#This Row],[Date]])</f>
        <v>16</v>
      </c>
      <c r="R13221" s="8">
        <f>MONTH(Tabla1[[#This Row],[Date]])</f>
        <v>8</v>
      </c>
      <c r="S13221" s="8">
        <f>YEAR(Tabla1[[#This Row],[Date]])</f>
        <v>2023</v>
      </c>
    </row>
    <row r="13222" spans="1:19" x14ac:dyDescent="0.2">
      <c r="A13222">
        <v>13204</v>
      </c>
      <c r="B13222" s="1">
        <v>45154</v>
      </c>
      <c r="C13222" t="s">
        <v>252</v>
      </c>
      <c r="D13222" t="s">
        <v>324</v>
      </c>
      <c r="E13222">
        <v>1</v>
      </c>
      <c r="F13222" t="s">
        <v>609</v>
      </c>
      <c r="G13222" t="s">
        <v>258</v>
      </c>
      <c r="H13222" t="s">
        <v>2763</v>
      </c>
      <c r="M13222" s="2">
        <v>95000</v>
      </c>
      <c r="N13222" s="2">
        <v>125000</v>
      </c>
      <c r="O13222" s="2">
        <f>IF(Tabla1[[#This Row],[Mov]]="VNT",Tabla1[[#This Row],[Sale]]-Tabla1[[#This Row],[Cost]],-Tabla1[[#This Row],[Cost]]*Tabla1[[#This Row],[Cant]])</f>
        <v>30000</v>
      </c>
      <c r="P13222" s="8">
        <f>IF(Tabla1[[#This Row],[Mov]]="VNT",-Tabla1[[#This Row],[Cant]],Tabla1[[#This Row],[Cant]])</f>
        <v>-1</v>
      </c>
      <c r="Q13222" s="8">
        <f>DAY(Tabla1[[#This Row],[Date]])</f>
        <v>16</v>
      </c>
      <c r="R13222" s="8">
        <f>MONTH(Tabla1[[#This Row],[Date]])</f>
        <v>8</v>
      </c>
      <c r="S13222" s="8">
        <f>YEAR(Tabla1[[#This Row],[Date]])</f>
        <v>2023</v>
      </c>
    </row>
    <row r="13223" spans="1:19" x14ac:dyDescent="0.2">
      <c r="A13223">
        <v>13205</v>
      </c>
      <c r="B13223" s="1">
        <v>45154</v>
      </c>
      <c r="C13223" t="s">
        <v>252</v>
      </c>
      <c r="D13223" t="s">
        <v>324</v>
      </c>
      <c r="E13223">
        <v>1</v>
      </c>
      <c r="F13223" t="s">
        <v>217</v>
      </c>
      <c r="G13223" t="s">
        <v>581</v>
      </c>
      <c r="H13223" t="s">
        <v>1165</v>
      </c>
      <c r="M13223" s="2">
        <v>1100</v>
      </c>
      <c r="N13223" s="2">
        <v>10000</v>
      </c>
      <c r="O13223" s="2">
        <f>IF(Tabla1[[#This Row],[Mov]]="VNT",Tabla1[[#This Row],[Sale]]-Tabla1[[#This Row],[Cost]],-Tabla1[[#This Row],[Cost]]*Tabla1[[#This Row],[Cant]])</f>
        <v>8900</v>
      </c>
      <c r="P13223" s="8">
        <f>IF(Tabla1[[#This Row],[Mov]]="VNT",-Tabla1[[#This Row],[Cant]],Tabla1[[#This Row],[Cant]])</f>
        <v>-1</v>
      </c>
      <c r="Q13223" s="8">
        <f>DAY(Tabla1[[#This Row],[Date]])</f>
        <v>16</v>
      </c>
      <c r="R13223" s="8">
        <f>MONTH(Tabla1[[#This Row],[Date]])</f>
        <v>8</v>
      </c>
      <c r="S13223" s="8">
        <f>YEAR(Tabla1[[#This Row],[Date]])</f>
        <v>2023</v>
      </c>
    </row>
    <row r="13224" spans="1:19" x14ac:dyDescent="0.2">
      <c r="A13224">
        <v>13206</v>
      </c>
      <c r="B13224" s="1">
        <v>45154</v>
      </c>
      <c r="C13224" t="s">
        <v>252</v>
      </c>
      <c r="D13224" t="s">
        <v>324</v>
      </c>
      <c r="E13224">
        <v>1</v>
      </c>
      <c r="F13224" t="s">
        <v>15</v>
      </c>
      <c r="G13224" t="s">
        <v>258</v>
      </c>
      <c r="H13224" t="s">
        <v>2259</v>
      </c>
      <c r="M13224" s="2">
        <v>2500</v>
      </c>
      <c r="N13224" s="2">
        <v>9000</v>
      </c>
      <c r="O13224" s="2">
        <f>IF(Tabla1[[#This Row],[Mov]]="VNT",Tabla1[[#This Row],[Sale]]-Tabla1[[#This Row],[Cost]],-Tabla1[[#This Row],[Cost]]*Tabla1[[#This Row],[Cant]])</f>
        <v>6500</v>
      </c>
      <c r="P13224" s="8">
        <f>IF(Tabla1[[#This Row],[Mov]]="VNT",-Tabla1[[#This Row],[Cant]],Tabla1[[#This Row],[Cant]])</f>
        <v>-1</v>
      </c>
      <c r="Q13224" s="8">
        <f>DAY(Tabla1[[#This Row],[Date]])</f>
        <v>16</v>
      </c>
      <c r="R13224" s="8">
        <f>MONTH(Tabla1[[#This Row],[Date]])</f>
        <v>8</v>
      </c>
      <c r="S13224" s="8">
        <f>YEAR(Tabla1[[#This Row],[Date]])</f>
        <v>2023</v>
      </c>
    </row>
    <row r="13225" spans="1:19" x14ac:dyDescent="0.2">
      <c r="A13225">
        <v>13207</v>
      </c>
      <c r="B13225" s="1">
        <v>45155</v>
      </c>
      <c r="C13225" t="s">
        <v>252</v>
      </c>
      <c r="D13225" t="s">
        <v>324</v>
      </c>
      <c r="E13225">
        <v>1</v>
      </c>
      <c r="F13225" t="s">
        <v>15</v>
      </c>
      <c r="G13225" t="s">
        <v>258</v>
      </c>
      <c r="H13225" t="s">
        <v>2526</v>
      </c>
      <c r="M13225" s="2">
        <v>2000</v>
      </c>
      <c r="N13225" s="2">
        <v>8000</v>
      </c>
      <c r="O13225" s="2">
        <f>IF(Tabla1[[#This Row],[Mov]]="VNT",Tabla1[[#This Row],[Sale]]-Tabla1[[#This Row],[Cost]],-Tabla1[[#This Row],[Cost]]*Tabla1[[#This Row],[Cant]])</f>
        <v>6000</v>
      </c>
      <c r="P13225" s="8">
        <f>IF(Tabla1[[#This Row],[Mov]]="VNT",-Tabla1[[#This Row],[Cant]],Tabla1[[#This Row],[Cant]])</f>
        <v>-1</v>
      </c>
      <c r="Q13225" s="8">
        <f>DAY(Tabla1[[#This Row],[Date]])</f>
        <v>17</v>
      </c>
      <c r="R13225" s="8">
        <f>MONTH(Tabla1[[#This Row],[Date]])</f>
        <v>8</v>
      </c>
      <c r="S13225" s="8">
        <f>YEAR(Tabla1[[#This Row],[Date]])</f>
        <v>2023</v>
      </c>
    </row>
    <row r="13226" spans="1:19" x14ac:dyDescent="0.2">
      <c r="A13226">
        <v>13208</v>
      </c>
      <c r="B13226" s="1">
        <v>45155</v>
      </c>
      <c r="C13226" t="s">
        <v>252</v>
      </c>
      <c r="D13226" t="s">
        <v>391</v>
      </c>
      <c r="E13226">
        <v>1</v>
      </c>
      <c r="F13226" t="s">
        <v>116</v>
      </c>
      <c r="G13226" t="s">
        <v>339</v>
      </c>
      <c r="H13226" t="s">
        <v>510</v>
      </c>
      <c r="M13226" s="2">
        <v>6074</v>
      </c>
      <c r="N13226" s="2">
        <v>6500</v>
      </c>
      <c r="O13226" s="2">
        <f>IF(Tabla1[[#This Row],[Mov]]="VNT",Tabla1[[#This Row],[Sale]]-Tabla1[[#This Row],[Cost]],-Tabla1[[#This Row],[Cost]]*Tabla1[[#This Row],[Cant]])</f>
        <v>426</v>
      </c>
      <c r="P13226" s="8">
        <f>IF(Tabla1[[#This Row],[Mov]]="VNT",-Tabla1[[#This Row],[Cant]],Tabla1[[#This Row],[Cant]])</f>
        <v>-1</v>
      </c>
      <c r="Q13226" s="8">
        <f>DAY(Tabla1[[#This Row],[Date]])</f>
        <v>17</v>
      </c>
      <c r="R13226" s="8">
        <f>MONTH(Tabla1[[#This Row],[Date]])</f>
        <v>8</v>
      </c>
      <c r="S13226" s="8">
        <f>YEAR(Tabla1[[#This Row],[Date]])</f>
        <v>2023</v>
      </c>
    </row>
    <row r="13227" spans="1:19" x14ac:dyDescent="0.2">
      <c r="A13227">
        <v>13209</v>
      </c>
      <c r="B13227" s="1">
        <v>45155</v>
      </c>
      <c r="C13227" t="s">
        <v>252</v>
      </c>
      <c r="D13227" t="s">
        <v>324</v>
      </c>
      <c r="E13227">
        <v>1</v>
      </c>
      <c r="F13227" t="s">
        <v>883</v>
      </c>
      <c r="G13227" t="s">
        <v>264</v>
      </c>
      <c r="H13227" t="s">
        <v>347</v>
      </c>
      <c r="M13227" s="2">
        <v>3500</v>
      </c>
      <c r="N13227" s="2">
        <v>10000</v>
      </c>
      <c r="O13227" s="2">
        <f>IF(Tabla1[[#This Row],[Mov]]="VNT",Tabla1[[#This Row],[Sale]]-Tabla1[[#This Row],[Cost]],-Tabla1[[#This Row],[Cost]]*Tabla1[[#This Row],[Cant]])</f>
        <v>6500</v>
      </c>
      <c r="P13227" s="8">
        <f>IF(Tabla1[[#This Row],[Mov]]="VNT",-Tabla1[[#This Row],[Cant]],Tabla1[[#This Row],[Cant]])</f>
        <v>-1</v>
      </c>
      <c r="Q13227" s="8">
        <f>DAY(Tabla1[[#This Row],[Date]])</f>
        <v>17</v>
      </c>
      <c r="R13227" s="8">
        <f>MONTH(Tabla1[[#This Row],[Date]])</f>
        <v>8</v>
      </c>
      <c r="S13227" s="8">
        <f>YEAR(Tabla1[[#This Row],[Date]])</f>
        <v>2023</v>
      </c>
    </row>
    <row r="13228" spans="1:19" x14ac:dyDescent="0.2">
      <c r="A13228">
        <v>13210</v>
      </c>
      <c r="B13228" s="1">
        <v>45155</v>
      </c>
      <c r="C13228" t="s">
        <v>252</v>
      </c>
      <c r="D13228" t="s">
        <v>324</v>
      </c>
      <c r="E13228">
        <v>1</v>
      </c>
      <c r="F13228" t="s">
        <v>217</v>
      </c>
      <c r="G13228" t="s">
        <v>264</v>
      </c>
      <c r="H13228" t="s">
        <v>347</v>
      </c>
      <c r="M13228" s="2">
        <v>1100</v>
      </c>
      <c r="N13228" s="2">
        <v>10000</v>
      </c>
      <c r="O13228" s="2">
        <f>IF(Tabla1[[#This Row],[Mov]]="VNT",Tabla1[[#This Row],[Sale]]-Tabla1[[#This Row],[Cost]],-Tabla1[[#This Row],[Cost]]*Tabla1[[#This Row],[Cant]])</f>
        <v>8900</v>
      </c>
      <c r="P13228" s="8">
        <f>IF(Tabla1[[#This Row],[Mov]]="VNT",-Tabla1[[#This Row],[Cant]],Tabla1[[#This Row],[Cant]])</f>
        <v>-1</v>
      </c>
      <c r="Q13228" s="8">
        <f>DAY(Tabla1[[#This Row],[Date]])</f>
        <v>17</v>
      </c>
      <c r="R13228" s="8">
        <f>MONTH(Tabla1[[#This Row],[Date]])</f>
        <v>8</v>
      </c>
      <c r="S13228" s="8">
        <f>YEAR(Tabla1[[#This Row],[Date]])</f>
        <v>2023</v>
      </c>
    </row>
    <row r="13229" spans="1:19" x14ac:dyDescent="0.2">
      <c r="A13229">
        <v>13211</v>
      </c>
      <c r="B13229" s="1">
        <v>45155</v>
      </c>
      <c r="C13229" t="s">
        <v>252</v>
      </c>
      <c r="D13229" t="s">
        <v>324</v>
      </c>
      <c r="E13229">
        <v>1</v>
      </c>
      <c r="F13229" t="s">
        <v>15</v>
      </c>
      <c r="G13229" t="s">
        <v>3617</v>
      </c>
      <c r="H13229" t="s">
        <v>20</v>
      </c>
      <c r="M13229" s="2">
        <v>5000</v>
      </c>
      <c r="N13229" s="2">
        <v>15000</v>
      </c>
      <c r="O13229" s="2">
        <f>IF(Tabla1[[#This Row],[Mov]]="VNT",Tabla1[[#This Row],[Sale]]-Tabla1[[#This Row],[Cost]],-Tabla1[[#This Row],[Cost]]*Tabla1[[#This Row],[Cant]])</f>
        <v>10000</v>
      </c>
      <c r="P13229" s="8">
        <f>IF(Tabla1[[#This Row],[Mov]]="VNT",-Tabla1[[#This Row],[Cant]],Tabla1[[#This Row],[Cant]])</f>
        <v>-1</v>
      </c>
      <c r="Q13229" s="8">
        <f>DAY(Tabla1[[#This Row],[Date]])</f>
        <v>17</v>
      </c>
      <c r="R13229" s="8">
        <f>MONTH(Tabla1[[#This Row],[Date]])</f>
        <v>8</v>
      </c>
      <c r="S13229" s="8">
        <f>YEAR(Tabla1[[#This Row],[Date]])</f>
        <v>2023</v>
      </c>
    </row>
    <row r="13230" spans="1:19" x14ac:dyDescent="0.2">
      <c r="A13230">
        <v>13212</v>
      </c>
      <c r="B13230" s="1">
        <v>45155</v>
      </c>
      <c r="C13230" t="s">
        <v>252</v>
      </c>
      <c r="D13230" t="s">
        <v>324</v>
      </c>
      <c r="E13230">
        <v>1</v>
      </c>
      <c r="F13230" t="s">
        <v>15</v>
      </c>
      <c r="G13230" t="s">
        <v>264</v>
      </c>
      <c r="H13230" t="s">
        <v>2804</v>
      </c>
      <c r="M13230" s="2">
        <v>1000</v>
      </c>
      <c r="N13230" s="2">
        <v>8000</v>
      </c>
      <c r="O13230" s="2">
        <f>IF(Tabla1[[#This Row],[Mov]]="VNT",Tabla1[[#This Row],[Sale]]-Tabla1[[#This Row],[Cost]],-Tabla1[[#This Row],[Cost]]*Tabla1[[#This Row],[Cant]])</f>
        <v>7000</v>
      </c>
      <c r="P13230" s="8">
        <f>IF(Tabla1[[#This Row],[Mov]]="VNT",-Tabla1[[#This Row],[Cant]],Tabla1[[#This Row],[Cant]])</f>
        <v>-1</v>
      </c>
      <c r="Q13230" s="8">
        <f>DAY(Tabla1[[#This Row],[Date]])</f>
        <v>17</v>
      </c>
      <c r="R13230" s="8">
        <f>MONTH(Tabla1[[#This Row],[Date]])</f>
        <v>8</v>
      </c>
      <c r="S13230" s="8">
        <f>YEAR(Tabla1[[#This Row],[Date]])</f>
        <v>2023</v>
      </c>
    </row>
    <row r="13231" spans="1:19" x14ac:dyDescent="0.2">
      <c r="A13231">
        <v>13213</v>
      </c>
      <c r="B13231" s="1">
        <v>45155</v>
      </c>
      <c r="C13231" t="s">
        <v>252</v>
      </c>
      <c r="D13231" t="s">
        <v>324</v>
      </c>
      <c r="E13231">
        <v>1</v>
      </c>
      <c r="F13231" t="s">
        <v>450</v>
      </c>
      <c r="G13231" t="s">
        <v>258</v>
      </c>
      <c r="H13231" t="s">
        <v>2921</v>
      </c>
      <c r="M13231" s="2">
        <v>0</v>
      </c>
      <c r="N13231" s="2">
        <v>20000</v>
      </c>
      <c r="O13231" s="2">
        <f>IF(Tabla1[[#This Row],[Mov]]="VNT",Tabla1[[#This Row],[Sale]]-Tabla1[[#This Row],[Cost]],-Tabla1[[#This Row],[Cost]]*Tabla1[[#This Row],[Cant]])</f>
        <v>20000</v>
      </c>
      <c r="P13231" s="8">
        <f>IF(Tabla1[[#This Row],[Mov]]="VNT",-Tabla1[[#This Row],[Cant]],Tabla1[[#This Row],[Cant]])</f>
        <v>-1</v>
      </c>
      <c r="Q13231" s="8">
        <f>DAY(Tabla1[[#This Row],[Date]])</f>
        <v>17</v>
      </c>
      <c r="R13231" s="8">
        <f>MONTH(Tabla1[[#This Row],[Date]])</f>
        <v>8</v>
      </c>
      <c r="S13231" s="8">
        <f>YEAR(Tabla1[[#This Row],[Date]])</f>
        <v>2023</v>
      </c>
    </row>
    <row r="13232" spans="1:19" x14ac:dyDescent="0.2">
      <c r="A13232">
        <v>13214</v>
      </c>
      <c r="B13232" s="1">
        <v>45155</v>
      </c>
      <c r="C13232" t="s">
        <v>252</v>
      </c>
      <c r="D13232" t="s">
        <v>324</v>
      </c>
      <c r="E13232">
        <v>1</v>
      </c>
      <c r="F13232" t="s">
        <v>21</v>
      </c>
      <c r="G13232" t="s">
        <v>325</v>
      </c>
      <c r="H13232" t="s">
        <v>232</v>
      </c>
      <c r="J13232" t="s">
        <v>23</v>
      </c>
      <c r="M13232" s="2">
        <v>7500</v>
      </c>
      <c r="N13232" s="2">
        <v>19000</v>
      </c>
      <c r="O13232" s="2">
        <f>IF(Tabla1[[#This Row],[Mov]]="VNT",Tabla1[[#This Row],[Sale]]-Tabla1[[#This Row],[Cost]],-Tabla1[[#This Row],[Cost]]*Tabla1[[#This Row],[Cant]])</f>
        <v>11500</v>
      </c>
      <c r="P13232" s="8">
        <f>IF(Tabla1[[#This Row],[Mov]]="VNT",-Tabla1[[#This Row],[Cant]],Tabla1[[#This Row],[Cant]])</f>
        <v>-1</v>
      </c>
      <c r="Q13232" s="8">
        <f>DAY(Tabla1[[#This Row],[Date]])</f>
        <v>17</v>
      </c>
      <c r="R13232" s="8">
        <f>MONTH(Tabla1[[#This Row],[Date]])</f>
        <v>8</v>
      </c>
      <c r="S13232" s="8">
        <f>YEAR(Tabla1[[#This Row],[Date]])</f>
        <v>2023</v>
      </c>
    </row>
    <row r="13233" spans="1:19" x14ac:dyDescent="0.2">
      <c r="A13233">
        <v>13215</v>
      </c>
      <c r="B13233" s="1">
        <v>45155</v>
      </c>
      <c r="C13233" t="s">
        <v>252</v>
      </c>
      <c r="D13233" t="s">
        <v>324</v>
      </c>
      <c r="E13233">
        <v>1</v>
      </c>
      <c r="F13233" t="s">
        <v>116</v>
      </c>
      <c r="G13233" t="s">
        <v>374</v>
      </c>
      <c r="H13233" t="s">
        <v>506</v>
      </c>
      <c r="M13233" s="2">
        <v>7008</v>
      </c>
      <c r="N13233" s="2">
        <v>7500</v>
      </c>
      <c r="O13233" s="2">
        <f>IF(Tabla1[[#This Row],[Mov]]="VNT",Tabla1[[#This Row],[Sale]]-Tabla1[[#This Row],[Cost]],-Tabla1[[#This Row],[Cost]]*Tabla1[[#This Row],[Cant]])</f>
        <v>492</v>
      </c>
      <c r="P13233" s="8">
        <f>IF(Tabla1[[#This Row],[Mov]]="VNT",-Tabla1[[#This Row],[Cant]],Tabla1[[#This Row],[Cant]])</f>
        <v>-1</v>
      </c>
      <c r="Q13233" s="8">
        <f>DAY(Tabla1[[#This Row],[Date]])</f>
        <v>17</v>
      </c>
      <c r="R13233" s="8">
        <f>MONTH(Tabla1[[#This Row],[Date]])</f>
        <v>8</v>
      </c>
      <c r="S13233" s="8">
        <f>YEAR(Tabla1[[#This Row],[Date]])</f>
        <v>2023</v>
      </c>
    </row>
    <row r="13234" spans="1:19" x14ac:dyDescent="0.2">
      <c r="A13234">
        <v>13216</v>
      </c>
      <c r="B13234" s="1">
        <v>45155</v>
      </c>
      <c r="C13234" t="s">
        <v>252</v>
      </c>
      <c r="D13234" t="s">
        <v>324</v>
      </c>
      <c r="E13234">
        <v>1</v>
      </c>
      <c r="F13234" t="s">
        <v>116</v>
      </c>
      <c r="G13234" t="s">
        <v>339</v>
      </c>
      <c r="H13234" t="s">
        <v>510</v>
      </c>
      <c r="M13234" s="2">
        <v>6074</v>
      </c>
      <c r="N13234" s="2">
        <v>6500</v>
      </c>
      <c r="O13234" s="2">
        <f>IF(Tabla1[[#This Row],[Mov]]="VNT",Tabla1[[#This Row],[Sale]]-Tabla1[[#This Row],[Cost]],-Tabla1[[#This Row],[Cost]]*Tabla1[[#This Row],[Cant]])</f>
        <v>426</v>
      </c>
      <c r="P13234" s="8">
        <f>IF(Tabla1[[#This Row],[Mov]]="VNT",-Tabla1[[#This Row],[Cant]],Tabla1[[#This Row],[Cant]])</f>
        <v>-1</v>
      </c>
      <c r="Q13234" s="8">
        <f>DAY(Tabla1[[#This Row],[Date]])</f>
        <v>17</v>
      </c>
      <c r="R13234" s="8">
        <f>MONTH(Tabla1[[#This Row],[Date]])</f>
        <v>8</v>
      </c>
      <c r="S13234" s="8">
        <f>YEAR(Tabla1[[#This Row],[Date]])</f>
        <v>2023</v>
      </c>
    </row>
    <row r="13235" spans="1:19" x14ac:dyDescent="0.2">
      <c r="A13235">
        <v>13216</v>
      </c>
      <c r="B13235" s="1">
        <v>45155</v>
      </c>
      <c r="C13235" t="s">
        <v>252</v>
      </c>
      <c r="D13235" t="s">
        <v>324</v>
      </c>
      <c r="E13235">
        <v>1</v>
      </c>
      <c r="F13235" t="s">
        <v>15</v>
      </c>
      <c r="G13235" t="s">
        <v>265</v>
      </c>
      <c r="H13235" t="s">
        <v>3945</v>
      </c>
      <c r="M13235" s="2">
        <v>4500</v>
      </c>
      <c r="N13235" s="2">
        <v>15000</v>
      </c>
      <c r="O13235" s="2">
        <f>IF(Tabla1[[#This Row],[Mov]]="VNT",Tabla1[[#This Row],[Sale]]-Tabla1[[#This Row],[Cost]],-Tabla1[[#This Row],[Cost]]*Tabla1[[#This Row],[Cant]])</f>
        <v>10500</v>
      </c>
      <c r="P13235" s="8">
        <f>IF(Tabla1[[#This Row],[Mov]]="VNT",-Tabla1[[#This Row],[Cant]],Tabla1[[#This Row],[Cant]])</f>
        <v>-1</v>
      </c>
      <c r="Q13235" s="8">
        <f>DAY(Tabla1[[#This Row],[Date]])</f>
        <v>17</v>
      </c>
      <c r="R13235" s="8">
        <f>MONTH(Tabla1[[#This Row],[Date]])</f>
        <v>8</v>
      </c>
      <c r="S13235" s="8">
        <f>YEAR(Tabla1[[#This Row],[Date]])</f>
        <v>2023</v>
      </c>
    </row>
    <row r="13236" spans="1:19" x14ac:dyDescent="0.2">
      <c r="A13236">
        <v>13216</v>
      </c>
      <c r="B13236" s="1">
        <v>45155</v>
      </c>
      <c r="C13236" t="s">
        <v>252</v>
      </c>
      <c r="D13236" t="s">
        <v>324</v>
      </c>
      <c r="E13236">
        <v>1</v>
      </c>
      <c r="F13236" t="s">
        <v>883</v>
      </c>
      <c r="G13236" t="s">
        <v>276</v>
      </c>
      <c r="H13236" t="s">
        <v>1385</v>
      </c>
      <c r="J13236" t="s">
        <v>2940</v>
      </c>
      <c r="M13236" s="2">
        <v>3800</v>
      </c>
      <c r="N13236" s="2">
        <v>10000</v>
      </c>
      <c r="O13236" s="2">
        <f>IF(Tabla1[[#This Row],[Mov]]="VNT",Tabla1[[#This Row],[Sale]]-Tabla1[[#This Row],[Cost]],-Tabla1[[#This Row],[Cost]]*Tabla1[[#This Row],[Cant]])</f>
        <v>6200</v>
      </c>
      <c r="P13236" s="8">
        <f>IF(Tabla1[[#This Row],[Mov]]="VNT",-Tabla1[[#This Row],[Cant]],Tabla1[[#This Row],[Cant]])</f>
        <v>-1</v>
      </c>
      <c r="Q13236" s="8">
        <f>DAY(Tabla1[[#This Row],[Date]])</f>
        <v>17</v>
      </c>
      <c r="R13236" s="8">
        <f>MONTH(Tabla1[[#This Row],[Date]])</f>
        <v>8</v>
      </c>
      <c r="S13236" s="8">
        <f>YEAR(Tabla1[[#This Row],[Date]])</f>
        <v>2023</v>
      </c>
    </row>
    <row r="13237" spans="1:19" x14ac:dyDescent="0.2">
      <c r="A13237">
        <v>13216</v>
      </c>
      <c r="B13237" s="1">
        <v>45155</v>
      </c>
      <c r="C13237" t="s">
        <v>252</v>
      </c>
      <c r="D13237" t="s">
        <v>324</v>
      </c>
      <c r="E13237">
        <v>1</v>
      </c>
      <c r="F13237" t="s">
        <v>26</v>
      </c>
      <c r="G13237" t="s">
        <v>256</v>
      </c>
      <c r="H13237" t="s">
        <v>20</v>
      </c>
      <c r="M13237" s="2">
        <v>8500</v>
      </c>
      <c r="N13237" s="2">
        <v>24000</v>
      </c>
      <c r="O13237" s="2">
        <f>IF(Tabla1[[#This Row],[Mov]]="VNT",Tabla1[[#This Row],[Sale]]-Tabla1[[#This Row],[Cost]],-Tabla1[[#This Row],[Cost]]*Tabla1[[#This Row],[Cant]])</f>
        <v>15500</v>
      </c>
      <c r="P13237" s="8">
        <f>IF(Tabla1[[#This Row],[Mov]]="VNT",-Tabla1[[#This Row],[Cant]],Tabla1[[#This Row],[Cant]])</f>
        <v>-1</v>
      </c>
      <c r="Q13237" s="8">
        <f>DAY(Tabla1[[#This Row],[Date]])</f>
        <v>17</v>
      </c>
      <c r="R13237" s="8">
        <f>MONTH(Tabla1[[#This Row],[Date]])</f>
        <v>8</v>
      </c>
      <c r="S13237" s="8">
        <f>YEAR(Tabla1[[#This Row],[Date]])</f>
        <v>2023</v>
      </c>
    </row>
    <row r="13238" spans="1:19" x14ac:dyDescent="0.2">
      <c r="A13238">
        <v>13216</v>
      </c>
      <c r="B13238" s="1">
        <v>45155</v>
      </c>
      <c r="C13238" t="s">
        <v>252</v>
      </c>
      <c r="D13238" t="s">
        <v>324</v>
      </c>
      <c r="E13238">
        <v>1</v>
      </c>
      <c r="F13238" t="s">
        <v>524</v>
      </c>
      <c r="G13238" t="s">
        <v>265</v>
      </c>
      <c r="H13238" t="s">
        <v>544</v>
      </c>
      <c r="J13238" t="s">
        <v>643</v>
      </c>
      <c r="M13238" s="2">
        <v>16000</v>
      </c>
      <c r="N13238" s="2">
        <v>35000</v>
      </c>
      <c r="O13238" s="2">
        <f>IF(Tabla1[[#This Row],[Mov]]="VNT",Tabla1[[#This Row],[Sale]]-Tabla1[[#This Row],[Cost]],-Tabla1[[#This Row],[Cost]]*Tabla1[[#This Row],[Cant]])</f>
        <v>19000</v>
      </c>
      <c r="P13238" s="8">
        <f>IF(Tabla1[[#This Row],[Mov]]="VNT",-Tabla1[[#This Row],[Cant]],Tabla1[[#This Row],[Cant]])</f>
        <v>-1</v>
      </c>
      <c r="Q13238" s="8">
        <f>DAY(Tabla1[[#This Row],[Date]])</f>
        <v>17</v>
      </c>
      <c r="R13238" s="8">
        <f>MONTH(Tabla1[[#This Row],[Date]])</f>
        <v>8</v>
      </c>
      <c r="S13238" s="8">
        <f>YEAR(Tabla1[[#This Row],[Date]])</f>
        <v>2023</v>
      </c>
    </row>
    <row r="13239" spans="1:19" x14ac:dyDescent="0.2">
      <c r="A13239">
        <v>13217</v>
      </c>
      <c r="B13239" s="1">
        <v>45155</v>
      </c>
      <c r="C13239" t="s">
        <v>252</v>
      </c>
      <c r="D13239" t="s">
        <v>324</v>
      </c>
      <c r="E13239">
        <v>1</v>
      </c>
      <c r="F13239" t="s">
        <v>116</v>
      </c>
      <c r="G13239" t="s">
        <v>339</v>
      </c>
      <c r="H13239" t="s">
        <v>510</v>
      </c>
      <c r="M13239" s="2">
        <v>10279</v>
      </c>
      <c r="N13239" s="2">
        <v>11000</v>
      </c>
      <c r="O13239" s="2">
        <f>IF(Tabla1[[#This Row],[Mov]]="VNT",Tabla1[[#This Row],[Sale]]-Tabla1[[#This Row],[Cost]],-Tabla1[[#This Row],[Cost]]*Tabla1[[#This Row],[Cant]])</f>
        <v>721</v>
      </c>
      <c r="P13239" s="8">
        <f>IF(Tabla1[[#This Row],[Mov]]="VNT",-Tabla1[[#This Row],[Cant]],Tabla1[[#This Row],[Cant]])</f>
        <v>-1</v>
      </c>
      <c r="Q13239" s="8">
        <f>DAY(Tabla1[[#This Row],[Date]])</f>
        <v>17</v>
      </c>
      <c r="R13239" s="8">
        <f>MONTH(Tabla1[[#This Row],[Date]])</f>
        <v>8</v>
      </c>
      <c r="S13239" s="8">
        <f>YEAR(Tabla1[[#This Row],[Date]])</f>
        <v>2023</v>
      </c>
    </row>
    <row r="13240" spans="1:19" x14ac:dyDescent="0.2">
      <c r="A13240">
        <v>13218</v>
      </c>
      <c r="B13240" s="1">
        <v>45155</v>
      </c>
      <c r="C13240" t="s">
        <v>252</v>
      </c>
      <c r="D13240" t="s">
        <v>324</v>
      </c>
      <c r="E13240">
        <v>1</v>
      </c>
      <c r="F13240" t="s">
        <v>450</v>
      </c>
      <c r="G13240" t="s">
        <v>1804</v>
      </c>
      <c r="H13240" t="s">
        <v>3946</v>
      </c>
      <c r="M13240" s="2">
        <v>0</v>
      </c>
      <c r="N13240" s="2">
        <v>20000</v>
      </c>
      <c r="O13240" s="2">
        <f>IF(Tabla1[[#This Row],[Mov]]="VNT",Tabla1[[#This Row],[Sale]]-Tabla1[[#This Row],[Cost]],-Tabla1[[#This Row],[Cost]]*Tabla1[[#This Row],[Cant]])</f>
        <v>20000</v>
      </c>
      <c r="P13240" s="8">
        <f>IF(Tabla1[[#This Row],[Mov]]="VNT",-Tabla1[[#This Row],[Cant]],Tabla1[[#This Row],[Cant]])</f>
        <v>-1</v>
      </c>
      <c r="Q13240" s="8">
        <f>DAY(Tabla1[[#This Row],[Date]])</f>
        <v>17</v>
      </c>
      <c r="R13240" s="8">
        <f>MONTH(Tabla1[[#This Row],[Date]])</f>
        <v>8</v>
      </c>
      <c r="S13240" s="8">
        <f>YEAR(Tabla1[[#This Row],[Date]])</f>
        <v>2023</v>
      </c>
    </row>
    <row r="13241" spans="1:19" x14ac:dyDescent="0.2">
      <c r="A13241">
        <v>13219</v>
      </c>
      <c r="B13241" s="1">
        <v>45155</v>
      </c>
      <c r="C13241" t="s">
        <v>252</v>
      </c>
      <c r="D13241" t="s">
        <v>324</v>
      </c>
      <c r="E13241">
        <v>1</v>
      </c>
      <c r="F13241" t="s">
        <v>116</v>
      </c>
      <c r="G13241" t="s">
        <v>339</v>
      </c>
      <c r="H13241" t="s">
        <v>510</v>
      </c>
      <c r="M13241" s="2">
        <v>3270</v>
      </c>
      <c r="N13241" s="2">
        <v>3500</v>
      </c>
      <c r="O13241" s="2">
        <f>IF(Tabla1[[#This Row],[Mov]]="VNT",Tabla1[[#This Row],[Sale]]-Tabla1[[#This Row],[Cost]],-Tabla1[[#This Row],[Cost]]*Tabla1[[#This Row],[Cant]])</f>
        <v>230</v>
      </c>
      <c r="P13241" s="8">
        <f>IF(Tabla1[[#This Row],[Mov]]="VNT",-Tabla1[[#This Row],[Cant]],Tabla1[[#This Row],[Cant]])</f>
        <v>-1</v>
      </c>
      <c r="Q13241" s="8">
        <f>DAY(Tabla1[[#This Row],[Date]])</f>
        <v>17</v>
      </c>
      <c r="R13241" s="8">
        <f>MONTH(Tabla1[[#This Row],[Date]])</f>
        <v>8</v>
      </c>
      <c r="S13241" s="8">
        <f>YEAR(Tabla1[[#This Row],[Date]])</f>
        <v>2023</v>
      </c>
    </row>
    <row r="13242" spans="1:19" x14ac:dyDescent="0.2">
      <c r="A13242">
        <v>13220</v>
      </c>
      <c r="B13242" s="1">
        <v>45155</v>
      </c>
      <c r="C13242" t="s">
        <v>252</v>
      </c>
      <c r="D13242" t="s">
        <v>324</v>
      </c>
      <c r="E13242">
        <v>1</v>
      </c>
      <c r="F13242" t="s">
        <v>30</v>
      </c>
      <c r="G13242" t="s">
        <v>338</v>
      </c>
      <c r="H13242" t="s">
        <v>464</v>
      </c>
      <c r="M13242" s="2">
        <v>2800</v>
      </c>
      <c r="N13242" s="2">
        <v>10000</v>
      </c>
      <c r="O13242" s="2">
        <f>IF(Tabla1[[#This Row],[Mov]]="VNT",Tabla1[[#This Row],[Sale]]-Tabla1[[#This Row],[Cost]],-Tabla1[[#This Row],[Cost]]*Tabla1[[#This Row],[Cant]])</f>
        <v>7200</v>
      </c>
      <c r="P13242" s="8">
        <f>IF(Tabla1[[#This Row],[Mov]]="VNT",-Tabla1[[#This Row],[Cant]],Tabla1[[#This Row],[Cant]])</f>
        <v>-1</v>
      </c>
      <c r="Q13242" s="8">
        <f>DAY(Tabla1[[#This Row],[Date]])</f>
        <v>17</v>
      </c>
      <c r="R13242" s="8">
        <f>MONTH(Tabla1[[#This Row],[Date]])</f>
        <v>8</v>
      </c>
      <c r="S13242" s="8">
        <f>YEAR(Tabla1[[#This Row],[Date]])</f>
        <v>2023</v>
      </c>
    </row>
    <row r="13243" spans="1:19" x14ac:dyDescent="0.2">
      <c r="A13243">
        <v>13221</v>
      </c>
      <c r="B13243" s="1">
        <v>45155</v>
      </c>
      <c r="C13243" t="s">
        <v>252</v>
      </c>
      <c r="D13243" t="s">
        <v>324</v>
      </c>
      <c r="E13243">
        <v>1</v>
      </c>
      <c r="F13243" t="s">
        <v>3216</v>
      </c>
      <c r="G13243" t="s">
        <v>258</v>
      </c>
      <c r="H13243" t="s">
        <v>3217</v>
      </c>
      <c r="M13243" s="2">
        <v>14000</v>
      </c>
      <c r="N13243" s="2">
        <v>28000</v>
      </c>
      <c r="O13243" s="2">
        <f>IF(Tabla1[[#This Row],[Mov]]="VNT",Tabla1[[#This Row],[Sale]]-Tabla1[[#This Row],[Cost]],-Tabla1[[#This Row],[Cost]]*Tabla1[[#This Row],[Cant]])</f>
        <v>14000</v>
      </c>
      <c r="P13243" s="8">
        <f>IF(Tabla1[[#This Row],[Mov]]="VNT",-Tabla1[[#This Row],[Cant]],Tabla1[[#This Row],[Cant]])</f>
        <v>-1</v>
      </c>
      <c r="Q13243" s="8">
        <f>DAY(Tabla1[[#This Row],[Date]])</f>
        <v>17</v>
      </c>
      <c r="R13243" s="8">
        <f>MONTH(Tabla1[[#This Row],[Date]])</f>
        <v>8</v>
      </c>
      <c r="S13243" s="8">
        <f>YEAR(Tabla1[[#This Row],[Date]])</f>
        <v>2023</v>
      </c>
    </row>
    <row r="13244" spans="1:19" x14ac:dyDescent="0.2">
      <c r="A13244">
        <v>13222</v>
      </c>
      <c r="B13244" s="1">
        <v>45155</v>
      </c>
      <c r="C13244" t="s">
        <v>252</v>
      </c>
      <c r="D13244" t="s">
        <v>324</v>
      </c>
      <c r="E13244">
        <v>1</v>
      </c>
      <c r="F13244" t="s">
        <v>21</v>
      </c>
      <c r="G13244" t="s">
        <v>264</v>
      </c>
      <c r="H13244" t="s">
        <v>1513</v>
      </c>
      <c r="M13244" s="2">
        <v>2600</v>
      </c>
      <c r="N13244" s="2">
        <v>10000</v>
      </c>
      <c r="O13244" s="2">
        <f>IF(Tabla1[[#This Row],[Mov]]="VNT",Tabla1[[#This Row],[Sale]]-Tabla1[[#This Row],[Cost]],-Tabla1[[#This Row],[Cost]]*Tabla1[[#This Row],[Cant]])</f>
        <v>7400</v>
      </c>
      <c r="P13244" s="8">
        <f>IF(Tabla1[[#This Row],[Mov]]="VNT",-Tabla1[[#This Row],[Cant]],Tabla1[[#This Row],[Cant]])</f>
        <v>-1</v>
      </c>
      <c r="Q13244" s="8">
        <f>DAY(Tabla1[[#This Row],[Date]])</f>
        <v>17</v>
      </c>
      <c r="R13244" s="8">
        <f>MONTH(Tabla1[[#This Row],[Date]])</f>
        <v>8</v>
      </c>
      <c r="S13244" s="8">
        <f>YEAR(Tabla1[[#This Row],[Date]])</f>
        <v>2023</v>
      </c>
    </row>
    <row r="13245" spans="1:19" x14ac:dyDescent="0.2">
      <c r="A13245">
        <v>13223</v>
      </c>
      <c r="B13245" s="1">
        <v>45155</v>
      </c>
      <c r="C13245" t="s">
        <v>252</v>
      </c>
      <c r="D13245" t="s">
        <v>324</v>
      </c>
      <c r="E13245">
        <v>1</v>
      </c>
      <c r="F13245" t="s">
        <v>21</v>
      </c>
      <c r="G13245" t="s">
        <v>264</v>
      </c>
      <c r="H13245" t="s">
        <v>1513</v>
      </c>
      <c r="M13245" s="2">
        <v>2600</v>
      </c>
      <c r="N13245" s="2">
        <v>10000</v>
      </c>
      <c r="O13245" s="2">
        <f>IF(Tabla1[[#This Row],[Mov]]="VNT",Tabla1[[#This Row],[Sale]]-Tabla1[[#This Row],[Cost]],-Tabla1[[#This Row],[Cost]]*Tabla1[[#This Row],[Cant]])</f>
        <v>7400</v>
      </c>
      <c r="P13245" s="8">
        <f>IF(Tabla1[[#This Row],[Mov]]="VNT",-Tabla1[[#This Row],[Cant]],Tabla1[[#This Row],[Cant]])</f>
        <v>-1</v>
      </c>
      <c r="Q13245" s="8">
        <f>DAY(Tabla1[[#This Row],[Date]])</f>
        <v>17</v>
      </c>
      <c r="R13245" s="8">
        <f>MONTH(Tabla1[[#This Row],[Date]])</f>
        <v>8</v>
      </c>
      <c r="S13245" s="8">
        <f>YEAR(Tabla1[[#This Row],[Date]])</f>
        <v>2023</v>
      </c>
    </row>
    <row r="13246" spans="1:19" x14ac:dyDescent="0.2">
      <c r="A13246">
        <v>13224</v>
      </c>
      <c r="B13246" s="1">
        <v>45156</v>
      </c>
      <c r="C13246" t="s">
        <v>252</v>
      </c>
      <c r="D13246" t="s">
        <v>324</v>
      </c>
      <c r="E13246">
        <v>1</v>
      </c>
      <c r="F13246" t="s">
        <v>217</v>
      </c>
      <c r="G13246" t="s">
        <v>526</v>
      </c>
      <c r="H13246" t="s">
        <v>3947</v>
      </c>
      <c r="M13246" s="2">
        <v>1100</v>
      </c>
      <c r="N13246" s="2">
        <v>10000</v>
      </c>
      <c r="O13246" s="2">
        <f>IF(Tabla1[[#This Row],[Mov]]="VNT",Tabla1[[#This Row],[Sale]]-Tabla1[[#This Row],[Cost]],-Tabla1[[#This Row],[Cost]]*Tabla1[[#This Row],[Cant]])</f>
        <v>8900</v>
      </c>
      <c r="P13246" s="8">
        <f>IF(Tabla1[[#This Row],[Mov]]="VNT",-Tabla1[[#This Row],[Cant]],Tabla1[[#This Row],[Cant]])</f>
        <v>-1</v>
      </c>
      <c r="Q13246" s="8">
        <f>DAY(Tabla1[[#This Row],[Date]])</f>
        <v>18</v>
      </c>
      <c r="R13246" s="8">
        <f>MONTH(Tabla1[[#This Row],[Date]])</f>
        <v>8</v>
      </c>
      <c r="S13246" s="8">
        <f>YEAR(Tabla1[[#This Row],[Date]])</f>
        <v>2023</v>
      </c>
    </row>
    <row r="13247" spans="1:19" x14ac:dyDescent="0.2">
      <c r="A13247">
        <v>13225</v>
      </c>
      <c r="B13247" s="1">
        <v>45156</v>
      </c>
      <c r="C13247" t="s">
        <v>252</v>
      </c>
      <c r="D13247" t="s">
        <v>324</v>
      </c>
      <c r="E13247">
        <v>1</v>
      </c>
      <c r="F13247" t="s">
        <v>217</v>
      </c>
      <c r="G13247" t="s">
        <v>276</v>
      </c>
      <c r="H13247" t="s">
        <v>531</v>
      </c>
      <c r="M13247" s="2">
        <v>1100</v>
      </c>
      <c r="N13247" s="2">
        <v>10000</v>
      </c>
      <c r="O13247" s="2">
        <f>IF(Tabla1[[#This Row],[Mov]]="VNT",Tabla1[[#This Row],[Sale]]-Tabla1[[#This Row],[Cost]],-Tabla1[[#This Row],[Cost]]*Tabla1[[#This Row],[Cant]])</f>
        <v>8900</v>
      </c>
      <c r="P13247" s="8">
        <f>IF(Tabla1[[#This Row],[Mov]]="VNT",-Tabla1[[#This Row],[Cant]],Tabla1[[#This Row],[Cant]])</f>
        <v>-1</v>
      </c>
      <c r="Q13247" s="8">
        <f>DAY(Tabla1[[#This Row],[Date]])</f>
        <v>18</v>
      </c>
      <c r="R13247" s="8">
        <f>MONTH(Tabla1[[#This Row],[Date]])</f>
        <v>8</v>
      </c>
      <c r="S13247" s="8">
        <f>YEAR(Tabla1[[#This Row],[Date]])</f>
        <v>2023</v>
      </c>
    </row>
    <row r="13248" spans="1:19" x14ac:dyDescent="0.2">
      <c r="A13248">
        <v>13226</v>
      </c>
      <c r="B13248" s="1">
        <v>45156</v>
      </c>
      <c r="C13248" t="s">
        <v>252</v>
      </c>
      <c r="D13248" t="s">
        <v>324</v>
      </c>
      <c r="E13248">
        <v>1</v>
      </c>
      <c r="F13248" t="s">
        <v>2649</v>
      </c>
      <c r="G13248" t="s">
        <v>258</v>
      </c>
      <c r="H13248" t="s">
        <v>2757</v>
      </c>
      <c r="M13248" s="2">
        <v>17000</v>
      </c>
      <c r="N13248" s="2">
        <v>29000</v>
      </c>
      <c r="O13248" s="2">
        <f>IF(Tabla1[[#This Row],[Mov]]="VNT",Tabla1[[#This Row],[Sale]]-Tabla1[[#This Row],[Cost]],-Tabla1[[#This Row],[Cost]]*Tabla1[[#This Row],[Cant]])</f>
        <v>12000</v>
      </c>
      <c r="P13248" s="8">
        <f>IF(Tabla1[[#This Row],[Mov]]="VNT",-Tabla1[[#This Row],[Cant]],Tabla1[[#This Row],[Cant]])</f>
        <v>-1</v>
      </c>
      <c r="Q13248" s="8">
        <f>DAY(Tabla1[[#This Row],[Date]])</f>
        <v>18</v>
      </c>
      <c r="R13248" s="8">
        <f>MONTH(Tabla1[[#This Row],[Date]])</f>
        <v>8</v>
      </c>
      <c r="S13248" s="8">
        <f>YEAR(Tabla1[[#This Row],[Date]])</f>
        <v>2023</v>
      </c>
    </row>
    <row r="13249" spans="1:19" x14ac:dyDescent="0.2">
      <c r="A13249">
        <v>13227</v>
      </c>
      <c r="B13249" s="1">
        <v>45156</v>
      </c>
      <c r="C13249" t="s">
        <v>252</v>
      </c>
      <c r="D13249" t="s">
        <v>324</v>
      </c>
      <c r="E13249">
        <v>1</v>
      </c>
      <c r="F13249" t="s">
        <v>524</v>
      </c>
      <c r="G13249" t="s">
        <v>258</v>
      </c>
      <c r="H13249" t="s">
        <v>1240</v>
      </c>
      <c r="M13249" s="2">
        <v>44000</v>
      </c>
      <c r="N13249" s="2">
        <v>82500</v>
      </c>
      <c r="O13249" s="2">
        <f>IF(Tabla1[[#This Row],[Mov]]="VNT",Tabla1[[#This Row],[Sale]]-Tabla1[[#This Row],[Cost]],-Tabla1[[#This Row],[Cost]]*Tabla1[[#This Row],[Cant]])</f>
        <v>38500</v>
      </c>
      <c r="P13249" s="8">
        <f>IF(Tabla1[[#This Row],[Mov]]="VNT",-Tabla1[[#This Row],[Cant]],Tabla1[[#This Row],[Cant]])</f>
        <v>-1</v>
      </c>
      <c r="Q13249" s="8">
        <f>DAY(Tabla1[[#This Row],[Date]])</f>
        <v>18</v>
      </c>
      <c r="R13249" s="8">
        <f>MONTH(Tabla1[[#This Row],[Date]])</f>
        <v>8</v>
      </c>
      <c r="S13249" s="8">
        <f>YEAR(Tabla1[[#This Row],[Date]])</f>
        <v>2023</v>
      </c>
    </row>
    <row r="13250" spans="1:19" x14ac:dyDescent="0.2">
      <c r="A13250">
        <v>13228</v>
      </c>
      <c r="B13250" s="1">
        <v>45156</v>
      </c>
      <c r="C13250" t="s">
        <v>252</v>
      </c>
      <c r="D13250" t="s">
        <v>324</v>
      </c>
      <c r="E13250">
        <v>1</v>
      </c>
      <c r="F13250" t="s">
        <v>1932</v>
      </c>
      <c r="G13250" t="s">
        <v>258</v>
      </c>
      <c r="H13250" t="s">
        <v>3912</v>
      </c>
      <c r="M13250" s="2">
        <v>5000</v>
      </c>
      <c r="N13250" s="2">
        <v>12500</v>
      </c>
      <c r="O13250" s="2">
        <f>IF(Tabla1[[#This Row],[Mov]]="VNT",Tabla1[[#This Row],[Sale]]-Tabla1[[#This Row],[Cost]],-Tabla1[[#This Row],[Cost]]*Tabla1[[#This Row],[Cant]])</f>
        <v>7500</v>
      </c>
      <c r="P13250" s="8">
        <f>IF(Tabla1[[#This Row],[Mov]]="VNT",-Tabla1[[#This Row],[Cant]],Tabla1[[#This Row],[Cant]])</f>
        <v>-1</v>
      </c>
      <c r="Q13250" s="8">
        <f>DAY(Tabla1[[#This Row],[Date]])</f>
        <v>18</v>
      </c>
      <c r="R13250" s="8">
        <f>MONTH(Tabla1[[#This Row],[Date]])</f>
        <v>8</v>
      </c>
      <c r="S13250" s="8">
        <f>YEAR(Tabla1[[#This Row],[Date]])</f>
        <v>2023</v>
      </c>
    </row>
    <row r="13251" spans="1:19" x14ac:dyDescent="0.2">
      <c r="A13251">
        <v>13229</v>
      </c>
      <c r="B13251" s="1">
        <v>45156</v>
      </c>
      <c r="C13251" t="s">
        <v>252</v>
      </c>
      <c r="D13251" t="s">
        <v>324</v>
      </c>
      <c r="E13251">
        <v>1</v>
      </c>
      <c r="F13251" t="s">
        <v>116</v>
      </c>
      <c r="G13251" t="s">
        <v>374</v>
      </c>
      <c r="H13251" t="s">
        <v>506</v>
      </c>
      <c r="M13251" s="2">
        <v>5139</v>
      </c>
      <c r="N13251" s="2">
        <v>5500</v>
      </c>
      <c r="O13251" s="2">
        <f>IF(Tabla1[[#This Row],[Mov]]="VNT",Tabla1[[#This Row],[Sale]]-Tabla1[[#This Row],[Cost]],-Tabla1[[#This Row],[Cost]]*Tabla1[[#This Row],[Cant]])</f>
        <v>361</v>
      </c>
      <c r="P13251" s="8">
        <f>IF(Tabla1[[#This Row],[Mov]]="VNT",-Tabla1[[#This Row],[Cant]],Tabla1[[#This Row],[Cant]])</f>
        <v>-1</v>
      </c>
      <c r="Q13251" s="8">
        <f>DAY(Tabla1[[#This Row],[Date]])</f>
        <v>18</v>
      </c>
      <c r="R13251" s="8">
        <f>MONTH(Tabla1[[#This Row],[Date]])</f>
        <v>8</v>
      </c>
      <c r="S13251" s="8">
        <f>YEAR(Tabla1[[#This Row],[Date]])</f>
        <v>2023</v>
      </c>
    </row>
    <row r="13252" spans="1:19" x14ac:dyDescent="0.2">
      <c r="A13252">
        <v>13230</v>
      </c>
      <c r="B13252" s="1">
        <v>45156</v>
      </c>
      <c r="C13252" t="s">
        <v>252</v>
      </c>
      <c r="D13252" t="s">
        <v>324</v>
      </c>
      <c r="E13252">
        <v>1</v>
      </c>
      <c r="F13252" t="s">
        <v>116</v>
      </c>
      <c r="G13252" t="s">
        <v>339</v>
      </c>
      <c r="H13252" t="s">
        <v>510</v>
      </c>
      <c r="M13252" s="2">
        <v>10279</v>
      </c>
      <c r="N13252" s="2">
        <v>11000</v>
      </c>
      <c r="O13252" s="2">
        <f>IF(Tabla1[[#This Row],[Mov]]="VNT",Tabla1[[#This Row],[Sale]]-Tabla1[[#This Row],[Cost]],-Tabla1[[#This Row],[Cost]]*Tabla1[[#This Row],[Cant]])</f>
        <v>721</v>
      </c>
      <c r="P13252" s="8">
        <f>IF(Tabla1[[#This Row],[Mov]]="VNT",-Tabla1[[#This Row],[Cant]],Tabla1[[#This Row],[Cant]])</f>
        <v>-1</v>
      </c>
      <c r="Q13252" s="8">
        <f>DAY(Tabla1[[#This Row],[Date]])</f>
        <v>18</v>
      </c>
      <c r="R13252" s="8">
        <f>MONTH(Tabla1[[#This Row],[Date]])</f>
        <v>8</v>
      </c>
      <c r="S13252" s="8">
        <f>YEAR(Tabla1[[#This Row],[Date]])</f>
        <v>2023</v>
      </c>
    </row>
    <row r="13253" spans="1:19" x14ac:dyDescent="0.2">
      <c r="A13253">
        <v>13231</v>
      </c>
      <c r="B13253" s="1">
        <v>45156</v>
      </c>
      <c r="C13253" t="s">
        <v>252</v>
      </c>
      <c r="D13253" t="s">
        <v>324</v>
      </c>
      <c r="E13253">
        <v>1</v>
      </c>
      <c r="F13253" t="s">
        <v>116</v>
      </c>
      <c r="G13253" t="s">
        <v>374</v>
      </c>
      <c r="H13253" t="s">
        <v>506</v>
      </c>
      <c r="M13253" s="2">
        <v>5139</v>
      </c>
      <c r="N13253" s="2">
        <v>5500</v>
      </c>
      <c r="O13253" s="2">
        <f>IF(Tabla1[[#This Row],[Mov]]="VNT",Tabla1[[#This Row],[Sale]]-Tabla1[[#This Row],[Cost]],-Tabla1[[#This Row],[Cost]]*Tabla1[[#This Row],[Cant]])</f>
        <v>361</v>
      </c>
      <c r="P13253" s="8">
        <f>IF(Tabla1[[#This Row],[Mov]]="VNT",-Tabla1[[#This Row],[Cant]],Tabla1[[#This Row],[Cant]])</f>
        <v>-1</v>
      </c>
      <c r="Q13253" s="8">
        <f>DAY(Tabla1[[#This Row],[Date]])</f>
        <v>18</v>
      </c>
      <c r="R13253" s="8">
        <f>MONTH(Tabla1[[#This Row],[Date]])</f>
        <v>8</v>
      </c>
      <c r="S13253" s="8">
        <f>YEAR(Tabla1[[#This Row],[Date]])</f>
        <v>2023</v>
      </c>
    </row>
    <row r="13254" spans="1:19" x14ac:dyDescent="0.2">
      <c r="A13254">
        <v>13232</v>
      </c>
      <c r="B13254" s="1">
        <v>45156</v>
      </c>
      <c r="C13254" t="s">
        <v>252</v>
      </c>
      <c r="D13254" t="s">
        <v>324</v>
      </c>
      <c r="E13254">
        <v>1</v>
      </c>
      <c r="F13254" t="s">
        <v>216</v>
      </c>
      <c r="G13254" t="s">
        <v>255</v>
      </c>
      <c r="H13254" t="s">
        <v>539</v>
      </c>
      <c r="J13254" t="s">
        <v>1070</v>
      </c>
      <c r="M13254" s="2">
        <v>8000</v>
      </c>
      <c r="N13254" s="2">
        <v>20000</v>
      </c>
      <c r="O13254" s="2">
        <f>IF(Tabla1[[#This Row],[Mov]]="VNT",Tabla1[[#This Row],[Sale]]-Tabla1[[#This Row],[Cost]],-Tabla1[[#This Row],[Cost]]*Tabla1[[#This Row],[Cant]])</f>
        <v>12000</v>
      </c>
      <c r="P13254" s="8">
        <f>IF(Tabla1[[#This Row],[Mov]]="VNT",-Tabla1[[#This Row],[Cant]],Tabla1[[#This Row],[Cant]])</f>
        <v>-1</v>
      </c>
      <c r="Q13254" s="8">
        <f>DAY(Tabla1[[#This Row],[Date]])</f>
        <v>18</v>
      </c>
      <c r="R13254" s="8">
        <f>MONTH(Tabla1[[#This Row],[Date]])</f>
        <v>8</v>
      </c>
      <c r="S13254" s="8">
        <f>YEAR(Tabla1[[#This Row],[Date]])</f>
        <v>2023</v>
      </c>
    </row>
    <row r="13255" spans="1:19" x14ac:dyDescent="0.2">
      <c r="A13255">
        <v>13233</v>
      </c>
      <c r="B13255" s="1">
        <v>45156</v>
      </c>
      <c r="C13255" t="s">
        <v>252</v>
      </c>
      <c r="D13255" t="s">
        <v>324</v>
      </c>
      <c r="E13255">
        <v>1</v>
      </c>
      <c r="F13255" t="s">
        <v>669</v>
      </c>
      <c r="G13255" t="s">
        <v>255</v>
      </c>
      <c r="H13255" t="s">
        <v>3948</v>
      </c>
      <c r="M13255" s="2">
        <v>5000</v>
      </c>
      <c r="N13255" s="2">
        <v>20000</v>
      </c>
      <c r="O13255" s="2">
        <f>IF(Tabla1[[#This Row],[Mov]]="VNT",Tabla1[[#This Row],[Sale]]-Tabla1[[#This Row],[Cost]],-Tabla1[[#This Row],[Cost]]*Tabla1[[#This Row],[Cant]])</f>
        <v>15000</v>
      </c>
      <c r="P13255" s="8">
        <f>IF(Tabla1[[#This Row],[Mov]]="VNT",-Tabla1[[#This Row],[Cant]],Tabla1[[#This Row],[Cant]])</f>
        <v>-1</v>
      </c>
      <c r="Q13255" s="8">
        <f>DAY(Tabla1[[#This Row],[Date]])</f>
        <v>18</v>
      </c>
      <c r="R13255" s="8">
        <f>MONTH(Tabla1[[#This Row],[Date]])</f>
        <v>8</v>
      </c>
      <c r="S13255" s="8">
        <f>YEAR(Tabla1[[#This Row],[Date]])</f>
        <v>2023</v>
      </c>
    </row>
    <row r="13256" spans="1:19" x14ac:dyDescent="0.2">
      <c r="A13256">
        <v>13234</v>
      </c>
      <c r="B13256" s="1">
        <v>45156</v>
      </c>
      <c r="C13256" t="s">
        <v>252</v>
      </c>
      <c r="D13256" t="s">
        <v>324</v>
      </c>
      <c r="E13256">
        <v>1</v>
      </c>
      <c r="F13256" t="s">
        <v>216</v>
      </c>
      <c r="G13256" t="s">
        <v>276</v>
      </c>
      <c r="H13256" t="s">
        <v>899</v>
      </c>
      <c r="J13256" t="s">
        <v>2853</v>
      </c>
      <c r="M13256" s="2">
        <v>8000</v>
      </c>
      <c r="N13256" s="2">
        <v>20000</v>
      </c>
      <c r="O13256" s="2">
        <f>IF(Tabla1[[#This Row],[Mov]]="VNT",Tabla1[[#This Row],[Sale]]-Tabla1[[#This Row],[Cost]],-Tabla1[[#This Row],[Cost]]*Tabla1[[#This Row],[Cant]])</f>
        <v>12000</v>
      </c>
      <c r="P13256" s="8">
        <f>IF(Tabla1[[#This Row],[Mov]]="VNT",-Tabla1[[#This Row],[Cant]],Tabla1[[#This Row],[Cant]])</f>
        <v>-1</v>
      </c>
      <c r="Q13256" s="8">
        <f>DAY(Tabla1[[#This Row],[Date]])</f>
        <v>18</v>
      </c>
      <c r="R13256" s="8">
        <f>MONTH(Tabla1[[#This Row],[Date]])</f>
        <v>8</v>
      </c>
      <c r="S13256" s="8">
        <f>YEAR(Tabla1[[#This Row],[Date]])</f>
        <v>2023</v>
      </c>
    </row>
    <row r="13257" spans="1:19" x14ac:dyDescent="0.2">
      <c r="A13257">
        <v>13235</v>
      </c>
      <c r="B13257" s="1">
        <v>45156</v>
      </c>
      <c r="C13257" t="s">
        <v>252</v>
      </c>
      <c r="D13257" t="s">
        <v>324</v>
      </c>
      <c r="E13257">
        <v>1</v>
      </c>
      <c r="F13257" t="s">
        <v>450</v>
      </c>
      <c r="G13257" t="s">
        <v>1194</v>
      </c>
      <c r="H13257" t="s">
        <v>3949</v>
      </c>
      <c r="M13257" s="2">
        <v>0</v>
      </c>
      <c r="N13257" s="2">
        <v>20000</v>
      </c>
      <c r="O13257" s="2">
        <f>IF(Tabla1[[#This Row],[Mov]]="VNT",Tabla1[[#This Row],[Sale]]-Tabla1[[#This Row],[Cost]],-Tabla1[[#This Row],[Cost]]*Tabla1[[#This Row],[Cant]])</f>
        <v>20000</v>
      </c>
      <c r="P13257" s="8">
        <f>IF(Tabla1[[#This Row],[Mov]]="VNT",-Tabla1[[#This Row],[Cant]],Tabla1[[#This Row],[Cant]])</f>
        <v>-1</v>
      </c>
      <c r="Q13257" s="8">
        <f>DAY(Tabla1[[#This Row],[Date]])</f>
        <v>18</v>
      </c>
      <c r="R13257" s="8">
        <f>MONTH(Tabla1[[#This Row],[Date]])</f>
        <v>8</v>
      </c>
      <c r="S13257" s="8">
        <f>YEAR(Tabla1[[#This Row],[Date]])</f>
        <v>2023</v>
      </c>
    </row>
    <row r="13258" spans="1:19" x14ac:dyDescent="0.2">
      <c r="A13258">
        <v>13236</v>
      </c>
      <c r="B13258" s="1">
        <v>45156</v>
      </c>
      <c r="C13258" t="s">
        <v>252</v>
      </c>
      <c r="D13258" t="s">
        <v>324</v>
      </c>
      <c r="E13258">
        <v>1</v>
      </c>
      <c r="F13258" t="s">
        <v>450</v>
      </c>
      <c r="G13258" t="s">
        <v>258</v>
      </c>
      <c r="H13258" t="s">
        <v>3950</v>
      </c>
      <c r="M13258" s="2">
        <v>0</v>
      </c>
      <c r="N13258" s="2">
        <v>4000</v>
      </c>
      <c r="O13258" s="2">
        <f>IF(Tabla1[[#This Row],[Mov]]="VNT",Tabla1[[#This Row],[Sale]]-Tabla1[[#This Row],[Cost]],-Tabla1[[#This Row],[Cost]]*Tabla1[[#This Row],[Cant]])</f>
        <v>4000</v>
      </c>
      <c r="P13258" s="8">
        <f>IF(Tabla1[[#This Row],[Mov]]="VNT",-Tabla1[[#This Row],[Cant]],Tabla1[[#This Row],[Cant]])</f>
        <v>-1</v>
      </c>
      <c r="Q13258" s="8">
        <f>DAY(Tabla1[[#This Row],[Date]])</f>
        <v>18</v>
      </c>
      <c r="R13258" s="8">
        <f>MONTH(Tabla1[[#This Row],[Date]])</f>
        <v>8</v>
      </c>
      <c r="S13258" s="8">
        <f>YEAR(Tabla1[[#This Row],[Date]])</f>
        <v>2023</v>
      </c>
    </row>
    <row r="13259" spans="1:19" x14ac:dyDescent="0.2">
      <c r="A13259">
        <v>13237</v>
      </c>
      <c r="B13259" s="1">
        <v>45156</v>
      </c>
      <c r="C13259" t="s">
        <v>252</v>
      </c>
      <c r="D13259" t="s">
        <v>324</v>
      </c>
      <c r="E13259">
        <v>1</v>
      </c>
      <c r="F13259" t="s">
        <v>217</v>
      </c>
      <c r="G13259" t="s">
        <v>255</v>
      </c>
      <c r="H13259" t="s">
        <v>274</v>
      </c>
      <c r="M13259" s="2">
        <v>1100</v>
      </c>
      <c r="N13259" s="2">
        <v>10000</v>
      </c>
      <c r="O13259" s="2">
        <f>IF(Tabla1[[#This Row],[Mov]]="VNT",Tabla1[[#This Row],[Sale]]-Tabla1[[#This Row],[Cost]],-Tabla1[[#This Row],[Cost]]*Tabla1[[#This Row],[Cant]])</f>
        <v>8900</v>
      </c>
      <c r="P13259" s="8">
        <f>IF(Tabla1[[#This Row],[Mov]]="VNT",-Tabla1[[#This Row],[Cant]],Tabla1[[#This Row],[Cant]])</f>
        <v>-1</v>
      </c>
      <c r="Q13259" s="8">
        <f>DAY(Tabla1[[#This Row],[Date]])</f>
        <v>18</v>
      </c>
      <c r="R13259" s="8">
        <f>MONTH(Tabla1[[#This Row],[Date]])</f>
        <v>8</v>
      </c>
      <c r="S13259" s="8">
        <f>YEAR(Tabla1[[#This Row],[Date]])</f>
        <v>2023</v>
      </c>
    </row>
    <row r="13260" spans="1:19" x14ac:dyDescent="0.2">
      <c r="A13260">
        <v>13238</v>
      </c>
      <c r="B13260" s="1">
        <v>45156</v>
      </c>
      <c r="C13260" t="s">
        <v>252</v>
      </c>
      <c r="D13260" t="s">
        <v>324</v>
      </c>
      <c r="E13260">
        <v>1</v>
      </c>
      <c r="F13260" t="s">
        <v>217</v>
      </c>
      <c r="G13260" t="s">
        <v>255</v>
      </c>
      <c r="H13260" t="s">
        <v>1226</v>
      </c>
      <c r="M13260" s="2">
        <v>1100</v>
      </c>
      <c r="N13260" s="2">
        <v>10000</v>
      </c>
      <c r="O13260" s="2">
        <f>IF(Tabla1[[#This Row],[Mov]]="VNT",Tabla1[[#This Row],[Sale]]-Tabla1[[#This Row],[Cost]],-Tabla1[[#This Row],[Cost]]*Tabla1[[#This Row],[Cant]])</f>
        <v>8900</v>
      </c>
      <c r="P13260" s="8">
        <f>IF(Tabla1[[#This Row],[Mov]]="VNT",-Tabla1[[#This Row],[Cant]],Tabla1[[#This Row],[Cant]])</f>
        <v>-1</v>
      </c>
      <c r="Q13260" s="8">
        <f>DAY(Tabla1[[#This Row],[Date]])</f>
        <v>18</v>
      </c>
      <c r="R13260" s="8">
        <f>MONTH(Tabla1[[#This Row],[Date]])</f>
        <v>8</v>
      </c>
      <c r="S13260" s="8">
        <f>YEAR(Tabla1[[#This Row],[Date]])</f>
        <v>2023</v>
      </c>
    </row>
    <row r="13261" spans="1:19" x14ac:dyDescent="0.2">
      <c r="A13261">
        <v>13239</v>
      </c>
      <c r="B13261" s="1">
        <v>45156</v>
      </c>
      <c r="C13261" t="s">
        <v>252</v>
      </c>
      <c r="D13261" t="s">
        <v>324</v>
      </c>
      <c r="E13261">
        <v>1</v>
      </c>
      <c r="F13261" t="s">
        <v>21</v>
      </c>
      <c r="G13261" t="s">
        <v>264</v>
      </c>
      <c r="H13261" t="s">
        <v>1513</v>
      </c>
      <c r="M13261" s="2">
        <v>2600</v>
      </c>
      <c r="N13261" s="2">
        <v>10000</v>
      </c>
      <c r="O13261" s="2">
        <f>IF(Tabla1[[#This Row],[Mov]]="VNT",Tabla1[[#This Row],[Sale]]-Tabla1[[#This Row],[Cost]],-Tabla1[[#This Row],[Cost]]*Tabla1[[#This Row],[Cant]])</f>
        <v>7400</v>
      </c>
      <c r="P13261" s="8">
        <f>IF(Tabla1[[#This Row],[Mov]]="VNT",-Tabla1[[#This Row],[Cant]],Tabla1[[#This Row],[Cant]])</f>
        <v>-1</v>
      </c>
      <c r="Q13261" s="8">
        <f>DAY(Tabla1[[#This Row],[Date]])</f>
        <v>18</v>
      </c>
      <c r="R13261" s="8">
        <f>MONTH(Tabla1[[#This Row],[Date]])</f>
        <v>8</v>
      </c>
      <c r="S13261" s="8">
        <f>YEAR(Tabla1[[#This Row],[Date]])</f>
        <v>2023</v>
      </c>
    </row>
    <row r="13262" spans="1:19" x14ac:dyDescent="0.2">
      <c r="A13262">
        <v>13240</v>
      </c>
      <c r="B13262" s="1">
        <v>45156</v>
      </c>
      <c r="C13262" t="s">
        <v>252</v>
      </c>
      <c r="D13262" t="s">
        <v>324</v>
      </c>
      <c r="E13262">
        <v>1</v>
      </c>
      <c r="F13262" t="s">
        <v>524</v>
      </c>
      <c r="G13262" t="s">
        <v>258</v>
      </c>
      <c r="H13262" t="s">
        <v>3802</v>
      </c>
      <c r="M13262" s="2">
        <v>30000</v>
      </c>
      <c r="N13262" s="2">
        <v>65000</v>
      </c>
      <c r="O13262" s="2">
        <f>IF(Tabla1[[#This Row],[Mov]]="VNT",Tabla1[[#This Row],[Sale]]-Tabla1[[#This Row],[Cost]],-Tabla1[[#This Row],[Cost]]*Tabla1[[#This Row],[Cant]])</f>
        <v>35000</v>
      </c>
      <c r="P13262" s="8">
        <f>IF(Tabla1[[#This Row],[Mov]]="VNT",-Tabla1[[#This Row],[Cant]],Tabla1[[#This Row],[Cant]])</f>
        <v>-1</v>
      </c>
      <c r="Q13262" s="8">
        <f>DAY(Tabla1[[#This Row],[Date]])</f>
        <v>18</v>
      </c>
      <c r="R13262" s="8">
        <f>MONTH(Tabla1[[#This Row],[Date]])</f>
        <v>8</v>
      </c>
      <c r="S13262" s="8">
        <f>YEAR(Tabla1[[#This Row],[Date]])</f>
        <v>2023</v>
      </c>
    </row>
    <row r="13263" spans="1:19" x14ac:dyDescent="0.2">
      <c r="A13263">
        <v>13241</v>
      </c>
      <c r="B13263" s="1">
        <v>45156</v>
      </c>
      <c r="C13263" t="s">
        <v>252</v>
      </c>
      <c r="D13263" t="s">
        <v>324</v>
      </c>
      <c r="E13263">
        <v>1</v>
      </c>
      <c r="F13263" t="s">
        <v>217</v>
      </c>
      <c r="G13263" t="s">
        <v>254</v>
      </c>
      <c r="H13263" t="s">
        <v>293</v>
      </c>
      <c r="M13263" s="2">
        <v>1100</v>
      </c>
      <c r="N13263" s="2">
        <v>10000</v>
      </c>
      <c r="O13263" s="2">
        <f>IF(Tabla1[[#This Row],[Mov]]="VNT",Tabla1[[#This Row],[Sale]]-Tabla1[[#This Row],[Cost]],-Tabla1[[#This Row],[Cost]]*Tabla1[[#This Row],[Cant]])</f>
        <v>8900</v>
      </c>
      <c r="P13263" s="8">
        <f>IF(Tabla1[[#This Row],[Mov]]="VNT",-Tabla1[[#This Row],[Cant]],Tabla1[[#This Row],[Cant]])</f>
        <v>-1</v>
      </c>
      <c r="Q13263" s="8">
        <f>DAY(Tabla1[[#This Row],[Date]])</f>
        <v>18</v>
      </c>
      <c r="R13263" s="8">
        <f>MONTH(Tabla1[[#This Row],[Date]])</f>
        <v>8</v>
      </c>
      <c r="S13263" s="8">
        <f>YEAR(Tabla1[[#This Row],[Date]])</f>
        <v>2023</v>
      </c>
    </row>
    <row r="13264" spans="1:19" x14ac:dyDescent="0.2">
      <c r="A13264">
        <v>13242</v>
      </c>
      <c r="B13264" s="1">
        <v>45156</v>
      </c>
      <c r="C13264" t="s">
        <v>252</v>
      </c>
      <c r="D13264" t="s">
        <v>324</v>
      </c>
      <c r="E13264">
        <v>1</v>
      </c>
      <c r="F13264" t="s">
        <v>217</v>
      </c>
      <c r="G13264" t="s">
        <v>276</v>
      </c>
      <c r="H13264" t="s">
        <v>410</v>
      </c>
      <c r="M13264" s="2">
        <v>1100</v>
      </c>
      <c r="N13264" s="2">
        <v>10000</v>
      </c>
      <c r="O13264" s="2">
        <f>IF(Tabla1[[#This Row],[Mov]]="VNT",Tabla1[[#This Row],[Sale]]-Tabla1[[#This Row],[Cost]],-Tabla1[[#This Row],[Cost]]*Tabla1[[#This Row],[Cant]])</f>
        <v>8900</v>
      </c>
      <c r="P13264" s="8">
        <f>IF(Tabla1[[#This Row],[Mov]]="VNT",-Tabla1[[#This Row],[Cant]],Tabla1[[#This Row],[Cant]])</f>
        <v>-1</v>
      </c>
      <c r="Q13264" s="8">
        <f>DAY(Tabla1[[#This Row],[Date]])</f>
        <v>18</v>
      </c>
      <c r="R13264" s="8">
        <f>MONTH(Tabla1[[#This Row],[Date]])</f>
        <v>8</v>
      </c>
      <c r="S13264" s="8">
        <f>YEAR(Tabla1[[#This Row],[Date]])</f>
        <v>2023</v>
      </c>
    </row>
    <row r="13265" spans="1:19" x14ac:dyDescent="0.2">
      <c r="A13265">
        <v>13243</v>
      </c>
      <c r="B13265" s="1">
        <v>45156</v>
      </c>
      <c r="C13265" t="s">
        <v>252</v>
      </c>
      <c r="D13265" t="s">
        <v>324</v>
      </c>
      <c r="E13265">
        <v>1</v>
      </c>
      <c r="F13265" t="s">
        <v>116</v>
      </c>
      <c r="G13265" t="s">
        <v>339</v>
      </c>
      <c r="H13265" t="s">
        <v>510</v>
      </c>
      <c r="M13265" s="2">
        <v>3270</v>
      </c>
      <c r="N13265" s="2">
        <v>3500</v>
      </c>
      <c r="O13265" s="2">
        <f>IF(Tabla1[[#This Row],[Mov]]="VNT",Tabla1[[#This Row],[Sale]]-Tabla1[[#This Row],[Cost]],-Tabla1[[#This Row],[Cost]]*Tabla1[[#This Row],[Cant]])</f>
        <v>230</v>
      </c>
      <c r="P13265" s="8">
        <f>IF(Tabla1[[#This Row],[Mov]]="VNT",-Tabla1[[#This Row],[Cant]],Tabla1[[#This Row],[Cant]])</f>
        <v>-1</v>
      </c>
      <c r="Q13265" s="8">
        <f>DAY(Tabla1[[#This Row],[Date]])</f>
        <v>18</v>
      </c>
      <c r="R13265" s="8">
        <f>MONTH(Tabla1[[#This Row],[Date]])</f>
        <v>8</v>
      </c>
      <c r="S13265" s="8">
        <f>YEAR(Tabla1[[#This Row],[Date]])</f>
        <v>2023</v>
      </c>
    </row>
    <row r="13266" spans="1:19" x14ac:dyDescent="0.2">
      <c r="A13266">
        <v>13244</v>
      </c>
      <c r="B13266" s="1">
        <v>45156</v>
      </c>
      <c r="C13266" t="s">
        <v>252</v>
      </c>
      <c r="D13266" t="s">
        <v>324</v>
      </c>
      <c r="E13266">
        <v>1</v>
      </c>
      <c r="F13266" t="s">
        <v>116</v>
      </c>
      <c r="G13266" t="s">
        <v>339</v>
      </c>
      <c r="H13266" t="s">
        <v>510</v>
      </c>
      <c r="M13266" s="2">
        <v>3270</v>
      </c>
      <c r="N13266" s="2">
        <v>3500</v>
      </c>
      <c r="O13266" s="2">
        <f>IF(Tabla1[[#This Row],[Mov]]="VNT",Tabla1[[#This Row],[Sale]]-Tabla1[[#This Row],[Cost]],-Tabla1[[#This Row],[Cost]]*Tabla1[[#This Row],[Cant]])</f>
        <v>230</v>
      </c>
      <c r="P13266" s="8">
        <f>IF(Tabla1[[#This Row],[Mov]]="VNT",-Tabla1[[#This Row],[Cant]],Tabla1[[#This Row],[Cant]])</f>
        <v>-1</v>
      </c>
      <c r="Q13266" s="8">
        <f>DAY(Tabla1[[#This Row],[Date]])</f>
        <v>18</v>
      </c>
      <c r="R13266" s="8">
        <f>MONTH(Tabla1[[#This Row],[Date]])</f>
        <v>8</v>
      </c>
      <c r="S13266" s="8">
        <f>YEAR(Tabla1[[#This Row],[Date]])</f>
        <v>2023</v>
      </c>
    </row>
    <row r="13267" spans="1:19" x14ac:dyDescent="0.2">
      <c r="A13267">
        <v>13245</v>
      </c>
      <c r="B13267" s="1">
        <v>45156</v>
      </c>
      <c r="C13267" t="s">
        <v>252</v>
      </c>
      <c r="D13267" t="s">
        <v>324</v>
      </c>
      <c r="E13267">
        <v>1</v>
      </c>
      <c r="F13267" t="s">
        <v>450</v>
      </c>
      <c r="G13267" t="s">
        <v>264</v>
      </c>
      <c r="H13267" t="s">
        <v>3954</v>
      </c>
      <c r="M13267" s="2">
        <v>0</v>
      </c>
      <c r="N13267" s="2">
        <v>5000</v>
      </c>
      <c r="O13267" s="2">
        <f>IF(Tabla1[[#This Row],[Mov]]="VNT",Tabla1[[#This Row],[Sale]]-Tabla1[[#This Row],[Cost]],-Tabla1[[#This Row],[Cost]]*Tabla1[[#This Row],[Cant]])</f>
        <v>5000</v>
      </c>
      <c r="P13267" s="8">
        <f>IF(Tabla1[[#This Row],[Mov]]="VNT",-Tabla1[[#This Row],[Cant]],Tabla1[[#This Row],[Cant]])</f>
        <v>-1</v>
      </c>
      <c r="Q13267" s="8">
        <f>DAY(Tabla1[[#This Row],[Date]])</f>
        <v>18</v>
      </c>
      <c r="R13267" s="8">
        <f>MONTH(Tabla1[[#This Row],[Date]])</f>
        <v>8</v>
      </c>
      <c r="S13267" s="8">
        <f>YEAR(Tabla1[[#This Row],[Date]])</f>
        <v>2023</v>
      </c>
    </row>
    <row r="13268" spans="1:19" x14ac:dyDescent="0.2">
      <c r="A13268">
        <v>13246</v>
      </c>
      <c r="B13268" s="1">
        <v>45156</v>
      </c>
      <c r="C13268" t="s">
        <v>252</v>
      </c>
      <c r="D13268" t="s">
        <v>548</v>
      </c>
      <c r="E13268">
        <v>1</v>
      </c>
      <c r="F13268" t="s">
        <v>3180</v>
      </c>
      <c r="G13268" t="s">
        <v>258</v>
      </c>
      <c r="H13268" t="s">
        <v>3181</v>
      </c>
      <c r="M13268" s="2">
        <v>13000</v>
      </c>
      <c r="N13268" s="2">
        <v>25000</v>
      </c>
      <c r="O13268" s="2">
        <f>IF(Tabla1[[#This Row],[Mov]]="VNT",Tabla1[[#This Row],[Sale]]-Tabla1[[#This Row],[Cost]],-Tabla1[[#This Row],[Cost]]*Tabla1[[#This Row],[Cant]])</f>
        <v>12000</v>
      </c>
      <c r="P13268" s="8">
        <f>IF(Tabla1[[#This Row],[Mov]]="VNT",-Tabla1[[#This Row],[Cant]],Tabla1[[#This Row],[Cant]])</f>
        <v>-1</v>
      </c>
      <c r="Q13268" s="8">
        <f>DAY(Tabla1[[#This Row],[Date]])</f>
        <v>18</v>
      </c>
      <c r="R13268" s="8">
        <f>MONTH(Tabla1[[#This Row],[Date]])</f>
        <v>8</v>
      </c>
      <c r="S13268" s="8">
        <f>YEAR(Tabla1[[#This Row],[Date]])</f>
        <v>2023</v>
      </c>
    </row>
    <row r="13269" spans="1:19" x14ac:dyDescent="0.2">
      <c r="A13269">
        <v>13247</v>
      </c>
      <c r="B13269" s="1">
        <v>45156</v>
      </c>
      <c r="C13269" t="s">
        <v>252</v>
      </c>
      <c r="D13269" t="s">
        <v>548</v>
      </c>
      <c r="E13269">
        <v>1</v>
      </c>
      <c r="F13269" t="s">
        <v>2123</v>
      </c>
      <c r="G13269" t="s">
        <v>258</v>
      </c>
      <c r="H13269" t="s">
        <v>3955</v>
      </c>
      <c r="M13269" s="2">
        <v>6000</v>
      </c>
      <c r="N13269" s="2">
        <v>10000</v>
      </c>
      <c r="O13269" s="2">
        <f>IF(Tabla1[[#This Row],[Mov]]="VNT",Tabla1[[#This Row],[Sale]]-Tabla1[[#This Row],[Cost]],-Tabla1[[#This Row],[Cost]]*Tabla1[[#This Row],[Cant]])</f>
        <v>4000</v>
      </c>
      <c r="P13269" s="8">
        <f>IF(Tabla1[[#This Row],[Mov]]="VNT",-Tabla1[[#This Row],[Cant]],Tabla1[[#This Row],[Cant]])</f>
        <v>-1</v>
      </c>
      <c r="Q13269" s="8">
        <f>DAY(Tabla1[[#This Row],[Date]])</f>
        <v>18</v>
      </c>
      <c r="R13269" s="8">
        <f>MONTH(Tabla1[[#This Row],[Date]])</f>
        <v>8</v>
      </c>
      <c r="S13269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C53" sqref="C53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2454</v>
      </c>
      <c r="D1" t="s">
        <v>173</v>
      </c>
      <c r="F1" t="s">
        <v>2457</v>
      </c>
      <c r="G1" t="s">
        <v>2458</v>
      </c>
      <c r="H1" t="s">
        <v>2459</v>
      </c>
      <c r="I1" t="s">
        <v>2460</v>
      </c>
      <c r="J1" t="s">
        <v>2461</v>
      </c>
      <c r="K1" t="s">
        <v>2458</v>
      </c>
      <c r="L1" t="s">
        <v>2463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2455</v>
      </c>
      <c r="G2" t="str">
        <f>Tabla5[[#This Row],[Nombre]]</f>
        <v>Valuntech 60</v>
      </c>
      <c r="H2" t="s">
        <v>2455</v>
      </c>
      <c r="I2" t="s">
        <v>2456</v>
      </c>
      <c r="J2" t="s">
        <v>1116</v>
      </c>
      <c r="K2">
        <f>Tabla5[[#This Row],[Columna1]]</f>
        <v>1</v>
      </c>
      <c r="L2" t="s">
        <v>2462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2455</v>
      </c>
      <c r="G3" t="str">
        <f>Tabla5[[#This Row],[Nombre]]</f>
        <v>Sebastian</v>
      </c>
      <c r="H3" t="s">
        <v>2455</v>
      </c>
      <c r="I3" t="s">
        <v>2456</v>
      </c>
      <c r="J3" t="s">
        <v>1116</v>
      </c>
      <c r="K3">
        <f>Tabla5[[#This Row],[Columna1]]</f>
        <v>2</v>
      </c>
      <c r="L3" t="s">
        <v>2462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2455</v>
      </c>
      <c r="G4" t="str">
        <f>Tabla5[[#This Row],[Nombre]]</f>
        <v>Smart Plus</v>
      </c>
      <c r="H4" t="s">
        <v>2455</v>
      </c>
      <c r="I4" t="s">
        <v>2456</v>
      </c>
      <c r="J4" t="s">
        <v>1116</v>
      </c>
      <c r="K4">
        <f>Tabla5[[#This Row],[Columna1]]</f>
        <v>3</v>
      </c>
      <c r="L4" t="s">
        <v>2462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2455</v>
      </c>
      <c r="G5" t="str">
        <f>Tabla5[[#This Row],[Nombre]]</f>
        <v>Rubiani</v>
      </c>
      <c r="H5" t="s">
        <v>2455</v>
      </c>
      <c r="I5" t="s">
        <v>2456</v>
      </c>
      <c r="J5" t="s">
        <v>1116</v>
      </c>
      <c r="K5">
        <f>Tabla5[[#This Row],[Columna1]]</f>
        <v>4</v>
      </c>
      <c r="L5" t="s">
        <v>2462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2455</v>
      </c>
      <c r="G6" t="str">
        <f>Tabla5[[#This Row],[Nombre]]</f>
        <v>JOMA</v>
      </c>
      <c r="H6" t="s">
        <v>2455</v>
      </c>
      <c r="I6" t="s">
        <v>2456</v>
      </c>
      <c r="J6" t="s">
        <v>1116</v>
      </c>
      <c r="K6">
        <f>Tabla5[[#This Row],[Columna1]]</f>
        <v>5</v>
      </c>
      <c r="L6" t="s">
        <v>2462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2455</v>
      </c>
      <c r="G7" t="str">
        <f>Tabla5[[#This Row],[Nombre]]</f>
        <v>Ovidio</v>
      </c>
      <c r="H7" t="s">
        <v>2455</v>
      </c>
      <c r="I7" t="s">
        <v>2456</v>
      </c>
      <c r="J7" t="s">
        <v>1116</v>
      </c>
      <c r="K7">
        <f>Tabla5[[#This Row],[Columna1]]</f>
        <v>6</v>
      </c>
      <c r="L7" t="s">
        <v>2462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2455</v>
      </c>
      <c r="G8" t="str">
        <f>Tabla5[[#This Row],[Nombre]]</f>
        <v>AtrasPR</v>
      </c>
      <c r="H8" t="s">
        <v>2455</v>
      </c>
      <c r="I8" t="s">
        <v>2456</v>
      </c>
      <c r="J8" t="s">
        <v>1116</v>
      </c>
      <c r="K8">
        <f>Tabla5[[#This Row],[Columna1]]</f>
        <v>7</v>
      </c>
      <c r="L8" t="s">
        <v>2462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2455</v>
      </c>
      <c r="G9" t="str">
        <f>Tabla5[[#This Row],[Nombre]]</f>
        <v>PR95</v>
      </c>
      <c r="H9" t="s">
        <v>2455</v>
      </c>
      <c r="I9" t="s">
        <v>2456</v>
      </c>
      <c r="J9" t="s">
        <v>1116</v>
      </c>
      <c r="K9">
        <f>Tabla5[[#This Row],[Columna1]]</f>
        <v>8</v>
      </c>
      <c r="L9" t="s">
        <v>2462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2455</v>
      </c>
      <c r="G10" t="str">
        <f>Tabla5[[#This Row],[Nombre]]</f>
        <v>Controles</v>
      </c>
      <c r="H10" t="s">
        <v>2455</v>
      </c>
      <c r="I10" t="s">
        <v>2456</v>
      </c>
      <c r="J10" t="s">
        <v>1116</v>
      </c>
      <c r="K10">
        <f>Tabla5[[#This Row],[Columna1]]</f>
        <v>9</v>
      </c>
      <c r="L10" t="s">
        <v>2462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2455</v>
      </c>
      <c r="G11" t="str">
        <f>Tabla5[[#This Row],[Nombre]]</f>
        <v>El Huracan</v>
      </c>
      <c r="H11" t="s">
        <v>2455</v>
      </c>
      <c r="I11" t="s">
        <v>2456</v>
      </c>
      <c r="J11" t="s">
        <v>1116</v>
      </c>
      <c r="K11">
        <f>Tabla5[[#This Row],[Columna1]]</f>
        <v>10</v>
      </c>
      <c r="L11" t="s">
        <v>2462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2455</v>
      </c>
      <c r="G12" t="str">
        <f>Tabla5[[#This Row],[Nombre]]</f>
        <v>El surtidor</v>
      </c>
      <c r="H12" t="s">
        <v>2455</v>
      </c>
      <c r="I12" t="s">
        <v>2456</v>
      </c>
      <c r="J12" t="s">
        <v>1116</v>
      </c>
      <c r="K12">
        <f>Tabla5[[#This Row],[Columna1]]</f>
        <v>11</v>
      </c>
      <c r="L12" t="s">
        <v>2462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2455</v>
      </c>
      <c r="G13" t="str">
        <f>Tabla5[[#This Row],[Nombre]]</f>
        <v>Batri Mundotech</v>
      </c>
      <c r="H13" t="s">
        <v>2455</v>
      </c>
      <c r="I13" t="s">
        <v>2456</v>
      </c>
      <c r="J13" t="s">
        <v>1116</v>
      </c>
      <c r="K13">
        <f>Tabla5[[#This Row],[Columna1]]</f>
        <v>12</v>
      </c>
      <c r="L13" t="s">
        <v>2462</v>
      </c>
      <c r="N13" t="str">
        <f t="shared" si="0"/>
        <v>"batri mundotech": 12,</v>
      </c>
    </row>
    <row r="14" spans="1:14" x14ac:dyDescent="0.2">
      <c r="A14">
        <v>13</v>
      </c>
      <c r="B14" t="s">
        <v>957</v>
      </c>
      <c r="C14">
        <f>Tabla5[[#This Row],[ID]]</f>
        <v>13</v>
      </c>
      <c r="D14" t="s">
        <v>956</v>
      </c>
      <c r="F14" t="s">
        <v>2455</v>
      </c>
      <c r="G14" t="str">
        <f>Tabla5[[#This Row],[Nombre]]</f>
        <v>VJ</v>
      </c>
      <c r="H14" t="s">
        <v>2455</v>
      </c>
      <c r="I14" t="s">
        <v>2456</v>
      </c>
      <c r="J14" t="s">
        <v>1116</v>
      </c>
      <c r="K14">
        <f>Tabla5[[#This Row],[Columna1]]</f>
        <v>13</v>
      </c>
      <c r="L14" t="s">
        <v>2462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2455</v>
      </c>
      <c r="G15" t="str">
        <f>Tabla5[[#This Row],[Nombre]]</f>
        <v>Yolima Tecno One</v>
      </c>
      <c r="H15" t="s">
        <v>2455</v>
      </c>
      <c r="I15" t="s">
        <v>2456</v>
      </c>
      <c r="J15" t="s">
        <v>1116</v>
      </c>
      <c r="K15">
        <f>Tabla5[[#This Row],[Columna1]]</f>
        <v>14</v>
      </c>
      <c r="L15" t="s">
        <v>2462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2455</v>
      </c>
      <c r="G16" t="str">
        <f>Tabla5[[#This Row],[Nombre]]</f>
        <v>WOM</v>
      </c>
      <c r="H16" t="s">
        <v>2455</v>
      </c>
      <c r="I16" t="s">
        <v>2456</v>
      </c>
      <c r="J16" t="s">
        <v>1116</v>
      </c>
      <c r="K16">
        <f>Tabla5[[#This Row],[Columna1]]</f>
        <v>15</v>
      </c>
      <c r="L16" t="s">
        <v>2462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2455</v>
      </c>
      <c r="G17" t="str">
        <f>Tabla5[[#This Row],[Nombre]]</f>
        <v>Claro</v>
      </c>
      <c r="H17" t="s">
        <v>2455</v>
      </c>
      <c r="I17" t="s">
        <v>2456</v>
      </c>
      <c r="J17" t="s">
        <v>1116</v>
      </c>
      <c r="K17">
        <f>Tabla5[[#This Row],[Columna1]]</f>
        <v>16</v>
      </c>
      <c r="L17" t="s">
        <v>2462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2455</v>
      </c>
      <c r="G18" t="str">
        <f>Tabla5[[#This Row],[Nombre]]</f>
        <v>Movistar</v>
      </c>
      <c r="H18" t="s">
        <v>2455</v>
      </c>
      <c r="I18" t="s">
        <v>2456</v>
      </c>
      <c r="J18" t="s">
        <v>1116</v>
      </c>
      <c r="K18">
        <f>Tabla5[[#This Row],[Columna1]]</f>
        <v>17</v>
      </c>
      <c r="L18" t="s">
        <v>2462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2455</v>
      </c>
      <c r="G19" t="str">
        <f>Tabla5[[#This Row],[Nombre]]</f>
        <v>Tigo</v>
      </c>
      <c r="H19" t="s">
        <v>2455</v>
      </c>
      <c r="I19" t="s">
        <v>2456</v>
      </c>
      <c r="J19" t="s">
        <v>1116</v>
      </c>
      <c r="K19">
        <f>Tabla5[[#This Row],[Columna1]]</f>
        <v>18</v>
      </c>
      <c r="L19" t="s">
        <v>2462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2455</v>
      </c>
      <c r="G20" t="str">
        <f>Tabla5[[#This Row],[Nombre]]</f>
        <v>Container</v>
      </c>
      <c r="H20" t="s">
        <v>2455</v>
      </c>
      <c r="I20" t="s">
        <v>2456</v>
      </c>
      <c r="J20" t="s">
        <v>1116</v>
      </c>
      <c r="K20">
        <f>Tabla5[[#This Row],[Columna1]]</f>
        <v>19</v>
      </c>
      <c r="L20" t="s">
        <v>2462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2455</v>
      </c>
      <c r="G21" t="str">
        <f>Tabla5[[#This Row],[Nombre]]</f>
        <v>Andres Capital</v>
      </c>
      <c r="H21" t="s">
        <v>2455</v>
      </c>
      <c r="I21" t="s">
        <v>2456</v>
      </c>
      <c r="J21" t="s">
        <v>1116</v>
      </c>
      <c r="K21">
        <f>Tabla5[[#This Row],[Columna1]]</f>
        <v>20</v>
      </c>
      <c r="L21" t="s">
        <v>2462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2455</v>
      </c>
      <c r="G22" t="str">
        <f>Tabla5[[#This Row],[Nombre]]</f>
        <v>Dream Games</v>
      </c>
      <c r="H22" t="s">
        <v>2455</v>
      </c>
      <c r="I22" t="s">
        <v>2456</v>
      </c>
      <c r="J22" t="s">
        <v>1116</v>
      </c>
      <c r="K22">
        <f>Tabla5[[#This Row],[Columna1]]</f>
        <v>21</v>
      </c>
      <c r="L22" t="s">
        <v>2462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2455</v>
      </c>
      <c r="G23" t="str">
        <f>Tabla5[[#This Row],[Nombre]]</f>
        <v>VPG Sas</v>
      </c>
      <c r="H23" t="s">
        <v>2455</v>
      </c>
      <c r="I23" t="s">
        <v>2456</v>
      </c>
      <c r="J23" t="s">
        <v>1116</v>
      </c>
      <c r="K23">
        <f>Tabla5[[#This Row],[Columna1]]</f>
        <v>22</v>
      </c>
      <c r="L23" t="s">
        <v>2462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2455</v>
      </c>
      <c r="G24" t="str">
        <f>Tabla5[[#This Row],[Nombre]]</f>
        <v>JOP</v>
      </c>
      <c r="H24" t="s">
        <v>2455</v>
      </c>
      <c r="I24" t="s">
        <v>2456</v>
      </c>
      <c r="J24" t="s">
        <v>1116</v>
      </c>
      <c r="K24">
        <f>Tabla5[[#This Row],[Columna1]]</f>
        <v>23</v>
      </c>
      <c r="L24" t="s">
        <v>2462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2455</v>
      </c>
      <c r="G25" t="str">
        <f>Tabla5[[#This Row],[Nombre]]</f>
        <v>Gama Case</v>
      </c>
      <c r="H25" t="s">
        <v>2455</v>
      </c>
      <c r="I25" t="s">
        <v>2456</v>
      </c>
      <c r="J25" t="s">
        <v>1116</v>
      </c>
      <c r="K25">
        <f>Tabla5[[#This Row],[Columna1]]</f>
        <v>24</v>
      </c>
      <c r="L25" t="s">
        <v>2462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2455</v>
      </c>
      <c r="G26" t="str">
        <f>Tabla5[[#This Row],[Nombre]]</f>
        <v>L&amp;M</v>
      </c>
      <c r="H26" t="s">
        <v>2455</v>
      </c>
      <c r="I26" t="s">
        <v>2456</v>
      </c>
      <c r="J26" t="s">
        <v>1116</v>
      </c>
      <c r="K26">
        <f>Tabla5[[#This Row],[Columna1]]</f>
        <v>25</v>
      </c>
      <c r="L26" t="s">
        <v>2462</v>
      </c>
      <c r="N26" t="str">
        <f t="shared" si="0"/>
        <v>"l&amp;m": 25,</v>
      </c>
    </row>
    <row r="27" spans="1:14" x14ac:dyDescent="0.2">
      <c r="A27">
        <v>26</v>
      </c>
      <c r="B27" t="s">
        <v>1014</v>
      </c>
      <c r="C27">
        <f>Tabla5[[#This Row],[ID]]</f>
        <v>26</v>
      </c>
      <c r="D27" t="s">
        <v>1015</v>
      </c>
      <c r="F27" t="s">
        <v>2455</v>
      </c>
      <c r="G27" t="str">
        <f>Tabla5[[#This Row],[Nombre]]</f>
        <v>RACO</v>
      </c>
      <c r="H27" t="s">
        <v>2455</v>
      </c>
      <c r="I27" t="s">
        <v>2456</v>
      </c>
      <c r="J27" t="s">
        <v>1116</v>
      </c>
      <c r="K27">
        <f>Tabla5[[#This Row],[Columna1]]</f>
        <v>26</v>
      </c>
      <c r="L27" t="s">
        <v>2462</v>
      </c>
      <c r="N27" t="str">
        <f t="shared" si="0"/>
        <v>"raco": 26,</v>
      </c>
    </row>
    <row r="28" spans="1:14" x14ac:dyDescent="0.2">
      <c r="A28">
        <v>27</v>
      </c>
      <c r="B28" t="s">
        <v>1021</v>
      </c>
      <c r="C28">
        <f>Tabla5[[#This Row],[ID]]</f>
        <v>27</v>
      </c>
      <c r="D28" t="s">
        <v>599</v>
      </c>
      <c r="F28" t="s">
        <v>2455</v>
      </c>
      <c r="G28" t="str">
        <f>Tabla5[[#This Row],[Nombre]]</f>
        <v>Memorias Musica</v>
      </c>
      <c r="H28" t="s">
        <v>2455</v>
      </c>
      <c r="I28" t="s">
        <v>2456</v>
      </c>
      <c r="J28" t="s">
        <v>1116</v>
      </c>
      <c r="K28">
        <f>Tabla5[[#This Row],[Columna1]]</f>
        <v>27</v>
      </c>
      <c r="L28" t="s">
        <v>2462</v>
      </c>
      <c r="N28" t="str">
        <f t="shared" si="0"/>
        <v>"memorias musica": 27,</v>
      </c>
    </row>
    <row r="29" spans="1:14" x14ac:dyDescent="0.2">
      <c r="A29">
        <v>28</v>
      </c>
      <c r="B29" t="s">
        <v>1106</v>
      </c>
      <c r="C29">
        <f>Tabla5[[#This Row],[ID]]</f>
        <v>28</v>
      </c>
      <c r="D29" t="s">
        <v>1107</v>
      </c>
      <c r="F29" t="s">
        <v>2455</v>
      </c>
      <c r="G29" t="str">
        <f>Tabla5[[#This Row],[Nombre]]</f>
        <v>Chocolocell</v>
      </c>
      <c r="H29" t="s">
        <v>2455</v>
      </c>
      <c r="I29" t="s">
        <v>2456</v>
      </c>
      <c r="J29" t="s">
        <v>1116</v>
      </c>
      <c r="K29">
        <f>Tabla5[[#This Row],[Columna1]]</f>
        <v>28</v>
      </c>
      <c r="L29" t="s">
        <v>2462</v>
      </c>
      <c r="N29" t="str">
        <f t="shared" si="0"/>
        <v>"chocolocell": 28,</v>
      </c>
    </row>
    <row r="30" spans="1:14" x14ac:dyDescent="0.2">
      <c r="A30">
        <v>29</v>
      </c>
      <c r="B30" t="s">
        <v>1157</v>
      </c>
      <c r="C30">
        <f>Tabla5[[#This Row],[ID]]</f>
        <v>29</v>
      </c>
      <c r="D30" t="s">
        <v>652</v>
      </c>
      <c r="F30" t="s">
        <v>2455</v>
      </c>
      <c r="G30" t="str">
        <f>Tabla5[[#This Row],[Nombre]]</f>
        <v>Frente Smart Plus</v>
      </c>
      <c r="H30" t="s">
        <v>2455</v>
      </c>
      <c r="I30" t="s">
        <v>2456</v>
      </c>
      <c r="J30" t="s">
        <v>1116</v>
      </c>
      <c r="K30">
        <f>Tabla5[[#This Row],[Columna1]]</f>
        <v>29</v>
      </c>
      <c r="L30" t="s">
        <v>2462</v>
      </c>
      <c r="N30" t="str">
        <f t="shared" si="0"/>
        <v>"frente smart plus": 29,</v>
      </c>
    </row>
    <row r="31" spans="1:14" x14ac:dyDescent="0.2">
      <c r="A31">
        <v>30</v>
      </c>
      <c r="B31" t="s">
        <v>1160</v>
      </c>
      <c r="C31">
        <f>Tabla5[[#This Row],[ID]]</f>
        <v>30</v>
      </c>
      <c r="D31" t="s">
        <v>1161</v>
      </c>
      <c r="F31" t="s">
        <v>2455</v>
      </c>
      <c r="G31" t="str">
        <f>Tabla5[[#This Row],[Nombre]]</f>
        <v>Safari</v>
      </c>
      <c r="H31" t="s">
        <v>2455</v>
      </c>
      <c r="I31" t="s">
        <v>2456</v>
      </c>
      <c r="J31" t="s">
        <v>1116</v>
      </c>
      <c r="K31">
        <f>Tabla5[[#This Row],[Columna1]]</f>
        <v>30</v>
      </c>
      <c r="L31" t="s">
        <v>2462</v>
      </c>
      <c r="N31" t="str">
        <f t="shared" si="0"/>
        <v>"safari": 30,</v>
      </c>
    </row>
    <row r="32" spans="1:14" x14ac:dyDescent="0.2">
      <c r="A32">
        <v>31</v>
      </c>
      <c r="B32" t="s">
        <v>1340</v>
      </c>
      <c r="C32">
        <f>Tabla5[[#This Row],[ID]]</f>
        <v>31</v>
      </c>
      <c r="D32" t="s">
        <v>1341</v>
      </c>
      <c r="F32" t="s">
        <v>2455</v>
      </c>
      <c r="G32" t="str">
        <f>Tabla5[[#This Row],[Nombre]]</f>
        <v>ALG</v>
      </c>
      <c r="H32" t="s">
        <v>2455</v>
      </c>
      <c r="I32" t="s">
        <v>2456</v>
      </c>
      <c r="J32" t="s">
        <v>1116</v>
      </c>
      <c r="K32">
        <f>Tabla5[[#This Row],[Columna1]]</f>
        <v>31</v>
      </c>
      <c r="L32" t="s">
        <v>2462</v>
      </c>
      <c r="N32" t="str">
        <f t="shared" si="0"/>
        <v>"alg": 31,</v>
      </c>
    </row>
    <row r="33" spans="1:14" x14ac:dyDescent="0.2">
      <c r="A33">
        <v>32</v>
      </c>
      <c r="B33" t="s">
        <v>1456</v>
      </c>
      <c r="C33">
        <f>Tabla5[[#This Row],[ID]]</f>
        <v>32</v>
      </c>
      <c r="D33" t="s">
        <v>1455</v>
      </c>
      <c r="F33" t="s">
        <v>2455</v>
      </c>
      <c r="G33" t="str">
        <f>Tabla5[[#This Row],[Nombre]]</f>
        <v>Pompas</v>
      </c>
      <c r="H33" t="s">
        <v>2455</v>
      </c>
      <c r="I33" t="s">
        <v>2456</v>
      </c>
      <c r="J33" t="s">
        <v>1116</v>
      </c>
      <c r="K33">
        <f>Tabla5[[#This Row],[Columna1]]</f>
        <v>32</v>
      </c>
      <c r="L33" t="s">
        <v>2462</v>
      </c>
      <c r="N33" t="str">
        <f t="shared" si="0"/>
        <v>"pompas": 32,</v>
      </c>
    </row>
    <row r="34" spans="1:14" x14ac:dyDescent="0.2">
      <c r="A34">
        <v>33</v>
      </c>
      <c r="B34" s="9" t="s">
        <v>1498</v>
      </c>
      <c r="C34" s="9">
        <f>Tabla5[[#This Row],[ID]]</f>
        <v>33</v>
      </c>
      <c r="D34" s="25" t="s">
        <v>1454</v>
      </c>
      <c r="F34" t="s">
        <v>2455</v>
      </c>
      <c r="G34" t="str">
        <f>Tabla5[[#This Row],[Nombre]]</f>
        <v>110-Chicago</v>
      </c>
      <c r="H34" t="s">
        <v>2455</v>
      </c>
      <c r="I34" t="s">
        <v>2456</v>
      </c>
      <c r="J34" t="s">
        <v>1116</v>
      </c>
      <c r="K34">
        <f>Tabla5[[#This Row],[Columna1]]</f>
        <v>33</v>
      </c>
      <c r="L34" t="s">
        <v>2462</v>
      </c>
      <c r="N34" t="str">
        <f t="shared" si="0"/>
        <v>"110-chicago": 33,</v>
      </c>
    </row>
    <row r="35" spans="1:14" x14ac:dyDescent="0.2">
      <c r="A35">
        <v>34</v>
      </c>
      <c r="B35" t="s">
        <v>1471</v>
      </c>
      <c r="C35">
        <f>Tabla5[[#This Row],[ID]]</f>
        <v>34</v>
      </c>
      <c r="D35" t="s">
        <v>1472</v>
      </c>
      <c r="F35" t="s">
        <v>2455</v>
      </c>
      <c r="G35" t="str">
        <f>Tabla5[[#This Row],[Nombre]]</f>
        <v>JVD</v>
      </c>
      <c r="H35" t="s">
        <v>2455</v>
      </c>
      <c r="I35" t="s">
        <v>2456</v>
      </c>
      <c r="J35" t="s">
        <v>1116</v>
      </c>
      <c r="K35">
        <f>Tabla5[[#This Row],[Columna1]]</f>
        <v>34</v>
      </c>
      <c r="L35" t="s">
        <v>2462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1629</v>
      </c>
      <c r="F36" t="s">
        <v>2455</v>
      </c>
      <c r="G36" t="str">
        <f>Tabla5[[#This Row],[Nombre]]</f>
        <v>EKADY</v>
      </c>
      <c r="H36" t="s">
        <v>2455</v>
      </c>
      <c r="I36" t="s">
        <v>2456</v>
      </c>
      <c r="J36" t="s">
        <v>1116</v>
      </c>
      <c r="K36">
        <f>Tabla5[[#This Row],[Columna1]]</f>
        <v>35</v>
      </c>
      <c r="L36" t="s">
        <v>2462</v>
      </c>
      <c r="N36" t="str">
        <f t="shared" si="0"/>
        <v>"ekady": 35,</v>
      </c>
    </row>
    <row r="37" spans="1:14" x14ac:dyDescent="0.2">
      <c r="A37">
        <v>36</v>
      </c>
      <c r="B37" t="s">
        <v>1560</v>
      </c>
      <c r="C37">
        <f>Tabla5[[#This Row],[ID]]</f>
        <v>36</v>
      </c>
      <c r="D37" t="s">
        <v>1561</v>
      </c>
      <c r="F37" t="s">
        <v>2455</v>
      </c>
      <c r="G37" t="str">
        <f>Tabla5[[#This Row],[Nombre]]</f>
        <v>TYD</v>
      </c>
      <c r="H37" t="s">
        <v>2455</v>
      </c>
      <c r="I37" t="s">
        <v>2456</v>
      </c>
      <c r="J37" t="s">
        <v>1116</v>
      </c>
      <c r="K37">
        <f>Tabla5[[#This Row],[Columna1]]</f>
        <v>36</v>
      </c>
      <c r="L37" t="s">
        <v>2462</v>
      </c>
      <c r="N37" t="str">
        <f t="shared" si="0"/>
        <v>"tyd": 36,</v>
      </c>
    </row>
    <row r="38" spans="1:14" x14ac:dyDescent="0.2">
      <c r="A38">
        <v>37</v>
      </c>
      <c r="B38" t="s">
        <v>1627</v>
      </c>
      <c r="C38">
        <f>Tabla5[[#This Row],[ID]]</f>
        <v>37</v>
      </c>
      <c r="D38" t="s">
        <v>892</v>
      </c>
      <c r="F38" t="s">
        <v>2455</v>
      </c>
      <c r="G38" t="str">
        <f>Tabla5[[#This Row],[Nombre]]</f>
        <v>SD Tecnology</v>
      </c>
      <c r="H38" t="s">
        <v>2455</v>
      </c>
      <c r="I38" t="s">
        <v>2456</v>
      </c>
      <c r="J38" t="s">
        <v>1116</v>
      </c>
      <c r="K38">
        <f>Tabla5[[#This Row],[Columna1]]</f>
        <v>37</v>
      </c>
      <c r="L38" t="s">
        <v>2462</v>
      </c>
      <c r="N38" t="str">
        <f t="shared" si="0"/>
        <v>"sd tecnology": 37,</v>
      </c>
    </row>
    <row r="39" spans="1:14" x14ac:dyDescent="0.2">
      <c r="A39">
        <v>38</v>
      </c>
      <c r="B39" t="s">
        <v>1476</v>
      </c>
      <c r="C39">
        <f>Tabla5[[#This Row],[ID]]</f>
        <v>38</v>
      </c>
      <c r="D39" t="s">
        <v>1629</v>
      </c>
      <c r="F39" t="s">
        <v>2455</v>
      </c>
      <c r="G39" t="str">
        <f>Tabla5[[#This Row],[Nombre]]</f>
        <v>Celuflex</v>
      </c>
      <c r="H39" t="s">
        <v>2455</v>
      </c>
      <c r="I39" t="s">
        <v>2456</v>
      </c>
      <c r="J39" t="s">
        <v>1116</v>
      </c>
      <c r="K39">
        <f>Tabla5[[#This Row],[Columna1]]</f>
        <v>38</v>
      </c>
      <c r="L39" t="s">
        <v>2462</v>
      </c>
      <c r="N39" t="str">
        <f t="shared" si="0"/>
        <v>"celuflex": 38,</v>
      </c>
    </row>
    <row r="40" spans="1:14" x14ac:dyDescent="0.2">
      <c r="A40">
        <v>39</v>
      </c>
      <c r="B40" t="s">
        <v>1633</v>
      </c>
      <c r="C40">
        <f>Tabla5[[#This Row],[ID]]</f>
        <v>39</v>
      </c>
      <c r="D40" t="s">
        <v>1634</v>
      </c>
      <c r="F40" t="s">
        <v>2455</v>
      </c>
      <c r="G40" t="str">
        <f>Tabla5[[#This Row],[Nombre]]</f>
        <v>Global Importaciones</v>
      </c>
      <c r="H40" t="s">
        <v>2455</v>
      </c>
      <c r="I40" t="s">
        <v>2456</v>
      </c>
      <c r="J40" t="s">
        <v>1116</v>
      </c>
      <c r="K40">
        <f>Tabla5[[#This Row],[Columna1]]</f>
        <v>39</v>
      </c>
      <c r="L40" t="s">
        <v>2462</v>
      </c>
      <c r="N40" t="str">
        <f t="shared" si="0"/>
        <v>"global importaciones": 39,</v>
      </c>
    </row>
    <row r="41" spans="1:14" x14ac:dyDescent="0.2">
      <c r="A41">
        <v>40</v>
      </c>
      <c r="B41" t="s">
        <v>1750</v>
      </c>
      <c r="C41">
        <f>Tabla5[[#This Row],[ID]]</f>
        <v>40</v>
      </c>
      <c r="D41" t="s">
        <v>1751</v>
      </c>
      <c r="F41" t="s">
        <v>2455</v>
      </c>
      <c r="G41" t="str">
        <f>Tabla5[[#This Row],[Nombre]]</f>
        <v>Tigerss Nodo</v>
      </c>
      <c r="H41" t="s">
        <v>2455</v>
      </c>
      <c r="I41" t="s">
        <v>2456</v>
      </c>
      <c r="J41" t="s">
        <v>1116</v>
      </c>
      <c r="K41">
        <f>Tabla5[[#This Row],[Columna1]]</f>
        <v>40</v>
      </c>
      <c r="L41" t="s">
        <v>2462</v>
      </c>
      <c r="N41" t="str">
        <f t="shared" si="0"/>
        <v>"tigerss nodo": 40,</v>
      </c>
    </row>
    <row r="42" spans="1:14" x14ac:dyDescent="0.2">
      <c r="A42">
        <v>41</v>
      </c>
      <c r="B42" t="s">
        <v>2064</v>
      </c>
      <c r="C42">
        <f>Tabla5[[#This Row],[ID]]</f>
        <v>41</v>
      </c>
      <c r="D42" t="s">
        <v>2063</v>
      </c>
      <c r="F42" t="s">
        <v>2455</v>
      </c>
      <c r="G42" t="str">
        <f>Tabla5[[#This Row],[Nombre]]</f>
        <v>EG Accesorios</v>
      </c>
      <c r="H42" t="s">
        <v>2455</v>
      </c>
      <c r="I42" t="s">
        <v>2456</v>
      </c>
      <c r="J42" t="s">
        <v>1116</v>
      </c>
      <c r="K42">
        <f>Tabla5[[#This Row],[Columna1]]</f>
        <v>41</v>
      </c>
      <c r="L42" t="s">
        <v>2462</v>
      </c>
      <c r="N42" t="str">
        <f t="shared" si="0"/>
        <v>"eg accesorios": 41,</v>
      </c>
    </row>
    <row r="43" spans="1:14" x14ac:dyDescent="0.2">
      <c r="A43">
        <v>42</v>
      </c>
      <c r="B43" t="s">
        <v>2303</v>
      </c>
      <c r="C43">
        <f>Tabla5[[#This Row],[ID]]</f>
        <v>42</v>
      </c>
      <c r="D43" t="s">
        <v>2304</v>
      </c>
      <c r="F43" t="s">
        <v>2455</v>
      </c>
      <c r="G43" t="str">
        <f>Tabla5[[#This Row],[Nombre]]</f>
        <v>Chicago 107</v>
      </c>
      <c r="H43" t="s">
        <v>2455</v>
      </c>
      <c r="I43" t="s">
        <v>2456</v>
      </c>
      <c r="J43" t="s">
        <v>1116</v>
      </c>
      <c r="K43">
        <f>Tabla5[[#This Row],[Columna1]]</f>
        <v>42</v>
      </c>
      <c r="L43" t="s">
        <v>2462</v>
      </c>
      <c r="N43" t="str">
        <f t="shared" si="0"/>
        <v>"chicago 107": 42,</v>
      </c>
    </row>
    <row r="44" spans="1:14" x14ac:dyDescent="0.2">
      <c r="A44">
        <v>43</v>
      </c>
      <c r="B44" t="s">
        <v>2327</v>
      </c>
      <c r="C44">
        <f>Tabla5[[#This Row],[ID]]</f>
        <v>43</v>
      </c>
      <c r="D44" t="s">
        <v>1629</v>
      </c>
      <c r="F44" t="s">
        <v>2455</v>
      </c>
      <c r="G44" t="str">
        <f>Tabla5[[#This Row],[Nombre]]</f>
        <v>FYR Flex</v>
      </c>
      <c r="H44" t="s">
        <v>2455</v>
      </c>
      <c r="I44" t="s">
        <v>2456</v>
      </c>
      <c r="J44" t="s">
        <v>1116</v>
      </c>
      <c r="K44">
        <f>Tabla5[[#This Row],[Columna1]]</f>
        <v>43</v>
      </c>
      <c r="L44" t="s">
        <v>2462</v>
      </c>
      <c r="N44" t="str">
        <f t="shared" si="0"/>
        <v>"fyr flex": 43,</v>
      </c>
    </row>
    <row r="45" spans="1:14" x14ac:dyDescent="0.2">
      <c r="A45">
        <v>44</v>
      </c>
      <c r="B45" t="s">
        <v>2427</v>
      </c>
      <c r="C45">
        <f>Tabla5[[#This Row],[ID]]</f>
        <v>44</v>
      </c>
      <c r="D45" t="s">
        <v>1629</v>
      </c>
      <c r="F45" t="s">
        <v>2455</v>
      </c>
      <c r="G45" t="str">
        <f>Tabla5[[#This Row],[Nombre]]</f>
        <v>Tablet Store</v>
      </c>
      <c r="H45" t="s">
        <v>2455</v>
      </c>
      <c r="I45" t="s">
        <v>2456</v>
      </c>
      <c r="J45" t="s">
        <v>1116</v>
      </c>
      <c r="K45">
        <f>Tabla5[[#This Row],[Columna1]]</f>
        <v>44</v>
      </c>
      <c r="L45" t="s">
        <v>2462</v>
      </c>
      <c r="N45" t="str">
        <f t="shared" si="0"/>
        <v>"tablet store": 44,</v>
      </c>
    </row>
    <row r="46" spans="1:14" x14ac:dyDescent="0.2">
      <c r="A46">
        <v>45</v>
      </c>
      <c r="B46" t="s">
        <v>2434</v>
      </c>
      <c r="C46">
        <f>Tabla5[[#This Row],[ID]]</f>
        <v>45</v>
      </c>
      <c r="D46" t="s">
        <v>2435</v>
      </c>
      <c r="F46" t="s">
        <v>2455</v>
      </c>
      <c r="G46" t="str">
        <f>Tabla5[[#This Row],[Nombre]]</f>
        <v>Tecno Game</v>
      </c>
      <c r="H46" t="s">
        <v>2455</v>
      </c>
      <c r="I46" t="s">
        <v>2456</v>
      </c>
      <c r="J46" t="s">
        <v>1116</v>
      </c>
      <c r="K46">
        <f>Tabla5[[#This Row],[Columna1]]</f>
        <v>45</v>
      </c>
      <c r="L46" t="s">
        <v>2462</v>
      </c>
      <c r="N46" t="str">
        <f t="shared" si="0"/>
        <v>"tecno game": 45,</v>
      </c>
    </row>
    <row r="47" spans="1:14" x14ac:dyDescent="0.2">
      <c r="A47">
        <v>46</v>
      </c>
      <c r="B47" t="s">
        <v>2766</v>
      </c>
      <c r="C47">
        <f>Tabla5[[#This Row],[ID]]</f>
        <v>46</v>
      </c>
      <c r="D47" t="s">
        <v>1751</v>
      </c>
    </row>
    <row r="48" spans="1:14" x14ac:dyDescent="0.2">
      <c r="A48">
        <v>47</v>
      </c>
      <c r="B48" t="s">
        <v>3010</v>
      </c>
      <c r="C48">
        <f>Tabla5[[#This Row],[ID]]</f>
        <v>47</v>
      </c>
      <c r="D48" t="s">
        <v>2960</v>
      </c>
    </row>
    <row r="49" spans="1:10" x14ac:dyDescent="0.2">
      <c r="A49">
        <v>48</v>
      </c>
      <c r="B49" t="s">
        <v>3191</v>
      </c>
      <c r="C49">
        <f>Tabla5[[#This Row],[ID]]</f>
        <v>48</v>
      </c>
      <c r="D49" t="s">
        <v>3192</v>
      </c>
    </row>
    <row r="50" spans="1:10" x14ac:dyDescent="0.2">
      <c r="A50">
        <v>49</v>
      </c>
      <c r="B50" t="s">
        <v>3402</v>
      </c>
      <c r="C50">
        <f>Tabla5[[#This Row],[ID]]</f>
        <v>49</v>
      </c>
      <c r="D50" t="s">
        <v>3403</v>
      </c>
    </row>
    <row r="51" spans="1:10" x14ac:dyDescent="0.2">
      <c r="A51">
        <v>50</v>
      </c>
      <c r="B51" t="s">
        <v>3482</v>
      </c>
      <c r="C51">
        <f>Tabla5[[#This Row],[ID]]</f>
        <v>50</v>
      </c>
      <c r="D51" t="s">
        <v>3483</v>
      </c>
    </row>
    <row r="52" spans="1:10" x14ac:dyDescent="0.2">
      <c r="A52">
        <v>51</v>
      </c>
      <c r="B52" t="s">
        <v>3715</v>
      </c>
      <c r="C52">
        <f>Tabla5[[#This Row],[ID]]</f>
        <v>51</v>
      </c>
      <c r="D52" t="s">
        <v>1751</v>
      </c>
      <c r="J52" t="s">
        <v>2428</v>
      </c>
    </row>
    <row r="53" spans="1:10" x14ac:dyDescent="0.2">
      <c r="A53">
        <v>52</v>
      </c>
      <c r="B53" t="s">
        <v>3829</v>
      </c>
      <c r="C53">
        <f>Tabla5[[#This Row],[ID]]</f>
        <v>52</v>
      </c>
      <c r="D53" t="s">
        <v>3834</v>
      </c>
      <c r="J53" t="s">
        <v>2429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2302</v>
      </c>
    </row>
    <row r="4" spans="1:1" x14ac:dyDescent="0.2">
      <c r="A4" t="s">
        <v>2299</v>
      </c>
    </row>
    <row r="6" spans="1:1" x14ac:dyDescent="0.2">
      <c r="A6" t="s">
        <v>2300</v>
      </c>
    </row>
    <row r="8" spans="1:1" x14ac:dyDescent="0.2">
      <c r="A8" t="s">
        <v>2301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70"/>
  <sheetViews>
    <sheetView showGridLines="0" topLeftCell="A6" workbookViewId="0">
      <selection activeCell="F41" sqref="F41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2776</v>
      </c>
      <c r="D1" t="s">
        <v>2587</v>
      </c>
      <c r="E1" t="s">
        <v>2777</v>
      </c>
      <c r="F1" t="s">
        <v>2778</v>
      </c>
      <c r="G1" t="s">
        <v>1877</v>
      </c>
    </row>
    <row r="2" spans="1:7" x14ac:dyDescent="0.2">
      <c r="A2" t="s">
        <v>2769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2770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2771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2772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2773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2774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2775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3103</v>
      </c>
    </row>
    <row r="20" spans="1:4" x14ac:dyDescent="0.2">
      <c r="A20" s="4" t="s">
        <v>236</v>
      </c>
      <c r="B20" t="s">
        <v>3775</v>
      </c>
      <c r="C20" t="s">
        <v>1665</v>
      </c>
      <c r="D20" t="s">
        <v>2864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3467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2431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2572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1165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C18" sqref="C18:C1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1302</v>
      </c>
      <c r="B1" t="s">
        <v>3231</v>
      </c>
      <c r="C1" t="s">
        <v>3146</v>
      </c>
      <c r="D1" t="s">
        <v>3208</v>
      </c>
      <c r="F1" s="4" t="s">
        <v>3146</v>
      </c>
      <c r="G1" t="s">
        <v>3209</v>
      </c>
      <c r="L1" s="4" t="s">
        <v>1302</v>
      </c>
      <c r="M1" s="4" t="s">
        <v>3146</v>
      </c>
      <c r="N1" t="s">
        <v>3209</v>
      </c>
    </row>
    <row r="2" spans="1:14" x14ac:dyDescent="0.2">
      <c r="A2" s="1">
        <v>45046</v>
      </c>
      <c r="B2" s="1" t="s">
        <v>3232</v>
      </c>
      <c r="C2" t="s">
        <v>3210</v>
      </c>
      <c r="D2" s="36">
        <v>-45000</v>
      </c>
      <c r="F2" t="s">
        <v>3283</v>
      </c>
      <c r="G2" s="2">
        <v>0</v>
      </c>
      <c r="L2" s="1">
        <v>45046</v>
      </c>
      <c r="M2" t="s">
        <v>3210</v>
      </c>
      <c r="N2" s="2">
        <v>-45000</v>
      </c>
    </row>
    <row r="3" spans="1:14" x14ac:dyDescent="0.2">
      <c r="A3" s="1">
        <v>45046</v>
      </c>
      <c r="B3" s="1" t="s">
        <v>3232</v>
      </c>
      <c r="C3" t="s">
        <v>3144</v>
      </c>
      <c r="D3" s="36">
        <v>-60000</v>
      </c>
      <c r="F3" t="s">
        <v>3176</v>
      </c>
      <c r="G3" s="2">
        <v>0</v>
      </c>
      <c r="L3" s="1">
        <v>45046</v>
      </c>
      <c r="M3" t="s">
        <v>3147</v>
      </c>
      <c r="N3" s="2">
        <v>-15000</v>
      </c>
    </row>
    <row r="4" spans="1:14" x14ac:dyDescent="0.2">
      <c r="A4" s="1">
        <v>45046</v>
      </c>
      <c r="B4" s="1" t="s">
        <v>3232</v>
      </c>
      <c r="C4" t="s">
        <v>3147</v>
      </c>
      <c r="D4" s="36">
        <v>-15000</v>
      </c>
      <c r="F4" t="s">
        <v>3397</v>
      </c>
      <c r="G4" s="2">
        <v>0</v>
      </c>
      <c r="L4" s="1">
        <v>45046</v>
      </c>
      <c r="M4" t="s">
        <v>3145</v>
      </c>
      <c r="N4" s="2">
        <v>-3000</v>
      </c>
    </row>
    <row r="5" spans="1:14" x14ac:dyDescent="0.2">
      <c r="A5" s="1">
        <v>45046</v>
      </c>
      <c r="B5" s="1" t="s">
        <v>3232</v>
      </c>
      <c r="C5" t="s">
        <v>3145</v>
      </c>
      <c r="D5" s="36">
        <v>-3000</v>
      </c>
      <c r="F5" t="s">
        <v>3197</v>
      </c>
      <c r="G5" s="2">
        <v>0</v>
      </c>
      <c r="L5" s="1">
        <v>45046</v>
      </c>
      <c r="M5" t="s">
        <v>3144</v>
      </c>
      <c r="N5" s="2">
        <v>-60000</v>
      </c>
    </row>
    <row r="6" spans="1:14" x14ac:dyDescent="0.2">
      <c r="A6" s="1">
        <v>45049</v>
      </c>
      <c r="B6" s="1" t="s">
        <v>3233</v>
      </c>
      <c r="C6" t="s">
        <v>3147</v>
      </c>
      <c r="D6" s="36">
        <v>15000</v>
      </c>
      <c r="F6" t="s">
        <v>3521</v>
      </c>
      <c r="G6" s="2">
        <v>0</v>
      </c>
      <c r="L6" s="1">
        <v>45049</v>
      </c>
      <c r="M6" t="s">
        <v>3210</v>
      </c>
      <c r="N6" s="2">
        <v>45000</v>
      </c>
    </row>
    <row r="7" spans="1:14" x14ac:dyDescent="0.2">
      <c r="A7" s="1">
        <v>45049</v>
      </c>
      <c r="B7" s="1" t="s">
        <v>3233</v>
      </c>
      <c r="C7" t="s">
        <v>3210</v>
      </c>
      <c r="D7" s="36">
        <v>45000</v>
      </c>
      <c r="F7" t="s">
        <v>3147</v>
      </c>
      <c r="G7" s="2">
        <v>0</v>
      </c>
      <c r="L7" s="1">
        <v>45049</v>
      </c>
      <c r="M7" t="s">
        <v>3147</v>
      </c>
      <c r="N7" s="2">
        <v>15000</v>
      </c>
    </row>
    <row r="8" spans="1:14" x14ac:dyDescent="0.2">
      <c r="A8" s="1">
        <v>45049</v>
      </c>
      <c r="B8" s="1" t="s">
        <v>3232</v>
      </c>
      <c r="C8" t="s">
        <v>3144</v>
      </c>
      <c r="D8" s="36">
        <v>-60000</v>
      </c>
      <c r="F8" t="s">
        <v>3162</v>
      </c>
      <c r="G8" s="2">
        <v>0</v>
      </c>
      <c r="L8" s="1">
        <v>45049</v>
      </c>
      <c r="M8" t="s">
        <v>2645</v>
      </c>
      <c r="N8" s="2">
        <v>-90000</v>
      </c>
    </row>
    <row r="9" spans="1:14" x14ac:dyDescent="0.2">
      <c r="A9" s="1">
        <v>45049</v>
      </c>
      <c r="B9" s="1" t="s">
        <v>3232</v>
      </c>
      <c r="C9" t="s">
        <v>2645</v>
      </c>
      <c r="D9" s="36">
        <v>-90000</v>
      </c>
      <c r="F9" t="s">
        <v>3145</v>
      </c>
      <c r="G9" s="2">
        <v>0</v>
      </c>
      <c r="L9" s="1">
        <v>45049</v>
      </c>
      <c r="M9" t="s">
        <v>3144</v>
      </c>
      <c r="N9" s="2">
        <v>-60000</v>
      </c>
    </row>
    <row r="10" spans="1:14" x14ac:dyDescent="0.2">
      <c r="A10" s="1">
        <v>45049</v>
      </c>
      <c r="B10" s="1" t="s">
        <v>3232</v>
      </c>
      <c r="C10" t="s">
        <v>2646</v>
      </c>
      <c r="D10" s="36">
        <v>-90000</v>
      </c>
      <c r="F10" t="s">
        <v>3396</v>
      </c>
      <c r="G10" s="2">
        <v>0</v>
      </c>
      <c r="L10" s="1">
        <v>45049</v>
      </c>
      <c r="M10" t="s">
        <v>2646</v>
      </c>
      <c r="N10" s="2">
        <v>-90000</v>
      </c>
    </row>
    <row r="11" spans="1:14" x14ac:dyDescent="0.2">
      <c r="A11" s="1">
        <v>45052</v>
      </c>
      <c r="B11" s="1" t="s">
        <v>3232</v>
      </c>
      <c r="C11" t="s">
        <v>3197</v>
      </c>
      <c r="D11" s="36">
        <v>-90000</v>
      </c>
      <c r="F11" t="s">
        <v>2645</v>
      </c>
      <c r="G11" s="2">
        <v>0</v>
      </c>
      <c r="L11" s="1">
        <v>45052</v>
      </c>
      <c r="M11" t="s">
        <v>3197</v>
      </c>
      <c r="N11" s="2">
        <v>-90000</v>
      </c>
    </row>
    <row r="12" spans="1:14" x14ac:dyDescent="0.2">
      <c r="A12" s="1">
        <v>45053</v>
      </c>
      <c r="B12" s="1" t="s">
        <v>3233</v>
      </c>
      <c r="C12" t="s">
        <v>3197</v>
      </c>
      <c r="D12" s="36">
        <v>90000</v>
      </c>
      <c r="F12" t="s">
        <v>3500</v>
      </c>
      <c r="G12" s="2">
        <v>0</v>
      </c>
      <c r="L12" s="1">
        <v>45053</v>
      </c>
      <c r="M12" t="s">
        <v>3197</v>
      </c>
      <c r="N12" s="2">
        <v>90000</v>
      </c>
    </row>
    <row r="13" spans="1:14" x14ac:dyDescent="0.2">
      <c r="A13" s="1">
        <v>45053</v>
      </c>
      <c r="B13" s="1" t="s">
        <v>3233</v>
      </c>
      <c r="C13" t="s">
        <v>3144</v>
      </c>
      <c r="D13" s="36">
        <v>60000</v>
      </c>
      <c r="F13" t="s">
        <v>3144</v>
      </c>
      <c r="G13" s="2">
        <v>0</v>
      </c>
      <c r="L13" s="1">
        <v>45053</v>
      </c>
      <c r="M13" t="s">
        <v>3145</v>
      </c>
      <c r="N13" s="2">
        <v>3000</v>
      </c>
    </row>
    <row r="14" spans="1:14" x14ac:dyDescent="0.2">
      <c r="A14" s="1">
        <v>45053</v>
      </c>
      <c r="B14" s="1" t="s">
        <v>3233</v>
      </c>
      <c r="C14" t="s">
        <v>3145</v>
      </c>
      <c r="D14" s="36">
        <v>3000</v>
      </c>
      <c r="F14" t="s">
        <v>3302</v>
      </c>
      <c r="G14" s="2">
        <v>0</v>
      </c>
      <c r="L14" s="1">
        <v>45053</v>
      </c>
      <c r="M14" t="s">
        <v>3144</v>
      </c>
      <c r="N14" s="2">
        <v>60000</v>
      </c>
    </row>
    <row r="15" spans="1:14" x14ac:dyDescent="0.2">
      <c r="A15" s="1">
        <v>45055</v>
      </c>
      <c r="B15" s="1" t="s">
        <v>3232</v>
      </c>
      <c r="C15" t="s">
        <v>3229</v>
      </c>
      <c r="D15" s="36">
        <v>-95000</v>
      </c>
      <c r="F15" t="s">
        <v>2646</v>
      </c>
      <c r="G15" s="2">
        <v>0</v>
      </c>
      <c r="L15" s="1">
        <v>45054</v>
      </c>
      <c r="M15" t="s">
        <v>3230</v>
      </c>
      <c r="N15" s="2">
        <v>0</v>
      </c>
    </row>
    <row r="16" spans="1:14" x14ac:dyDescent="0.2">
      <c r="A16" s="1">
        <v>45056</v>
      </c>
      <c r="B16" s="1" t="s">
        <v>2137</v>
      </c>
      <c r="C16" t="s">
        <v>3229</v>
      </c>
      <c r="D16" s="36">
        <v>95000</v>
      </c>
      <c r="F16" t="s">
        <v>3210</v>
      </c>
      <c r="G16" s="2">
        <v>0</v>
      </c>
      <c r="L16" s="1">
        <v>45055</v>
      </c>
      <c r="M16" t="s">
        <v>3229</v>
      </c>
      <c r="N16" s="2">
        <v>-95000</v>
      </c>
    </row>
    <row r="17" spans="1:14" x14ac:dyDescent="0.2">
      <c r="A17" s="1">
        <v>45054</v>
      </c>
      <c r="B17" s="1" t="s">
        <v>3233</v>
      </c>
      <c r="C17" t="s">
        <v>3230</v>
      </c>
      <c r="D17" s="36">
        <v>0</v>
      </c>
      <c r="F17" t="s">
        <v>3229</v>
      </c>
      <c r="G17" s="2">
        <v>0</v>
      </c>
      <c r="L17" s="1">
        <v>45056</v>
      </c>
      <c r="M17" t="s">
        <v>3229</v>
      </c>
      <c r="N17" s="2">
        <v>95000</v>
      </c>
    </row>
    <row r="18" spans="1:14" x14ac:dyDescent="0.2">
      <c r="A18" s="1">
        <v>45057</v>
      </c>
      <c r="B18" s="1" t="s">
        <v>3233</v>
      </c>
      <c r="C18" t="s">
        <v>3144</v>
      </c>
      <c r="D18" s="36">
        <v>60000</v>
      </c>
      <c r="F18" t="s">
        <v>3389</v>
      </c>
      <c r="G18" s="2">
        <v>0</v>
      </c>
      <c r="L18" s="1">
        <v>45057</v>
      </c>
      <c r="M18" t="s">
        <v>3144</v>
      </c>
      <c r="N18" s="2">
        <v>60000</v>
      </c>
    </row>
    <row r="19" spans="1:14" x14ac:dyDescent="0.2">
      <c r="A19" s="1">
        <v>45057</v>
      </c>
      <c r="B19" s="1" t="s">
        <v>3232</v>
      </c>
      <c r="C19" t="s">
        <v>2729</v>
      </c>
      <c r="D19" s="36">
        <v>-30000</v>
      </c>
      <c r="F19" t="s">
        <v>3230</v>
      </c>
      <c r="G19" s="2">
        <v>0</v>
      </c>
      <c r="L19" s="1">
        <v>45057</v>
      </c>
      <c r="M19" t="s">
        <v>2729</v>
      </c>
      <c r="N19" s="2">
        <v>-30000</v>
      </c>
    </row>
    <row r="20" spans="1:14" x14ac:dyDescent="0.2">
      <c r="A20" s="1">
        <v>45057</v>
      </c>
      <c r="B20" s="1" t="s">
        <v>3232</v>
      </c>
      <c r="C20" t="s">
        <v>3238</v>
      </c>
      <c r="D20" s="36">
        <v>-25000</v>
      </c>
      <c r="F20" t="s">
        <v>3304</v>
      </c>
      <c r="G20" s="2">
        <v>0</v>
      </c>
      <c r="L20" s="1">
        <v>45057</v>
      </c>
      <c r="M20" t="s">
        <v>3238</v>
      </c>
      <c r="N20" s="2">
        <v>-25000</v>
      </c>
    </row>
    <row r="21" spans="1:14" x14ac:dyDescent="0.2">
      <c r="A21" s="1">
        <v>45058</v>
      </c>
      <c r="B21" s="1" t="s">
        <v>3232</v>
      </c>
      <c r="C21" t="s">
        <v>3241</v>
      </c>
      <c r="D21" s="36">
        <v>-100000</v>
      </c>
      <c r="F21" t="s">
        <v>2729</v>
      </c>
      <c r="G21" s="2">
        <v>0</v>
      </c>
      <c r="L21" s="1">
        <v>45058</v>
      </c>
      <c r="M21" t="s">
        <v>3241</v>
      </c>
      <c r="N21" s="2">
        <v>-50000</v>
      </c>
    </row>
    <row r="22" spans="1:14" x14ac:dyDescent="0.2">
      <c r="A22" s="1">
        <v>45058</v>
      </c>
      <c r="B22" s="1" t="s">
        <v>3233</v>
      </c>
      <c r="C22" t="s">
        <v>3241</v>
      </c>
      <c r="D22" s="36">
        <v>50000</v>
      </c>
      <c r="F22" t="s">
        <v>3438</v>
      </c>
      <c r="G22" s="2">
        <v>0</v>
      </c>
      <c r="L22" s="1">
        <v>45058</v>
      </c>
      <c r="M22" t="s">
        <v>3268</v>
      </c>
      <c r="N22" s="2">
        <v>-6000</v>
      </c>
    </row>
    <row r="23" spans="1:14" x14ac:dyDescent="0.2">
      <c r="A23" s="1">
        <v>45059</v>
      </c>
      <c r="B23" s="1" t="s">
        <v>3233</v>
      </c>
      <c r="C23" t="s">
        <v>3241</v>
      </c>
      <c r="D23" s="36">
        <v>50000</v>
      </c>
      <c r="F23" t="s">
        <v>3238</v>
      </c>
      <c r="G23" s="2">
        <v>0</v>
      </c>
      <c r="L23" s="1">
        <v>45059</v>
      </c>
      <c r="M23" t="s">
        <v>3241</v>
      </c>
      <c r="N23" s="2">
        <v>50000</v>
      </c>
    </row>
    <row r="24" spans="1:14" x14ac:dyDescent="0.2">
      <c r="A24" s="1">
        <v>45059</v>
      </c>
      <c r="B24" s="1" t="s">
        <v>3232</v>
      </c>
      <c r="C24" t="s">
        <v>3245</v>
      </c>
      <c r="D24" s="36">
        <v>-10000</v>
      </c>
      <c r="F24" t="s">
        <v>1166</v>
      </c>
      <c r="G24" s="2">
        <v>0</v>
      </c>
      <c r="L24" s="1">
        <v>45059</v>
      </c>
      <c r="M24" t="s">
        <v>3245</v>
      </c>
      <c r="N24" s="2">
        <v>-40000</v>
      </c>
    </row>
    <row r="25" spans="1:14" x14ac:dyDescent="0.2">
      <c r="A25" s="1">
        <v>45059</v>
      </c>
      <c r="B25" s="1" t="s">
        <v>3232</v>
      </c>
      <c r="C25" t="s">
        <v>3245</v>
      </c>
      <c r="D25" s="36">
        <v>-10000</v>
      </c>
      <c r="F25" t="s">
        <v>3241</v>
      </c>
      <c r="G25" s="2">
        <v>0</v>
      </c>
      <c r="L25" s="1">
        <v>45059</v>
      </c>
      <c r="M25" t="s">
        <v>3246</v>
      </c>
      <c r="N25" s="2">
        <v>-70000</v>
      </c>
    </row>
    <row r="26" spans="1:14" x14ac:dyDescent="0.2">
      <c r="A26" s="1">
        <v>45059</v>
      </c>
      <c r="B26" s="1" t="s">
        <v>3232</v>
      </c>
      <c r="C26" t="s">
        <v>3245</v>
      </c>
      <c r="D26" s="36">
        <v>-10000</v>
      </c>
      <c r="F26" t="s">
        <v>3520</v>
      </c>
      <c r="G26" s="2">
        <v>0</v>
      </c>
      <c r="L26" s="1">
        <v>45061</v>
      </c>
      <c r="M26" t="s">
        <v>2645</v>
      </c>
      <c r="N26" s="2">
        <v>90000</v>
      </c>
    </row>
    <row r="27" spans="1:14" x14ac:dyDescent="0.2">
      <c r="A27" s="1">
        <v>45059</v>
      </c>
      <c r="B27" s="1" t="s">
        <v>3232</v>
      </c>
      <c r="C27" t="s">
        <v>3245</v>
      </c>
      <c r="D27" s="36">
        <v>-10000</v>
      </c>
      <c r="F27" t="s">
        <v>3245</v>
      </c>
      <c r="G27" s="2">
        <v>0</v>
      </c>
      <c r="L27" s="1">
        <v>45061</v>
      </c>
      <c r="M27" t="s">
        <v>3246</v>
      </c>
      <c r="N27" s="2">
        <v>50000</v>
      </c>
    </row>
    <row r="28" spans="1:14" x14ac:dyDescent="0.2">
      <c r="A28" s="1">
        <v>45059</v>
      </c>
      <c r="B28" s="1" t="s">
        <v>3232</v>
      </c>
      <c r="C28" t="s">
        <v>3246</v>
      </c>
      <c r="D28" s="36">
        <v>-70000</v>
      </c>
      <c r="F28" t="s">
        <v>3536</v>
      </c>
      <c r="G28" s="2">
        <v>0</v>
      </c>
      <c r="K28" t="s">
        <v>3157</v>
      </c>
      <c r="L28" s="1">
        <v>45062</v>
      </c>
      <c r="M28" t="s">
        <v>2645</v>
      </c>
      <c r="N28" s="2">
        <v>-90000</v>
      </c>
    </row>
    <row r="29" spans="1:14" x14ac:dyDescent="0.2">
      <c r="A29" s="1">
        <v>45061</v>
      </c>
      <c r="B29" s="1" t="s">
        <v>3232</v>
      </c>
      <c r="C29" t="s">
        <v>2645</v>
      </c>
      <c r="D29" s="36">
        <v>-90000</v>
      </c>
      <c r="F29" t="s">
        <v>3246</v>
      </c>
      <c r="G29" s="2">
        <v>0</v>
      </c>
      <c r="K29" t="s">
        <v>3158</v>
      </c>
      <c r="L29" s="1">
        <v>45062</v>
      </c>
      <c r="M29" t="s">
        <v>2646</v>
      </c>
      <c r="N29" s="2">
        <v>90000</v>
      </c>
    </row>
    <row r="30" spans="1:14" x14ac:dyDescent="0.2">
      <c r="A30" s="1">
        <v>45061</v>
      </c>
      <c r="B30" s="1" t="s">
        <v>3233</v>
      </c>
      <c r="C30" t="s">
        <v>2645</v>
      </c>
      <c r="D30" s="36">
        <v>90000</v>
      </c>
      <c r="F30" t="s">
        <v>3627</v>
      </c>
      <c r="G30" s="2">
        <v>0</v>
      </c>
      <c r="K30" t="s">
        <v>3159</v>
      </c>
      <c r="L30" s="1">
        <v>45062</v>
      </c>
      <c r="M30" t="s">
        <v>3238</v>
      </c>
      <c r="N30" s="2">
        <v>25000</v>
      </c>
    </row>
    <row r="31" spans="1:14" x14ac:dyDescent="0.2">
      <c r="A31" s="1">
        <v>45061</v>
      </c>
      <c r="B31" s="1" t="s">
        <v>3233</v>
      </c>
      <c r="C31" t="s">
        <v>2645</v>
      </c>
      <c r="D31" s="36">
        <v>90000</v>
      </c>
      <c r="F31" t="s">
        <v>3268</v>
      </c>
      <c r="G31" s="2">
        <v>0</v>
      </c>
      <c r="K31" t="s">
        <v>469</v>
      </c>
      <c r="L31" s="1">
        <v>45062</v>
      </c>
      <c r="M31" t="s">
        <v>3268</v>
      </c>
      <c r="N31" s="2">
        <v>3500</v>
      </c>
    </row>
    <row r="32" spans="1:14" x14ac:dyDescent="0.2">
      <c r="A32" s="1">
        <v>45061</v>
      </c>
      <c r="B32" s="1" t="s">
        <v>3261</v>
      </c>
      <c r="C32" t="s">
        <v>3246</v>
      </c>
      <c r="D32" s="36">
        <v>50000</v>
      </c>
      <c r="F32" t="s">
        <v>3284</v>
      </c>
      <c r="G32" s="2">
        <v>0</v>
      </c>
      <c r="K32" t="s">
        <v>273</v>
      </c>
      <c r="L32" s="1">
        <v>45064</v>
      </c>
      <c r="M32" t="s">
        <v>3283</v>
      </c>
      <c r="N32" s="2">
        <v>-34000</v>
      </c>
    </row>
    <row r="33" spans="1:14" x14ac:dyDescent="0.2">
      <c r="A33" s="1">
        <v>45062</v>
      </c>
      <c r="B33" s="1" t="s">
        <v>3232</v>
      </c>
      <c r="C33" t="s">
        <v>2645</v>
      </c>
      <c r="D33" s="36">
        <v>-90000</v>
      </c>
      <c r="F33" t="s">
        <v>3220</v>
      </c>
      <c r="G33" s="2">
        <v>-110000</v>
      </c>
      <c r="K33" t="s">
        <v>3160</v>
      </c>
      <c r="L33" s="1">
        <v>45064</v>
      </c>
      <c r="M33" t="s">
        <v>3284</v>
      </c>
      <c r="N33" s="2">
        <v>-29000</v>
      </c>
    </row>
    <row r="34" spans="1:14" x14ac:dyDescent="0.2">
      <c r="A34" s="1">
        <v>45062</v>
      </c>
      <c r="B34" s="1" t="s">
        <v>2137</v>
      </c>
      <c r="C34" t="s">
        <v>3238</v>
      </c>
      <c r="D34" s="36">
        <v>25000</v>
      </c>
      <c r="F34" t="s">
        <v>3338</v>
      </c>
      <c r="G34" s="2">
        <v>-120000</v>
      </c>
      <c r="K34" t="s">
        <v>3161</v>
      </c>
      <c r="L34" s="1">
        <v>45065</v>
      </c>
      <c r="M34" t="s">
        <v>3283</v>
      </c>
      <c r="N34" s="2">
        <v>34000</v>
      </c>
    </row>
    <row r="35" spans="1:14" x14ac:dyDescent="0.2">
      <c r="A35" s="1">
        <v>45062</v>
      </c>
      <c r="B35" s="1" t="s">
        <v>3233</v>
      </c>
      <c r="C35" t="s">
        <v>2646</v>
      </c>
      <c r="D35" s="36">
        <v>90000</v>
      </c>
      <c r="F35" t="s">
        <v>237</v>
      </c>
      <c r="G35" s="2">
        <v>-230000</v>
      </c>
      <c r="K35" t="s">
        <v>305</v>
      </c>
      <c r="L35" s="1">
        <v>45069</v>
      </c>
      <c r="M35" t="s">
        <v>2645</v>
      </c>
      <c r="N35" s="2">
        <v>90000</v>
      </c>
    </row>
    <row r="36" spans="1:14" x14ac:dyDescent="0.2">
      <c r="A36" s="1">
        <v>45058</v>
      </c>
      <c r="B36" s="1" t="s">
        <v>3232</v>
      </c>
      <c r="C36" t="s">
        <v>3268</v>
      </c>
      <c r="D36" s="36">
        <v>-6000</v>
      </c>
      <c r="K36" t="s">
        <v>2991</v>
      </c>
      <c r="L36" s="1">
        <v>45069</v>
      </c>
      <c r="M36" t="s">
        <v>3246</v>
      </c>
      <c r="N36" s="2">
        <v>20000</v>
      </c>
    </row>
    <row r="37" spans="1:14" x14ac:dyDescent="0.2">
      <c r="A37" s="1">
        <v>45062</v>
      </c>
      <c r="B37" s="1" t="s">
        <v>3233</v>
      </c>
      <c r="C37" t="s">
        <v>3268</v>
      </c>
      <c r="D37" s="36">
        <v>3500</v>
      </c>
      <c r="L37" s="1">
        <v>45070</v>
      </c>
      <c r="M37" t="s">
        <v>3162</v>
      </c>
      <c r="N37" s="2">
        <v>-18000</v>
      </c>
    </row>
    <row r="38" spans="1:14" x14ac:dyDescent="0.2">
      <c r="A38" s="1">
        <v>45064</v>
      </c>
      <c r="B38" s="1" t="s">
        <v>3232</v>
      </c>
      <c r="C38" t="s">
        <v>3283</v>
      </c>
      <c r="D38" s="36">
        <v>-34000</v>
      </c>
      <c r="L38" s="1">
        <v>45070</v>
      </c>
      <c r="M38" t="s">
        <v>3338</v>
      </c>
      <c r="N38" s="2">
        <v>-250000</v>
      </c>
    </row>
    <row r="39" spans="1:14" x14ac:dyDescent="0.2">
      <c r="A39" s="1">
        <v>45064</v>
      </c>
      <c r="B39" s="1" t="s">
        <v>3232</v>
      </c>
      <c r="C39" t="s">
        <v>3284</v>
      </c>
      <c r="D39" s="36">
        <v>-29000</v>
      </c>
      <c r="L39" s="1">
        <v>45077</v>
      </c>
      <c r="M39" t="s">
        <v>3245</v>
      </c>
      <c r="N39" s="2">
        <v>10000</v>
      </c>
    </row>
    <row r="40" spans="1:14" x14ac:dyDescent="0.2">
      <c r="A40" s="1">
        <v>45065</v>
      </c>
      <c r="B40" s="1" t="s">
        <v>3233</v>
      </c>
      <c r="C40" t="s">
        <v>3283</v>
      </c>
      <c r="D40" s="36">
        <v>34000</v>
      </c>
      <c r="L40" s="1">
        <v>45077</v>
      </c>
      <c r="M40" t="s">
        <v>3284</v>
      </c>
      <c r="N40" s="2">
        <v>29000</v>
      </c>
    </row>
    <row r="41" spans="1:14" x14ac:dyDescent="0.2">
      <c r="A41" s="1">
        <v>45069</v>
      </c>
      <c r="B41" s="1" t="s">
        <v>3233</v>
      </c>
      <c r="C41" t="s">
        <v>3246</v>
      </c>
      <c r="D41" s="36">
        <v>20000</v>
      </c>
      <c r="L41" s="1">
        <v>45077</v>
      </c>
      <c r="M41" t="s">
        <v>3389</v>
      </c>
      <c r="N41" s="2">
        <v>0</v>
      </c>
    </row>
    <row r="42" spans="1:14" x14ac:dyDescent="0.2">
      <c r="A42" s="1">
        <v>45069</v>
      </c>
      <c r="B42" s="1" t="s">
        <v>3233</v>
      </c>
      <c r="C42" t="s">
        <v>2645</v>
      </c>
      <c r="D42" s="36">
        <v>90000</v>
      </c>
      <c r="L42" s="1">
        <v>45077</v>
      </c>
      <c r="M42" t="s">
        <v>3397</v>
      </c>
      <c r="N42" s="2">
        <v>0</v>
      </c>
    </row>
    <row r="43" spans="1:14" x14ac:dyDescent="0.2">
      <c r="A43" s="1">
        <v>45070</v>
      </c>
      <c r="B43" s="1" t="s">
        <v>3232</v>
      </c>
      <c r="C43" t="s">
        <v>3162</v>
      </c>
      <c r="D43" s="36">
        <v>-18000</v>
      </c>
      <c r="L43" s="1">
        <v>45078</v>
      </c>
      <c r="M43" t="s">
        <v>3304</v>
      </c>
      <c r="N43" s="2">
        <v>-22000</v>
      </c>
    </row>
    <row r="44" spans="1:14" x14ac:dyDescent="0.2">
      <c r="A44" s="1">
        <v>45070</v>
      </c>
      <c r="B44" s="1" t="s">
        <v>3232</v>
      </c>
      <c r="C44" t="s">
        <v>3338</v>
      </c>
      <c r="D44" s="36">
        <v>-250000</v>
      </c>
      <c r="L44" s="1">
        <v>45078</v>
      </c>
      <c r="M44" t="s">
        <v>3396</v>
      </c>
      <c r="N44" s="2">
        <v>-22000</v>
      </c>
    </row>
    <row r="45" spans="1:14" x14ac:dyDescent="0.2">
      <c r="A45" s="1">
        <v>45077</v>
      </c>
      <c r="B45" s="1" t="s">
        <v>3232</v>
      </c>
      <c r="C45" t="s">
        <v>3389</v>
      </c>
      <c r="D45" s="36">
        <v>-50000</v>
      </c>
      <c r="L45" s="1">
        <v>45080</v>
      </c>
      <c r="M45" t="s">
        <v>3438</v>
      </c>
      <c r="N45" s="2">
        <v>0</v>
      </c>
    </row>
    <row r="46" spans="1:14" x14ac:dyDescent="0.2">
      <c r="A46" s="1">
        <v>45077</v>
      </c>
      <c r="B46" s="1" t="s">
        <v>3233</v>
      </c>
      <c r="C46" t="s">
        <v>3389</v>
      </c>
      <c r="D46" s="36">
        <v>50000</v>
      </c>
      <c r="L46" s="1">
        <v>45082</v>
      </c>
      <c r="M46" t="s">
        <v>3268</v>
      </c>
      <c r="N46" s="2">
        <v>2500</v>
      </c>
    </row>
    <row r="47" spans="1:14" x14ac:dyDescent="0.2">
      <c r="A47" s="1">
        <v>45077</v>
      </c>
      <c r="B47" s="1" t="s">
        <v>3233</v>
      </c>
      <c r="C47" t="s">
        <v>3245</v>
      </c>
      <c r="D47" s="36">
        <v>10000</v>
      </c>
      <c r="L47" s="1">
        <v>45082</v>
      </c>
      <c r="M47" t="s">
        <v>3176</v>
      </c>
      <c r="N47" s="2">
        <v>0</v>
      </c>
    </row>
    <row r="48" spans="1:14" x14ac:dyDescent="0.2">
      <c r="A48" s="1">
        <v>45077</v>
      </c>
      <c r="B48" s="1" t="s">
        <v>3233</v>
      </c>
      <c r="C48" t="s">
        <v>3284</v>
      </c>
      <c r="D48" s="36">
        <v>29000</v>
      </c>
      <c r="L48" s="1">
        <v>45084</v>
      </c>
      <c r="M48" t="s">
        <v>3246</v>
      </c>
      <c r="N48" s="2">
        <v>-30000</v>
      </c>
    </row>
    <row r="49" spans="1:14" x14ac:dyDescent="0.2">
      <c r="A49" s="1">
        <v>45077</v>
      </c>
      <c r="B49" s="1" t="s">
        <v>3232</v>
      </c>
      <c r="C49" t="s">
        <v>3397</v>
      </c>
      <c r="D49" s="36">
        <v>-20000</v>
      </c>
      <c r="L49" s="1">
        <v>45085</v>
      </c>
      <c r="M49" t="s">
        <v>3304</v>
      </c>
      <c r="N49" s="2">
        <v>22000</v>
      </c>
    </row>
    <row r="50" spans="1:14" x14ac:dyDescent="0.2">
      <c r="A50" s="1">
        <v>45077</v>
      </c>
      <c r="B50" s="1" t="s">
        <v>3233</v>
      </c>
      <c r="C50" t="s">
        <v>3397</v>
      </c>
      <c r="D50" s="36">
        <v>20000</v>
      </c>
      <c r="L50" s="1">
        <v>45085</v>
      </c>
      <c r="M50" t="s">
        <v>1166</v>
      </c>
      <c r="N50" s="2">
        <v>-12000</v>
      </c>
    </row>
    <row r="51" spans="1:14" x14ac:dyDescent="0.2">
      <c r="A51" s="1">
        <v>45078</v>
      </c>
      <c r="B51" s="1" t="s">
        <v>3232</v>
      </c>
      <c r="C51" t="s">
        <v>3304</v>
      </c>
      <c r="D51" s="36">
        <v>-22000</v>
      </c>
      <c r="L51" s="1">
        <v>45086</v>
      </c>
      <c r="M51" t="s">
        <v>1166</v>
      </c>
      <c r="N51" s="2">
        <v>12000</v>
      </c>
    </row>
    <row r="52" spans="1:14" x14ac:dyDescent="0.2">
      <c r="A52" s="1">
        <v>45078</v>
      </c>
      <c r="B52" s="1" t="s">
        <v>3232</v>
      </c>
      <c r="C52" t="s">
        <v>3396</v>
      </c>
      <c r="D52" s="36">
        <v>-22000</v>
      </c>
      <c r="L52" s="1">
        <v>45092</v>
      </c>
      <c r="M52" t="s">
        <v>3245</v>
      </c>
      <c r="N52" s="2">
        <v>10000</v>
      </c>
    </row>
    <row r="53" spans="1:14" x14ac:dyDescent="0.2">
      <c r="A53" s="1">
        <v>45080</v>
      </c>
      <c r="B53" s="1" t="s">
        <v>3232</v>
      </c>
      <c r="C53" t="s">
        <v>3438</v>
      </c>
      <c r="D53" s="36">
        <v>-50000</v>
      </c>
      <c r="L53" s="1">
        <v>45092</v>
      </c>
      <c r="M53" t="s">
        <v>3338</v>
      </c>
      <c r="N53" s="2">
        <v>80000</v>
      </c>
    </row>
    <row r="54" spans="1:14" x14ac:dyDescent="0.2">
      <c r="A54" s="1">
        <v>45080</v>
      </c>
      <c r="B54" s="1" t="s">
        <v>3233</v>
      </c>
      <c r="C54" t="s">
        <v>3438</v>
      </c>
      <c r="D54" s="36">
        <v>50000</v>
      </c>
      <c r="L54" s="1">
        <v>45094</v>
      </c>
      <c r="M54" t="s">
        <v>3500</v>
      </c>
      <c r="N54" s="2">
        <v>-16000</v>
      </c>
    </row>
    <row r="55" spans="1:14" x14ac:dyDescent="0.2">
      <c r="A55" s="1">
        <v>45082</v>
      </c>
      <c r="B55" s="1" t="s">
        <v>3232</v>
      </c>
      <c r="C55" t="s">
        <v>3176</v>
      </c>
      <c r="D55" s="36">
        <v>-60000</v>
      </c>
      <c r="L55" s="1">
        <v>45095</v>
      </c>
      <c r="M55" t="s">
        <v>3245</v>
      </c>
      <c r="N55" s="2">
        <v>10000</v>
      </c>
    </row>
    <row r="56" spans="1:14" x14ac:dyDescent="0.2">
      <c r="A56" s="1">
        <v>45082</v>
      </c>
      <c r="B56" s="1" t="s">
        <v>3233</v>
      </c>
      <c r="C56" t="s">
        <v>3176</v>
      </c>
      <c r="D56" s="36">
        <v>60000</v>
      </c>
      <c r="L56" s="1">
        <v>45095</v>
      </c>
      <c r="M56" t="s">
        <v>3220</v>
      </c>
      <c r="N56" s="2">
        <v>-110000</v>
      </c>
    </row>
    <row r="57" spans="1:14" x14ac:dyDescent="0.2">
      <c r="A57" s="1">
        <v>45082</v>
      </c>
      <c r="B57" s="1" t="s">
        <v>3233</v>
      </c>
      <c r="C57" t="s">
        <v>3268</v>
      </c>
      <c r="D57" s="36">
        <v>2500</v>
      </c>
      <c r="L57" s="1">
        <v>45095</v>
      </c>
      <c r="M57" t="s">
        <v>3520</v>
      </c>
      <c r="N57" s="2">
        <v>-20000</v>
      </c>
    </row>
    <row r="58" spans="1:14" x14ac:dyDescent="0.2">
      <c r="A58" s="1">
        <v>45084</v>
      </c>
      <c r="B58" s="1" t="s">
        <v>3232</v>
      </c>
      <c r="C58" t="s">
        <v>3246</v>
      </c>
      <c r="D58" s="36">
        <v>-70000</v>
      </c>
      <c r="L58" s="1">
        <v>45095</v>
      </c>
      <c r="M58" t="s">
        <v>3521</v>
      </c>
      <c r="N58" s="2">
        <v>-10000</v>
      </c>
    </row>
    <row r="59" spans="1:14" x14ac:dyDescent="0.2">
      <c r="A59" s="1">
        <v>45084</v>
      </c>
      <c r="B59" s="1" t="s">
        <v>3233</v>
      </c>
      <c r="C59" t="s">
        <v>3246</v>
      </c>
      <c r="D59" s="36">
        <v>40000</v>
      </c>
      <c r="L59" s="1">
        <v>45098</v>
      </c>
      <c r="M59" t="s">
        <v>3245</v>
      </c>
      <c r="N59" s="2">
        <v>10000</v>
      </c>
    </row>
    <row r="60" spans="1:14" x14ac:dyDescent="0.2">
      <c r="A60" s="1">
        <v>45085</v>
      </c>
      <c r="B60" s="1" t="s">
        <v>3233</v>
      </c>
      <c r="C60" t="s">
        <v>3304</v>
      </c>
      <c r="D60" s="36">
        <v>22000</v>
      </c>
      <c r="L60" s="1">
        <v>45098</v>
      </c>
      <c r="M60" t="s">
        <v>3246</v>
      </c>
      <c r="N60" s="2">
        <v>30000</v>
      </c>
    </row>
    <row r="61" spans="1:14" x14ac:dyDescent="0.2">
      <c r="A61" s="1">
        <v>45085</v>
      </c>
      <c r="B61" s="1" t="s">
        <v>3232</v>
      </c>
      <c r="C61" t="s">
        <v>1166</v>
      </c>
      <c r="D61" s="36">
        <v>-12000</v>
      </c>
      <c r="L61" s="1">
        <v>45098</v>
      </c>
      <c r="M61" t="s">
        <v>3500</v>
      </c>
      <c r="N61" s="2">
        <v>16000</v>
      </c>
    </row>
    <row r="62" spans="1:14" x14ac:dyDescent="0.2">
      <c r="A62" s="1">
        <v>45086</v>
      </c>
      <c r="B62" s="1" t="s">
        <v>3233</v>
      </c>
      <c r="C62" t="s">
        <v>1166</v>
      </c>
      <c r="D62" s="36">
        <v>12000</v>
      </c>
      <c r="L62" s="1">
        <v>45098</v>
      </c>
      <c r="M62" t="s">
        <v>3536</v>
      </c>
      <c r="N62" s="2">
        <v>-55000</v>
      </c>
    </row>
    <row r="63" spans="1:14" x14ac:dyDescent="0.2">
      <c r="A63" s="1">
        <v>45092</v>
      </c>
      <c r="B63" s="1" t="s">
        <v>3233</v>
      </c>
      <c r="C63" t="s">
        <v>3245</v>
      </c>
      <c r="D63" s="36">
        <v>10000</v>
      </c>
      <c r="L63" s="1">
        <v>45099</v>
      </c>
      <c r="M63" t="s">
        <v>3162</v>
      </c>
      <c r="N63" s="2">
        <v>18000</v>
      </c>
    </row>
    <row r="64" spans="1:14" x14ac:dyDescent="0.2">
      <c r="A64" s="1">
        <v>45092</v>
      </c>
      <c r="B64" s="1" t="s">
        <v>3261</v>
      </c>
      <c r="C64" t="s">
        <v>3338</v>
      </c>
      <c r="D64" s="36">
        <v>80000</v>
      </c>
      <c r="L64" s="1">
        <v>45106</v>
      </c>
      <c r="M64" t="s">
        <v>3144</v>
      </c>
      <c r="N64" s="2">
        <v>0</v>
      </c>
    </row>
    <row r="65" spans="1:14" x14ac:dyDescent="0.2">
      <c r="A65" s="1">
        <v>45094</v>
      </c>
      <c r="B65" s="1" t="s">
        <v>3232</v>
      </c>
      <c r="C65" t="s">
        <v>3500</v>
      </c>
      <c r="D65" s="36">
        <v>-16000</v>
      </c>
      <c r="L65" s="1">
        <v>45106</v>
      </c>
      <c r="M65" t="s">
        <v>3520</v>
      </c>
      <c r="N65" s="2">
        <v>20000</v>
      </c>
    </row>
    <row r="66" spans="1:14" x14ac:dyDescent="0.2">
      <c r="A66" s="1">
        <v>45095</v>
      </c>
      <c r="B66" s="1" t="s">
        <v>3232</v>
      </c>
      <c r="C66" t="s">
        <v>3220</v>
      </c>
      <c r="D66" s="36">
        <v>-110000</v>
      </c>
      <c r="L66" s="1">
        <v>45108</v>
      </c>
      <c r="M66" t="s">
        <v>2729</v>
      </c>
      <c r="N66" s="2">
        <v>30000</v>
      </c>
    </row>
    <row r="67" spans="1:14" x14ac:dyDescent="0.2">
      <c r="A67" s="1">
        <v>45095</v>
      </c>
      <c r="B67" s="1" t="s">
        <v>3232</v>
      </c>
      <c r="C67" t="s">
        <v>3520</v>
      </c>
      <c r="D67" s="36">
        <v>-20000</v>
      </c>
      <c r="L67" s="1">
        <v>45108</v>
      </c>
      <c r="M67" t="s">
        <v>3536</v>
      </c>
      <c r="N67" s="2">
        <v>55000</v>
      </c>
    </row>
    <row r="68" spans="1:14" x14ac:dyDescent="0.2">
      <c r="A68" s="1">
        <v>45095</v>
      </c>
      <c r="B68" s="1" t="s">
        <v>2137</v>
      </c>
      <c r="C68" t="s">
        <v>3245</v>
      </c>
      <c r="D68" s="36">
        <v>10000</v>
      </c>
      <c r="L68" s="1">
        <v>45108</v>
      </c>
      <c r="M68" t="s">
        <v>3302</v>
      </c>
      <c r="N68" s="2">
        <v>0</v>
      </c>
    </row>
    <row r="69" spans="1:14" x14ac:dyDescent="0.2">
      <c r="A69" s="1">
        <v>45095</v>
      </c>
      <c r="B69" s="1" t="s">
        <v>3232</v>
      </c>
      <c r="C69" t="s">
        <v>3521</v>
      </c>
      <c r="D69" s="36">
        <v>-10000</v>
      </c>
      <c r="L69" s="1">
        <v>45108</v>
      </c>
      <c r="M69" t="s">
        <v>3627</v>
      </c>
      <c r="N69" s="2">
        <v>-10000</v>
      </c>
    </row>
    <row r="70" spans="1:14" x14ac:dyDescent="0.2">
      <c r="A70" s="1">
        <v>45098</v>
      </c>
      <c r="B70" s="1" t="s">
        <v>3233</v>
      </c>
      <c r="C70" t="s">
        <v>3246</v>
      </c>
      <c r="D70" s="36">
        <v>30000</v>
      </c>
      <c r="L70" s="1">
        <v>45109</v>
      </c>
      <c r="M70" t="s">
        <v>3627</v>
      </c>
      <c r="N70" s="2">
        <v>10000</v>
      </c>
    </row>
    <row r="71" spans="1:14" x14ac:dyDescent="0.2">
      <c r="A71" s="1">
        <v>45098</v>
      </c>
      <c r="B71" s="1" t="s">
        <v>3233</v>
      </c>
      <c r="C71" t="s">
        <v>3245</v>
      </c>
      <c r="D71" s="36">
        <v>10000</v>
      </c>
      <c r="L71" s="1">
        <v>45111</v>
      </c>
      <c r="M71" t="s">
        <v>3176</v>
      </c>
      <c r="N71" s="2">
        <v>-60000</v>
      </c>
    </row>
    <row r="72" spans="1:14" x14ac:dyDescent="0.2">
      <c r="A72" s="1">
        <v>45098</v>
      </c>
      <c r="B72" s="1" t="s">
        <v>3232</v>
      </c>
      <c r="C72" t="s">
        <v>3536</v>
      </c>
      <c r="D72" s="36">
        <v>-55000</v>
      </c>
      <c r="L72" s="1">
        <v>45122</v>
      </c>
      <c r="M72" t="s">
        <v>3338</v>
      </c>
      <c r="N72" s="2">
        <v>50000</v>
      </c>
    </row>
    <row r="73" spans="1:14" x14ac:dyDescent="0.2">
      <c r="A73" s="1">
        <v>45098</v>
      </c>
      <c r="B73" s="1" t="s">
        <v>3233</v>
      </c>
      <c r="C73" t="s">
        <v>3500</v>
      </c>
      <c r="D73" s="36">
        <v>16000</v>
      </c>
      <c r="L73" s="1">
        <v>45122</v>
      </c>
      <c r="M73" t="s">
        <v>3176</v>
      </c>
      <c r="N73" s="2">
        <v>60000</v>
      </c>
    </row>
    <row r="74" spans="1:14" x14ac:dyDescent="0.2">
      <c r="A74" s="1">
        <v>45099</v>
      </c>
      <c r="B74" s="1" t="s">
        <v>3233</v>
      </c>
      <c r="C74" t="s">
        <v>3162</v>
      </c>
      <c r="D74" s="36">
        <v>18000</v>
      </c>
      <c r="L74" s="1">
        <v>45141</v>
      </c>
      <c r="M74" t="s">
        <v>3396</v>
      </c>
      <c r="N74" s="2">
        <v>22000</v>
      </c>
    </row>
    <row r="75" spans="1:14" x14ac:dyDescent="0.2">
      <c r="A75" s="1">
        <v>45106</v>
      </c>
      <c r="B75" s="1" t="s">
        <v>3233</v>
      </c>
      <c r="C75" t="s">
        <v>3520</v>
      </c>
      <c r="D75" s="36">
        <v>20000</v>
      </c>
      <c r="L75" s="1">
        <v>45141</v>
      </c>
      <c r="M75" t="s">
        <v>3521</v>
      </c>
      <c r="N75" s="2">
        <v>10000</v>
      </c>
    </row>
    <row r="76" spans="1:14" x14ac:dyDescent="0.2">
      <c r="A76" s="1">
        <v>45106</v>
      </c>
      <c r="B76" s="1" t="s">
        <v>3232</v>
      </c>
      <c r="C76" t="s">
        <v>3144</v>
      </c>
      <c r="D76" s="36">
        <v>-60000</v>
      </c>
      <c r="L76" s="1" t="s">
        <v>237</v>
      </c>
      <c r="N76" s="2">
        <v>-230000</v>
      </c>
    </row>
    <row r="77" spans="1:14" x14ac:dyDescent="0.2">
      <c r="A77" s="1">
        <v>45106</v>
      </c>
      <c r="B77" s="1" t="s">
        <v>3233</v>
      </c>
      <c r="C77" t="s">
        <v>3144</v>
      </c>
      <c r="D77" s="36">
        <v>60000</v>
      </c>
    </row>
    <row r="78" spans="1:14" x14ac:dyDescent="0.2">
      <c r="A78" s="1">
        <v>45108</v>
      </c>
      <c r="B78" s="1" t="s">
        <v>3232</v>
      </c>
      <c r="C78" t="s">
        <v>3302</v>
      </c>
      <c r="D78" s="36">
        <v>-65000</v>
      </c>
    </row>
    <row r="79" spans="1:14" x14ac:dyDescent="0.2">
      <c r="A79" s="1">
        <v>45108</v>
      </c>
      <c r="B79" s="1" t="s">
        <v>3233</v>
      </c>
      <c r="C79" t="s">
        <v>2729</v>
      </c>
      <c r="D79" s="36">
        <v>30000</v>
      </c>
    </row>
    <row r="80" spans="1:14" x14ac:dyDescent="0.2">
      <c r="A80" s="1">
        <v>45108</v>
      </c>
      <c r="B80" s="1" t="s">
        <v>3233</v>
      </c>
      <c r="C80" t="s">
        <v>3536</v>
      </c>
      <c r="D80" s="36">
        <v>55000</v>
      </c>
    </row>
    <row r="81" spans="1:4" x14ac:dyDescent="0.2">
      <c r="A81" s="1">
        <v>45108</v>
      </c>
      <c r="B81" s="1" t="s">
        <v>3233</v>
      </c>
      <c r="C81" t="s">
        <v>3302</v>
      </c>
      <c r="D81" s="36">
        <v>65000</v>
      </c>
    </row>
    <row r="82" spans="1:4" x14ac:dyDescent="0.2">
      <c r="A82" s="1">
        <v>45108</v>
      </c>
      <c r="B82" s="1" t="s">
        <v>3232</v>
      </c>
      <c r="C82" t="s">
        <v>3627</v>
      </c>
      <c r="D82" s="36">
        <v>-10000</v>
      </c>
    </row>
    <row r="83" spans="1:4" x14ac:dyDescent="0.2">
      <c r="A83" s="1">
        <v>45109</v>
      </c>
      <c r="B83" s="1" t="s">
        <v>3233</v>
      </c>
      <c r="C83" t="s">
        <v>3627</v>
      </c>
      <c r="D83" s="36">
        <v>10000</v>
      </c>
    </row>
    <row r="84" spans="1:4" x14ac:dyDescent="0.2">
      <c r="A84" s="1">
        <v>45111</v>
      </c>
      <c r="B84" s="1" t="s">
        <v>3232</v>
      </c>
      <c r="C84" t="s">
        <v>3176</v>
      </c>
      <c r="D84" s="36">
        <v>-60000</v>
      </c>
    </row>
    <row r="85" spans="1:4" x14ac:dyDescent="0.2">
      <c r="A85" s="1">
        <v>45122</v>
      </c>
      <c r="B85" s="1" t="s">
        <v>3233</v>
      </c>
      <c r="C85" t="s">
        <v>3176</v>
      </c>
      <c r="D85" s="36">
        <v>60000</v>
      </c>
    </row>
    <row r="86" spans="1:4" x14ac:dyDescent="0.2">
      <c r="A86" s="1">
        <v>45122</v>
      </c>
      <c r="B86" s="1" t="s">
        <v>3261</v>
      </c>
      <c r="C86" t="s">
        <v>3338</v>
      </c>
      <c r="D86" s="36">
        <v>50000</v>
      </c>
    </row>
    <row r="87" spans="1:4" x14ac:dyDescent="0.2">
      <c r="A87" s="1">
        <v>45141</v>
      </c>
      <c r="B87" s="1" t="s">
        <v>3233</v>
      </c>
      <c r="C87" t="s">
        <v>3521</v>
      </c>
      <c r="D87" s="36">
        <v>10000</v>
      </c>
    </row>
    <row r="88" spans="1:4" x14ac:dyDescent="0.2">
      <c r="A88" s="1">
        <v>45141</v>
      </c>
      <c r="B88" s="1" t="s">
        <v>3233</v>
      </c>
      <c r="C88" t="s">
        <v>3396</v>
      </c>
      <c r="D88" s="36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69"/>
  <sheetViews>
    <sheetView showGridLines="0" tabSelected="1" topLeftCell="A33" zoomScaleNormal="100" workbookViewId="0">
      <selection activeCell="J60" sqref="J60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45156</v>
      </c>
      <c r="H1" s="4" t="s">
        <v>5</v>
      </c>
      <c r="I1" t="s">
        <v>540</v>
      </c>
      <c r="J1" s="7">
        <f>AA5</f>
        <v>1166611</v>
      </c>
      <c r="K1" s="7"/>
      <c r="M1" s="15" t="s">
        <v>684</v>
      </c>
      <c r="N1" s="13">
        <f>COUNTA(H6:H40)-2</f>
        <v>18</v>
      </c>
      <c r="P1" t="s">
        <v>964</v>
      </c>
      <c r="Q1" s="36">
        <v>50000</v>
      </c>
      <c r="U1" s="4" t="s">
        <v>808</v>
      </c>
      <c r="V1" s="16">
        <v>2023</v>
      </c>
      <c r="X1" s="17" t="s">
        <v>1717</v>
      </c>
      <c r="Y1" s="18">
        <f>AA1/AD2</f>
        <v>3</v>
      </c>
      <c r="Z1" s="17" t="s">
        <v>963</v>
      </c>
      <c r="AA1" s="19">
        <f>(COUNTA(U5:U1048576)-2)*AD2</f>
        <v>48000</v>
      </c>
      <c r="AC1" s="32" t="s">
        <v>2413</v>
      </c>
      <c r="AD1" s="32" t="s">
        <v>2591</v>
      </c>
      <c r="AG1" s="31" t="s">
        <v>807</v>
      </c>
      <c r="AH1" s="31" t="s">
        <v>2588</v>
      </c>
      <c r="AI1" s="31" t="s">
        <v>2587</v>
      </c>
      <c r="AJ1" s="31" t="s">
        <v>2589</v>
      </c>
      <c r="AK1" s="31" t="s">
        <v>2592</v>
      </c>
      <c r="AL1" s="31" t="s">
        <v>2593</v>
      </c>
      <c r="AM1" s="31" t="s">
        <v>2595</v>
      </c>
      <c r="AN1" s="31" t="s">
        <v>1873</v>
      </c>
      <c r="AO1" s="31" t="s">
        <v>265</v>
      </c>
      <c r="AP1" s="31" t="s">
        <v>2594</v>
      </c>
      <c r="AQ1" s="31" t="s">
        <v>2590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64811.722222222219</v>
      </c>
      <c r="K2" s="7"/>
      <c r="M2" s="15" t="s">
        <v>685</v>
      </c>
      <c r="N2" s="14">
        <f>GETPIVOTDATA("Utilidad",$H$4)/N1</f>
        <v>233966.88888888888</v>
      </c>
      <c r="P2" t="s">
        <v>1598</v>
      </c>
      <c r="Q2" s="2">
        <f>-(Q1-J2)</f>
        <v>14811.722222222219</v>
      </c>
      <c r="U2" s="4" t="s">
        <v>807</v>
      </c>
      <c r="V2" s="16">
        <v>8</v>
      </c>
      <c r="X2" s="17" t="s">
        <v>2587</v>
      </c>
      <c r="Y2" s="18">
        <v>1</v>
      </c>
      <c r="Z2" s="17" t="s">
        <v>963</v>
      </c>
      <c r="AA2" s="19">
        <f>_xlfn.XLOOKUP(H7,AG:AG,AQ:AQ,0)</f>
        <v>896793</v>
      </c>
      <c r="AC2" s="1">
        <f>U6</f>
        <v>45143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8</v>
      </c>
      <c r="J3" s="7">
        <f>J2*30</f>
        <v>1944351.6666666665</v>
      </c>
      <c r="K3" s="7"/>
      <c r="M3" s="15" t="s">
        <v>686</v>
      </c>
      <c r="N3" s="14">
        <f>N2*30</f>
        <v>7019006.666666666</v>
      </c>
      <c r="P3" t="s">
        <v>1599</v>
      </c>
      <c r="Q3" s="2">
        <f>Q2*N1</f>
        <v>266610.99999999994</v>
      </c>
      <c r="U3" s="4" t="s">
        <v>263</v>
      </c>
      <c r="V3" s="8" t="s">
        <v>253</v>
      </c>
      <c r="X3" s="17" t="s">
        <v>1697</v>
      </c>
      <c r="Y3" s="18"/>
      <c r="Z3" s="17"/>
      <c r="AA3" s="19">
        <f>(2000000/30)*N1</f>
        <v>1200000</v>
      </c>
      <c r="AC3" s="32" t="s">
        <v>3006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F4" t="s">
        <v>1</v>
      </c>
      <c r="H4" s="4" t="s">
        <v>263</v>
      </c>
      <c r="I4" s="8" t="s">
        <v>252</v>
      </c>
      <c r="M4" s="15" t="s">
        <v>1655</v>
      </c>
      <c r="N4" s="14">
        <f>Q4*N1</f>
        <v>600000</v>
      </c>
      <c r="O4" t="s">
        <v>1656</v>
      </c>
      <c r="Q4" s="2">
        <f>1000000/30</f>
        <v>33333.333333333336</v>
      </c>
      <c r="U4" s="20" t="s">
        <v>967</v>
      </c>
      <c r="V4" s="21">
        <f>AA1+AA2</f>
        <v>944793</v>
      </c>
      <c r="X4" s="23" t="s">
        <v>1698</v>
      </c>
      <c r="AA4" s="19">
        <f>(1500000/30)*N1</f>
        <v>900000</v>
      </c>
      <c r="AC4" s="32" t="s">
        <v>3007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524</v>
      </c>
      <c r="B5" t="s">
        <v>1240</v>
      </c>
      <c r="C5" s="7">
        <v>82500</v>
      </c>
      <c r="D5" s="7">
        <v>44000</v>
      </c>
      <c r="E5" s="7">
        <v>38500</v>
      </c>
      <c r="F5" s="94">
        <f>IF(E5&gt;0,$B$1,"")</f>
        <v>45156</v>
      </c>
      <c r="M5" s="15" t="s">
        <v>1657</v>
      </c>
      <c r="N5" s="7">
        <f>N4-J1</f>
        <v>-566611</v>
      </c>
      <c r="Q5" s="2">
        <f>GETPIVOTDATA("Utilidad",$H$6)-AA1-AA2</f>
        <v>3266611</v>
      </c>
      <c r="U5" s="4" t="s">
        <v>692</v>
      </c>
      <c r="V5" t="s">
        <v>2864</v>
      </c>
      <c r="X5" s="17" t="s">
        <v>105</v>
      </c>
      <c r="Y5" s="22" t="str">
        <f>N1&amp;" Dias"</f>
        <v>18 Dias</v>
      </c>
      <c r="Z5" s="17" t="s">
        <v>963</v>
      </c>
      <c r="AA5" s="19">
        <f>GETPIVOTDATA("Utilidad",$H$4)-AA2-AA1-AA3-AA4</f>
        <v>1166611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524</v>
      </c>
      <c r="B6" t="s">
        <v>3802</v>
      </c>
      <c r="C6" s="7">
        <v>65000</v>
      </c>
      <c r="D6" s="7">
        <v>30000</v>
      </c>
      <c r="E6" s="7">
        <v>35000</v>
      </c>
      <c r="F6" s="94">
        <f t="shared" ref="F6:F52" si="1">IF(E6&gt;0,$B$1,"")</f>
        <v>45156</v>
      </c>
      <c r="G6" s="71"/>
      <c r="H6" s="4" t="s">
        <v>1302</v>
      </c>
      <c r="I6" t="s">
        <v>546</v>
      </c>
      <c r="J6" t="s">
        <v>1665</v>
      </c>
      <c r="K6" t="s">
        <v>105</v>
      </c>
      <c r="Q6" s="3">
        <f>MROUND(GETPIVOTDATA("Utilidad",$H$6)/1000000,1)</f>
        <v>4</v>
      </c>
      <c r="U6" s="6">
        <v>45143</v>
      </c>
      <c r="V6" s="2">
        <v>-654800</v>
      </c>
      <c r="X6" s="23" t="s">
        <v>1203</v>
      </c>
      <c r="Y6" s="24">
        <f>J2</f>
        <v>64811.722222222219</v>
      </c>
      <c r="AC6" s="59" t="s">
        <v>3378</v>
      </c>
      <c r="AD6" s="60">
        <f>SUM(AA1:AA4)</f>
        <v>3044793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1932</v>
      </c>
      <c r="B7" t="s">
        <v>3912</v>
      </c>
      <c r="C7" s="7">
        <v>12500</v>
      </c>
      <c r="D7" s="7">
        <v>5000</v>
      </c>
      <c r="E7" s="7">
        <v>7500</v>
      </c>
      <c r="F7" s="94">
        <f t="shared" si="1"/>
        <v>45156</v>
      </c>
      <c r="G7" s="71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-211404</v>
      </c>
      <c r="U7" s="6">
        <v>45147</v>
      </c>
      <c r="V7" s="2">
        <v>-955100</v>
      </c>
      <c r="X7" s="17" t="s">
        <v>966</v>
      </c>
      <c r="Y7" s="18">
        <f>AA5/50000</f>
        <v>23.33222</v>
      </c>
      <c r="Z7" s="17" t="s">
        <v>965</v>
      </c>
      <c r="AA7" s="17" t="s">
        <v>1001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2649</v>
      </c>
      <c r="B8" t="s">
        <v>2757</v>
      </c>
      <c r="C8" s="7">
        <v>29000</v>
      </c>
      <c r="D8" s="7">
        <v>17000</v>
      </c>
      <c r="E8" s="7">
        <v>12000</v>
      </c>
      <c r="F8" s="94">
        <f t="shared" si="1"/>
        <v>45156</v>
      </c>
      <c r="G8" s="71"/>
      <c r="H8" s="6">
        <v>45140</v>
      </c>
      <c r="I8" s="7">
        <v>428300</v>
      </c>
      <c r="J8" s="7">
        <v>146600</v>
      </c>
      <c r="K8" s="7">
        <v>281700</v>
      </c>
      <c r="Q8" s="3"/>
      <c r="U8" s="6">
        <v>45150</v>
      </c>
      <c r="V8" s="2">
        <v>-878000</v>
      </c>
      <c r="AC8" s="61" t="s">
        <v>3379</v>
      </c>
      <c r="AD8" s="62">
        <f>GETPIVOTDATA("Utilidad",$H$6)-AA1-AA2</f>
        <v>3266611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3180</v>
      </c>
      <c r="B9" t="s">
        <v>3181</v>
      </c>
      <c r="C9" s="7">
        <v>25000</v>
      </c>
      <c r="D9" s="7">
        <v>13000</v>
      </c>
      <c r="E9" s="7">
        <v>12000</v>
      </c>
      <c r="F9" s="94">
        <f t="shared" si="1"/>
        <v>45156</v>
      </c>
      <c r="G9" s="71"/>
      <c r="H9" s="6">
        <v>45141</v>
      </c>
      <c r="I9" s="7">
        <v>291500</v>
      </c>
      <c r="J9" s="7">
        <v>114834</v>
      </c>
      <c r="K9" s="7">
        <v>176666</v>
      </c>
      <c r="Q9" s="7"/>
      <c r="U9" s="5" t="s">
        <v>237</v>
      </c>
      <c r="V9" s="2">
        <v>-2487900</v>
      </c>
      <c r="AG9" s="1">
        <v>45139</v>
      </c>
      <c r="AH9" s="3">
        <v>700000</v>
      </c>
      <c r="AI9" s="3">
        <v>87000</v>
      </c>
      <c r="AJ9" s="3">
        <v>52593</v>
      </c>
      <c r="AK9" s="3">
        <v>15500</v>
      </c>
      <c r="AL9" s="3">
        <v>0</v>
      </c>
      <c r="AM9" s="3">
        <v>0</v>
      </c>
      <c r="AN9" s="3">
        <v>22900</v>
      </c>
      <c r="AO9" s="3">
        <v>2800</v>
      </c>
      <c r="AP9" s="3">
        <v>16000</v>
      </c>
      <c r="AQ9" s="3">
        <f>SUM(AH9:AP9)</f>
        <v>896793</v>
      </c>
    </row>
    <row r="10" spans="1:43" x14ac:dyDescent="0.2">
      <c r="A10" t="s">
        <v>669</v>
      </c>
      <c r="B10" t="s">
        <v>3948</v>
      </c>
      <c r="C10" s="7">
        <v>20000</v>
      </c>
      <c r="D10" s="7">
        <v>5000</v>
      </c>
      <c r="E10" s="7">
        <v>15000</v>
      </c>
      <c r="F10" s="94">
        <f t="shared" si="1"/>
        <v>45156</v>
      </c>
      <c r="G10" s="71"/>
      <c r="H10" s="6">
        <v>45142</v>
      </c>
      <c r="I10" s="7">
        <v>248500</v>
      </c>
      <c r="J10" s="7">
        <v>87316</v>
      </c>
      <c r="K10" s="7">
        <v>161184</v>
      </c>
      <c r="AC10" s="7">
        <f>V4+-GETPIVOTDATA("Subt_Cost",$U$5)</f>
        <v>3432693</v>
      </c>
    </row>
    <row r="11" spans="1:43" x14ac:dyDescent="0.2">
      <c r="A11" t="s">
        <v>2123</v>
      </c>
      <c r="B11" t="s">
        <v>3955</v>
      </c>
      <c r="C11" s="7">
        <v>10000</v>
      </c>
      <c r="D11" s="7">
        <v>6000</v>
      </c>
      <c r="E11" s="7">
        <v>4000</v>
      </c>
      <c r="F11" s="94">
        <f t="shared" si="1"/>
        <v>45156</v>
      </c>
      <c r="G11" s="71"/>
      <c r="H11" s="6">
        <v>45143</v>
      </c>
      <c r="I11" s="7">
        <v>253000</v>
      </c>
      <c r="J11" s="7">
        <v>91287</v>
      </c>
      <c r="K11" s="7">
        <v>161713</v>
      </c>
    </row>
    <row r="12" spans="1:43" x14ac:dyDescent="0.2">
      <c r="A12" t="s">
        <v>21</v>
      </c>
      <c r="B12" t="s">
        <v>1513</v>
      </c>
      <c r="C12" s="7">
        <v>10000</v>
      </c>
      <c r="D12" s="7">
        <v>2600</v>
      </c>
      <c r="E12" s="7">
        <v>7400</v>
      </c>
      <c r="F12" s="94">
        <f t="shared" si="1"/>
        <v>45156</v>
      </c>
      <c r="G12" s="71"/>
      <c r="H12" s="6">
        <v>45144</v>
      </c>
      <c r="I12" s="7">
        <v>299500</v>
      </c>
      <c r="J12" s="7">
        <v>166117</v>
      </c>
      <c r="K12" s="7">
        <v>133383</v>
      </c>
    </row>
    <row r="13" spans="1:43" x14ac:dyDescent="0.2">
      <c r="A13" t="s">
        <v>116</v>
      </c>
      <c r="B13" t="s">
        <v>506</v>
      </c>
      <c r="C13" s="7">
        <v>11000</v>
      </c>
      <c r="D13" s="7">
        <v>10278</v>
      </c>
      <c r="E13" s="7">
        <v>722</v>
      </c>
      <c r="F13" s="94">
        <f t="shared" si="1"/>
        <v>45156</v>
      </c>
      <c r="G13" s="71"/>
      <c r="H13" s="6">
        <v>45145</v>
      </c>
      <c r="I13" s="7">
        <v>636000</v>
      </c>
      <c r="J13" s="7">
        <v>263146</v>
      </c>
      <c r="K13" s="7">
        <v>372854</v>
      </c>
    </row>
    <row r="14" spans="1:43" x14ac:dyDescent="0.2">
      <c r="A14" t="s">
        <v>116</v>
      </c>
      <c r="B14" t="s">
        <v>510</v>
      </c>
      <c r="C14" s="7">
        <v>18000</v>
      </c>
      <c r="D14" s="7">
        <v>16819</v>
      </c>
      <c r="E14" s="7">
        <v>1181</v>
      </c>
      <c r="F14" s="94">
        <f t="shared" si="1"/>
        <v>45156</v>
      </c>
      <c r="G14" s="71"/>
      <c r="H14" s="6">
        <v>45146</v>
      </c>
      <c r="I14" s="7">
        <v>503000</v>
      </c>
      <c r="J14" s="7">
        <v>222628</v>
      </c>
      <c r="K14" s="7">
        <v>280372</v>
      </c>
    </row>
    <row r="15" spans="1:43" x14ac:dyDescent="0.2">
      <c r="A15" t="s">
        <v>450</v>
      </c>
      <c r="B15" t="s">
        <v>3949</v>
      </c>
      <c r="C15" s="7">
        <v>20000</v>
      </c>
      <c r="D15" s="7">
        <v>0</v>
      </c>
      <c r="E15" s="7">
        <v>20000</v>
      </c>
      <c r="F15" s="94">
        <f t="shared" si="1"/>
        <v>45156</v>
      </c>
      <c r="G15" s="71"/>
      <c r="H15" s="6">
        <v>45147</v>
      </c>
      <c r="I15" s="7">
        <v>448900</v>
      </c>
      <c r="J15" s="7">
        <v>214171</v>
      </c>
      <c r="K15" s="7">
        <v>234729</v>
      </c>
    </row>
    <row r="16" spans="1:43" x14ac:dyDescent="0.2">
      <c r="A16" t="s">
        <v>450</v>
      </c>
      <c r="B16" t="s">
        <v>3950</v>
      </c>
      <c r="C16" s="7">
        <v>4000</v>
      </c>
      <c r="D16" s="7">
        <v>0</v>
      </c>
      <c r="E16" s="7">
        <v>4000</v>
      </c>
      <c r="F16" s="94">
        <f t="shared" si="1"/>
        <v>45156</v>
      </c>
      <c r="G16" s="71"/>
      <c r="H16" s="6">
        <v>45148</v>
      </c>
      <c r="I16" s="7">
        <v>560900</v>
      </c>
      <c r="J16" s="7">
        <v>255925</v>
      </c>
      <c r="K16" s="7">
        <v>304975</v>
      </c>
    </row>
    <row r="17" spans="1:11" x14ac:dyDescent="0.2">
      <c r="A17" t="s">
        <v>450</v>
      </c>
      <c r="B17" t="s">
        <v>3954</v>
      </c>
      <c r="C17" s="7">
        <v>5000</v>
      </c>
      <c r="D17" s="7">
        <v>0</v>
      </c>
      <c r="E17" s="7">
        <v>5000</v>
      </c>
      <c r="F17" s="94">
        <f t="shared" si="1"/>
        <v>45156</v>
      </c>
      <c r="G17" s="71"/>
      <c r="H17" s="6">
        <v>45149</v>
      </c>
      <c r="I17" s="7">
        <v>116200</v>
      </c>
      <c r="J17" s="7">
        <v>57422</v>
      </c>
      <c r="K17" s="7">
        <v>58778</v>
      </c>
    </row>
    <row r="18" spans="1:11" x14ac:dyDescent="0.2">
      <c r="A18" t="s">
        <v>216</v>
      </c>
      <c r="B18" t="s">
        <v>539</v>
      </c>
      <c r="C18" s="7">
        <v>20000</v>
      </c>
      <c r="D18" s="7">
        <v>8000</v>
      </c>
      <c r="E18" s="7">
        <v>12000</v>
      </c>
      <c r="F18" s="94">
        <f t="shared" si="1"/>
        <v>45156</v>
      </c>
      <c r="G18" s="71"/>
      <c r="H18" s="6">
        <v>45150</v>
      </c>
      <c r="I18" s="7">
        <v>190000</v>
      </c>
      <c r="J18" s="7">
        <v>128491</v>
      </c>
      <c r="K18" s="7">
        <v>61509</v>
      </c>
    </row>
    <row r="19" spans="1:11" x14ac:dyDescent="0.2">
      <c r="A19" t="s">
        <v>216</v>
      </c>
      <c r="B19" t="s">
        <v>899</v>
      </c>
      <c r="C19" s="7">
        <v>20000</v>
      </c>
      <c r="D19" s="7">
        <v>8000</v>
      </c>
      <c r="E19" s="7">
        <v>12000</v>
      </c>
      <c r="F19" s="94">
        <f t="shared" si="1"/>
        <v>45156</v>
      </c>
      <c r="G19" s="71"/>
      <c r="H19" s="6">
        <v>45151</v>
      </c>
      <c r="I19" s="7">
        <v>397500</v>
      </c>
      <c r="J19" s="7">
        <v>185132</v>
      </c>
      <c r="K19" s="7">
        <v>212368</v>
      </c>
    </row>
    <row r="20" spans="1:11" x14ac:dyDescent="0.2">
      <c r="A20" t="s">
        <v>217</v>
      </c>
      <c r="B20" t="s">
        <v>274</v>
      </c>
      <c r="C20" s="7">
        <v>10000</v>
      </c>
      <c r="D20" s="7">
        <v>1100</v>
      </c>
      <c r="E20" s="7">
        <v>8900</v>
      </c>
      <c r="F20" s="94">
        <f t="shared" si="1"/>
        <v>45156</v>
      </c>
      <c r="G20" s="71"/>
      <c r="H20" s="6">
        <v>45152</v>
      </c>
      <c r="I20" s="7">
        <v>318500</v>
      </c>
      <c r="J20" s="7">
        <v>153417</v>
      </c>
      <c r="K20" s="7">
        <v>165083</v>
      </c>
    </row>
    <row r="21" spans="1:11" x14ac:dyDescent="0.2">
      <c r="A21" t="s">
        <v>217</v>
      </c>
      <c r="B21" t="s">
        <v>293</v>
      </c>
      <c r="C21" s="7">
        <v>10000</v>
      </c>
      <c r="D21" s="7">
        <v>1100</v>
      </c>
      <c r="E21" s="7">
        <v>8900</v>
      </c>
      <c r="F21" s="94">
        <f t="shared" si="1"/>
        <v>45156</v>
      </c>
      <c r="G21" s="71"/>
      <c r="H21" s="6">
        <v>45153</v>
      </c>
      <c r="I21" s="7">
        <v>728500</v>
      </c>
      <c r="J21" s="7">
        <v>345153</v>
      </c>
      <c r="K21" s="7">
        <v>383347</v>
      </c>
    </row>
    <row r="22" spans="1:11" x14ac:dyDescent="0.2">
      <c r="A22" t="s">
        <v>217</v>
      </c>
      <c r="B22" t="s">
        <v>410</v>
      </c>
      <c r="C22" s="7">
        <v>10000</v>
      </c>
      <c r="D22" s="7">
        <v>1100</v>
      </c>
      <c r="E22" s="7">
        <v>8900</v>
      </c>
      <c r="F22" s="94">
        <f t="shared" si="1"/>
        <v>45156</v>
      </c>
      <c r="G22" s="71"/>
      <c r="H22" s="6">
        <v>45154</v>
      </c>
      <c r="I22" s="7">
        <v>900500</v>
      </c>
      <c r="J22" s="7">
        <v>458440</v>
      </c>
      <c r="K22" s="7">
        <v>442060</v>
      </c>
    </row>
    <row r="23" spans="1:11" x14ac:dyDescent="0.2">
      <c r="A23" t="s">
        <v>217</v>
      </c>
      <c r="B23" t="s">
        <v>531</v>
      </c>
      <c r="C23" s="7">
        <v>10000</v>
      </c>
      <c r="D23" s="7">
        <v>1100</v>
      </c>
      <c r="E23" s="7">
        <v>8900</v>
      </c>
      <c r="F23" s="94">
        <f t="shared" si="1"/>
        <v>45156</v>
      </c>
      <c r="G23" s="71"/>
      <c r="H23" s="6">
        <v>45155</v>
      </c>
      <c r="I23" s="7">
        <v>287000</v>
      </c>
      <c r="J23" s="7">
        <v>107605</v>
      </c>
      <c r="K23" s="7">
        <v>179395</v>
      </c>
    </row>
    <row r="24" spans="1:11" x14ac:dyDescent="0.2">
      <c r="A24" t="s">
        <v>217</v>
      </c>
      <c r="B24" t="s">
        <v>924</v>
      </c>
      <c r="C24" s="7">
        <v>10000</v>
      </c>
      <c r="D24" s="7">
        <v>1100</v>
      </c>
      <c r="E24" s="7">
        <v>8900</v>
      </c>
      <c r="F24" s="94">
        <f t="shared" si="1"/>
        <v>45156</v>
      </c>
      <c r="G24" s="71"/>
      <c r="H24" s="6">
        <v>45156</v>
      </c>
      <c r="I24" s="7">
        <v>412000</v>
      </c>
      <c r="J24" s="7">
        <v>172297</v>
      </c>
      <c r="K24" s="7">
        <v>239703</v>
      </c>
    </row>
    <row r="25" spans="1:11" x14ac:dyDescent="0.2">
      <c r="A25" t="s">
        <v>217</v>
      </c>
      <c r="B25" t="s">
        <v>3947</v>
      </c>
      <c r="C25" s="7">
        <v>10000</v>
      </c>
      <c r="D25" s="7">
        <v>1100</v>
      </c>
      <c r="E25" s="7">
        <v>8900</v>
      </c>
      <c r="F25" s="94">
        <f t="shared" si="1"/>
        <v>45156</v>
      </c>
      <c r="G25" s="71"/>
      <c r="H25" s="5" t="s">
        <v>237</v>
      </c>
      <c r="I25" s="7">
        <v>7503800</v>
      </c>
      <c r="J25" s="7">
        <v>3292396</v>
      </c>
      <c r="K25" s="7">
        <v>4211404</v>
      </c>
    </row>
    <row r="26" spans="1:11" x14ac:dyDescent="0.2">
      <c r="A26" t="s">
        <v>237</v>
      </c>
      <c r="C26" s="7">
        <v>412000</v>
      </c>
      <c r="D26" s="7">
        <v>172297</v>
      </c>
      <c r="E26" s="7">
        <v>239703</v>
      </c>
      <c r="F26" s="94">
        <f t="shared" si="1"/>
        <v>45156</v>
      </c>
      <c r="G26" s="71"/>
    </row>
    <row r="27" spans="1:11" x14ac:dyDescent="0.2">
      <c r="F27" s="94" t="str">
        <f t="shared" si="1"/>
        <v/>
      </c>
      <c r="G27" s="71"/>
    </row>
    <row r="28" spans="1:11" x14ac:dyDescent="0.2">
      <c r="F28" s="94" t="str">
        <f t="shared" si="1"/>
        <v/>
      </c>
      <c r="G28" s="71"/>
    </row>
    <row r="29" spans="1:11" x14ac:dyDescent="0.2">
      <c r="F29" s="94" t="str">
        <f t="shared" si="1"/>
        <v/>
      </c>
      <c r="G29" s="71"/>
    </row>
    <row r="30" spans="1:11" x14ac:dyDescent="0.2">
      <c r="F30" s="94" t="str">
        <f t="shared" si="1"/>
        <v/>
      </c>
      <c r="G30" s="71"/>
    </row>
    <row r="31" spans="1:11" x14ac:dyDescent="0.2">
      <c r="F31" s="94" t="str">
        <f t="shared" si="1"/>
        <v/>
      </c>
      <c r="G31" s="71"/>
    </row>
    <row r="32" spans="1:11" x14ac:dyDescent="0.2">
      <c r="F32" s="94" t="str">
        <f t="shared" si="1"/>
        <v/>
      </c>
      <c r="G32" s="71"/>
    </row>
    <row r="33" spans="6:11" x14ac:dyDescent="0.2">
      <c r="F33" s="94" t="str">
        <f t="shared" si="1"/>
        <v/>
      </c>
      <c r="G33" s="71"/>
    </row>
    <row r="34" spans="6:11" x14ac:dyDescent="0.2">
      <c r="F34" s="94" t="str">
        <f t="shared" si="1"/>
        <v/>
      </c>
      <c r="G34" s="71"/>
    </row>
    <row r="35" spans="6:11" x14ac:dyDescent="0.2">
      <c r="F35" s="94" t="str">
        <f t="shared" si="1"/>
        <v/>
      </c>
      <c r="G35" s="71"/>
      <c r="K35">
        <v>427000</v>
      </c>
    </row>
    <row r="36" spans="6:11" x14ac:dyDescent="0.2">
      <c r="F36" s="94" t="str">
        <f t="shared" si="1"/>
        <v/>
      </c>
      <c r="G36" s="71"/>
      <c r="K36">
        <v>-95000</v>
      </c>
    </row>
    <row r="37" spans="6:11" x14ac:dyDescent="0.2">
      <c r="F37" s="94" t="str">
        <f t="shared" si="1"/>
        <v/>
      </c>
      <c r="G37" s="71"/>
      <c r="K37">
        <v>-100000</v>
      </c>
    </row>
    <row r="38" spans="6:11" x14ac:dyDescent="0.2">
      <c r="F38" s="94" t="str">
        <f t="shared" si="1"/>
        <v/>
      </c>
      <c r="G38" s="71"/>
    </row>
    <row r="39" spans="6:11" x14ac:dyDescent="0.2">
      <c r="F39" s="94" t="str">
        <f t="shared" si="1"/>
        <v/>
      </c>
      <c r="G39" s="71"/>
    </row>
    <row r="40" spans="6:11" ht="15" thickBot="1" x14ac:dyDescent="0.25">
      <c r="F40" s="94" t="str">
        <f t="shared" si="1"/>
        <v/>
      </c>
      <c r="G40" s="71"/>
      <c r="H40" s="73"/>
      <c r="I40" s="73"/>
      <c r="J40" s="73"/>
      <c r="K40" s="73"/>
    </row>
    <row r="41" spans="6:11" ht="15" thickTop="1" x14ac:dyDescent="0.2">
      <c r="F41" s="94" t="str">
        <f t="shared" si="1"/>
        <v/>
      </c>
      <c r="H41" s="63" t="s">
        <v>3670</v>
      </c>
      <c r="I41" s="63" t="s">
        <v>3660</v>
      </c>
      <c r="J41" s="76" t="s">
        <v>3667</v>
      </c>
      <c r="K41" s="63" t="s">
        <v>3783</v>
      </c>
    </row>
    <row r="42" spans="6:11" x14ac:dyDescent="0.2">
      <c r="F42" s="94" t="str">
        <f t="shared" si="1"/>
        <v/>
      </c>
      <c r="I42" s="75">
        <v>232000</v>
      </c>
      <c r="J42" t="s">
        <v>3688</v>
      </c>
      <c r="K42" s="39"/>
    </row>
    <row r="43" spans="6:11" ht="15" x14ac:dyDescent="0.2">
      <c r="F43" s="94" t="str">
        <f t="shared" si="1"/>
        <v/>
      </c>
      <c r="H43" s="84"/>
      <c r="I43" s="65">
        <v>100000</v>
      </c>
      <c r="J43" t="s">
        <v>3841</v>
      </c>
      <c r="K43" s="39"/>
    </row>
    <row r="44" spans="6:11" x14ac:dyDescent="0.2">
      <c r="F44" s="94" t="str">
        <f t="shared" si="1"/>
        <v/>
      </c>
      <c r="H44" s="92" t="s">
        <v>3906</v>
      </c>
      <c r="I44" s="65">
        <v>-95000</v>
      </c>
      <c r="K44" s="69"/>
    </row>
    <row r="45" spans="6:11" x14ac:dyDescent="0.2">
      <c r="F45" s="94" t="str">
        <f t="shared" si="1"/>
        <v/>
      </c>
      <c r="H45" s="92" t="s">
        <v>3852</v>
      </c>
      <c r="I45" s="65">
        <v>-4000</v>
      </c>
      <c r="J45" t="s">
        <v>3953</v>
      </c>
      <c r="K45" s="69"/>
    </row>
    <row r="46" spans="6:11" x14ac:dyDescent="0.2">
      <c r="F46" s="94" t="str">
        <f t="shared" si="1"/>
        <v/>
      </c>
      <c r="H46" s="92" t="s">
        <v>3905</v>
      </c>
      <c r="I46" s="65">
        <v>-20000</v>
      </c>
      <c r="J46" t="s">
        <v>3952</v>
      </c>
      <c r="K46" s="69"/>
    </row>
    <row r="47" spans="6:11" x14ac:dyDescent="0.2">
      <c r="F47" s="94" t="str">
        <f t="shared" si="1"/>
        <v/>
      </c>
      <c r="H47" s="93"/>
      <c r="I47" s="65">
        <v>-40000</v>
      </c>
      <c r="J47" t="s">
        <v>3951</v>
      </c>
      <c r="K47" s="69"/>
    </row>
    <row r="48" spans="6:11" x14ac:dyDescent="0.2">
      <c r="F48" s="94" t="str">
        <f t="shared" si="1"/>
        <v/>
      </c>
      <c r="H48" s="93"/>
      <c r="I48" s="65"/>
      <c r="K48" s="69"/>
    </row>
    <row r="49" spans="6:11" x14ac:dyDescent="0.2">
      <c r="F49" s="94" t="str">
        <f t="shared" si="1"/>
        <v/>
      </c>
      <c r="H49" s="93"/>
      <c r="I49" s="65"/>
      <c r="K49" s="69"/>
    </row>
    <row r="50" spans="6:11" ht="15" thickBot="1" x14ac:dyDescent="0.25">
      <c r="F50" s="94" t="str">
        <f t="shared" si="1"/>
        <v/>
      </c>
      <c r="H50" s="69"/>
      <c r="I50" s="78"/>
      <c r="J50" s="79" t="s">
        <v>3801</v>
      </c>
      <c r="K50" s="69"/>
    </row>
    <row r="51" spans="6:11" ht="15" thickBot="1" x14ac:dyDescent="0.25">
      <c r="F51" s="94" t="str">
        <f t="shared" si="1"/>
        <v/>
      </c>
      <c r="H51" s="77"/>
      <c r="I51" s="78"/>
      <c r="J51" s="79" t="s">
        <v>3810</v>
      </c>
      <c r="K51" s="77"/>
    </row>
    <row r="52" spans="6:11" x14ac:dyDescent="0.2">
      <c r="F52" s="94" t="str">
        <f t="shared" si="1"/>
        <v/>
      </c>
      <c r="I52" s="68">
        <f>SUM(I42:I51)</f>
        <v>173000</v>
      </c>
      <c r="J52" s="67" t="s">
        <v>3666</v>
      </c>
      <c r="K52" s="66">
        <f>-SUMIF(I44:I51,"&lt;0")</f>
        <v>159000</v>
      </c>
    </row>
    <row r="53" spans="6:11" ht="15" thickBot="1" x14ac:dyDescent="0.25">
      <c r="I53" s="73"/>
      <c r="J53" s="73"/>
      <c r="K53" s="73"/>
    </row>
    <row r="54" spans="6:11" ht="15" thickTop="1" x14ac:dyDescent="0.2">
      <c r="I54" s="70" t="s">
        <v>18</v>
      </c>
      <c r="J54" s="63" t="s">
        <v>3668</v>
      </c>
      <c r="K54" s="74" t="s">
        <v>3669</v>
      </c>
    </row>
    <row r="55" spans="6:11" x14ac:dyDescent="0.2">
      <c r="I55">
        <v>100000</v>
      </c>
      <c r="J55" s="83"/>
      <c r="K55" s="65">
        <f>I55*J55</f>
        <v>0</v>
      </c>
    </row>
    <row r="56" spans="6:11" x14ac:dyDescent="0.2">
      <c r="I56">
        <v>50000</v>
      </c>
      <c r="J56" s="71">
        <v>2</v>
      </c>
      <c r="K56" s="65">
        <f t="shared" ref="K56:K66" si="2">I56*J56</f>
        <v>100000</v>
      </c>
    </row>
    <row r="57" spans="6:11" x14ac:dyDescent="0.2">
      <c r="I57">
        <v>20000</v>
      </c>
      <c r="J57" s="71">
        <v>9</v>
      </c>
      <c r="K57" s="65">
        <f t="shared" si="2"/>
        <v>180000</v>
      </c>
    </row>
    <row r="58" spans="6:11" x14ac:dyDescent="0.2">
      <c r="I58">
        <v>10000</v>
      </c>
      <c r="J58" s="71">
        <v>3</v>
      </c>
      <c r="K58" s="65">
        <f t="shared" si="2"/>
        <v>30000</v>
      </c>
    </row>
    <row r="59" spans="6:11" x14ac:dyDescent="0.2">
      <c r="I59">
        <v>5000</v>
      </c>
      <c r="J59" s="71">
        <v>9</v>
      </c>
      <c r="K59" s="65">
        <f t="shared" si="2"/>
        <v>45000</v>
      </c>
    </row>
    <row r="60" spans="6:11" x14ac:dyDescent="0.2">
      <c r="I60">
        <v>2000</v>
      </c>
      <c r="J60" s="71">
        <v>26</v>
      </c>
      <c r="K60" s="65">
        <f t="shared" si="2"/>
        <v>52000</v>
      </c>
    </row>
    <row r="61" spans="6:11" ht="15" thickBot="1" x14ac:dyDescent="0.25">
      <c r="I61" s="73">
        <v>1000</v>
      </c>
      <c r="J61" s="80"/>
      <c r="K61" s="72">
        <f t="shared" si="2"/>
        <v>0</v>
      </c>
    </row>
    <row r="62" spans="6:11" ht="16" thickTop="1" thickBot="1" x14ac:dyDescent="0.25">
      <c r="I62" s="70"/>
      <c r="J62" s="88" t="s">
        <v>3668</v>
      </c>
      <c r="K62" s="81"/>
    </row>
    <row r="63" spans="6:11" ht="16" thickTop="1" thickBot="1" x14ac:dyDescent="0.25">
      <c r="I63" s="87" t="s">
        <v>3769</v>
      </c>
      <c r="J63" s="89">
        <v>5000</v>
      </c>
      <c r="K63" s="64">
        <f>J63</f>
        <v>5000</v>
      </c>
    </row>
    <row r="64" spans="6:11" ht="15" thickTop="1" x14ac:dyDescent="0.2">
      <c r="J64" t="s">
        <v>3671</v>
      </c>
      <c r="K64" s="82">
        <f>SUM(K55:K61)</f>
        <v>407000</v>
      </c>
    </row>
    <row r="65" spans="8:11" x14ac:dyDescent="0.2">
      <c r="J65" t="s">
        <v>3672</v>
      </c>
      <c r="K65" s="82">
        <f>K63</f>
        <v>5000</v>
      </c>
    </row>
    <row r="66" spans="8:11" ht="15" thickBot="1" x14ac:dyDescent="0.25">
      <c r="H66" s="77" t="s">
        <v>3763</v>
      </c>
      <c r="I66" s="77"/>
      <c r="J66" s="77"/>
      <c r="K66" s="78">
        <f t="shared" si="2"/>
        <v>0</v>
      </c>
    </row>
    <row r="67" spans="8:11" x14ac:dyDescent="0.2">
      <c r="I67" s="86"/>
      <c r="J67" t="s">
        <v>2590</v>
      </c>
      <c r="K67" s="2">
        <f>SUM(K64:K65)</f>
        <v>412000</v>
      </c>
    </row>
    <row r="68" spans="8:11" x14ac:dyDescent="0.2">
      <c r="I68" s="85"/>
      <c r="J68" t="s">
        <v>1869</v>
      </c>
      <c r="K68" s="2">
        <f>GETPIVOTDATA("Ventas",$A$4)</f>
        <v>412000</v>
      </c>
    </row>
    <row r="69" spans="8:11" x14ac:dyDescent="0.2">
      <c r="I69" s="85"/>
      <c r="J69" t="s">
        <v>3673</v>
      </c>
      <c r="K69" s="2">
        <f>K67-K68</f>
        <v>0</v>
      </c>
    </row>
    <row r="70" spans="8:11" x14ac:dyDescent="0.2">
      <c r="I70" s="85"/>
      <c r="J70" t="s">
        <v>2353</v>
      </c>
    </row>
    <row r="71" spans="8:11" x14ac:dyDescent="0.2">
      <c r="I71" s="85"/>
      <c r="J71" t="s">
        <v>2354</v>
      </c>
    </row>
    <row r="72" spans="8:11" ht="17" x14ac:dyDescent="0.2">
      <c r="J72" s="30" t="s">
        <v>2410</v>
      </c>
      <c r="K72" s="30"/>
    </row>
    <row r="75" spans="8:11" x14ac:dyDescent="0.2">
      <c r="J75" t="s">
        <v>2928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3103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450</v>
      </c>
      <c r="B104" s="7">
        <v>8862500</v>
      </c>
      <c r="C104" s="7">
        <v>572500</v>
      </c>
      <c r="D104" s="7">
        <v>8290000</v>
      </c>
    </row>
    <row r="105" spans="1:4" x14ac:dyDescent="0.2">
      <c r="A105" t="s">
        <v>378</v>
      </c>
      <c r="B105" s="7">
        <v>15642000</v>
      </c>
      <c r="C105" s="7">
        <v>8810000</v>
      </c>
      <c r="D105" s="7">
        <v>6832000</v>
      </c>
    </row>
    <row r="106" spans="1:4" x14ac:dyDescent="0.2">
      <c r="A106" t="s">
        <v>216</v>
      </c>
      <c r="B106" s="7">
        <v>8006000</v>
      </c>
      <c r="C106" s="7">
        <v>3477400</v>
      </c>
      <c r="D106" s="7">
        <v>4528600</v>
      </c>
    </row>
    <row r="107" spans="1:4" x14ac:dyDescent="0.2">
      <c r="A107" t="s">
        <v>26</v>
      </c>
      <c r="B107" s="7">
        <v>7095000</v>
      </c>
      <c r="C107" s="7">
        <v>3053400</v>
      </c>
      <c r="D107" s="7">
        <v>4041600</v>
      </c>
    </row>
    <row r="108" spans="1:4" x14ac:dyDescent="0.2">
      <c r="A108" t="s">
        <v>524</v>
      </c>
      <c r="B108" s="7">
        <v>8550500</v>
      </c>
      <c r="C108" s="7">
        <v>4824800</v>
      </c>
      <c r="D108" s="7">
        <v>3725700</v>
      </c>
    </row>
    <row r="109" spans="1:4" x14ac:dyDescent="0.2">
      <c r="A109" t="s">
        <v>217</v>
      </c>
      <c r="B109" s="7">
        <v>3837500</v>
      </c>
      <c r="C109" s="7">
        <v>465600</v>
      </c>
      <c r="D109" s="7">
        <v>3371900</v>
      </c>
    </row>
    <row r="110" spans="1:4" x14ac:dyDescent="0.2">
      <c r="A110" t="s">
        <v>48</v>
      </c>
      <c r="B110" s="7">
        <v>8618000</v>
      </c>
      <c r="C110" s="7">
        <v>5766500</v>
      </c>
      <c r="D110" s="7">
        <v>2851500</v>
      </c>
    </row>
    <row r="111" spans="1:4" x14ac:dyDescent="0.2">
      <c r="A111" t="s">
        <v>21</v>
      </c>
      <c r="B111" s="7">
        <v>4126500</v>
      </c>
      <c r="C111" s="7">
        <v>1353700</v>
      </c>
      <c r="D111" s="7">
        <v>2772800</v>
      </c>
    </row>
    <row r="112" spans="1:4" x14ac:dyDescent="0.2">
      <c r="A112" t="s">
        <v>103</v>
      </c>
      <c r="B112" s="7">
        <v>4420000</v>
      </c>
      <c r="C112" s="7">
        <v>2123500</v>
      </c>
      <c r="D112" s="7">
        <v>2296500</v>
      </c>
    </row>
    <row r="113" spans="1:4" x14ac:dyDescent="0.2">
      <c r="A113" t="s">
        <v>15</v>
      </c>
      <c r="B113" s="7">
        <v>3117500</v>
      </c>
      <c r="C113" s="7">
        <v>1005700</v>
      </c>
      <c r="D113" s="7">
        <v>2111800</v>
      </c>
    </row>
    <row r="114" spans="1:4" x14ac:dyDescent="0.2">
      <c r="A114" t="s">
        <v>669</v>
      </c>
      <c r="B114" s="7">
        <v>2273000</v>
      </c>
      <c r="C114" s="7">
        <v>415000</v>
      </c>
      <c r="D114" s="7">
        <v>1858000</v>
      </c>
    </row>
    <row r="115" spans="1:4" x14ac:dyDescent="0.2">
      <c r="A115" t="s">
        <v>334</v>
      </c>
      <c r="B115" s="7">
        <v>1838000</v>
      </c>
      <c r="C115" s="7">
        <v>190300</v>
      </c>
      <c r="D115" s="7">
        <v>1647700</v>
      </c>
    </row>
    <row r="116" spans="1:4" x14ac:dyDescent="0.2">
      <c r="A116" t="s">
        <v>883</v>
      </c>
      <c r="B116" s="7">
        <v>1776000</v>
      </c>
      <c r="C116" s="7">
        <v>630200</v>
      </c>
      <c r="D116" s="7">
        <v>1145800</v>
      </c>
    </row>
    <row r="117" spans="1:4" x14ac:dyDescent="0.2">
      <c r="A117" t="s">
        <v>578</v>
      </c>
      <c r="B117" s="7">
        <v>1512500</v>
      </c>
      <c r="C117" s="7">
        <v>534000</v>
      </c>
      <c r="D117" s="7">
        <v>978500</v>
      </c>
    </row>
    <row r="118" spans="1:4" x14ac:dyDescent="0.2">
      <c r="A118" t="s">
        <v>206</v>
      </c>
      <c r="B118" s="7">
        <v>1954000</v>
      </c>
      <c r="C118" s="7">
        <v>1207500</v>
      </c>
      <c r="D118" s="7">
        <v>746500</v>
      </c>
    </row>
    <row r="119" spans="1:4" x14ac:dyDescent="0.2">
      <c r="A119" t="s">
        <v>447</v>
      </c>
      <c r="B119" s="7">
        <v>877000</v>
      </c>
      <c r="C119" s="7">
        <v>141300</v>
      </c>
      <c r="D119" s="7">
        <v>735700</v>
      </c>
    </row>
    <row r="120" spans="1:4" x14ac:dyDescent="0.2">
      <c r="A120" t="s">
        <v>116</v>
      </c>
      <c r="B120" s="7">
        <v>9834700</v>
      </c>
      <c r="C120" s="7">
        <v>9153187</v>
      </c>
      <c r="D120" s="7">
        <v>681513</v>
      </c>
    </row>
    <row r="121" spans="1:4" x14ac:dyDescent="0.2">
      <c r="A121" t="s">
        <v>193</v>
      </c>
      <c r="B121" s="7">
        <v>1827000</v>
      </c>
      <c r="C121" s="7">
        <v>1198000</v>
      </c>
      <c r="D121" s="7">
        <v>629000</v>
      </c>
    </row>
    <row r="122" spans="1:4" x14ac:dyDescent="0.2">
      <c r="A122" t="s">
        <v>357</v>
      </c>
      <c r="B122" s="7">
        <v>1137000</v>
      </c>
      <c r="C122" s="7">
        <v>572400</v>
      </c>
      <c r="D122" s="7">
        <v>564600</v>
      </c>
    </row>
    <row r="123" spans="1:4" x14ac:dyDescent="0.2">
      <c r="A123" t="s">
        <v>1094</v>
      </c>
      <c r="B123" s="7">
        <v>1341000</v>
      </c>
      <c r="C123" s="7">
        <v>780000</v>
      </c>
      <c r="D123" s="7">
        <v>561000</v>
      </c>
    </row>
    <row r="124" spans="1:4" x14ac:dyDescent="0.2">
      <c r="A124" t="s">
        <v>2838</v>
      </c>
      <c r="B124" s="7">
        <v>905000</v>
      </c>
      <c r="C124" s="7">
        <v>383000</v>
      </c>
      <c r="D124" s="7">
        <v>522000</v>
      </c>
    </row>
    <row r="125" spans="1:4" x14ac:dyDescent="0.2">
      <c r="A125" t="s">
        <v>609</v>
      </c>
      <c r="B125" s="7">
        <v>1890000</v>
      </c>
      <c r="C125" s="7">
        <v>1370000</v>
      </c>
      <c r="D125" s="7">
        <v>520000</v>
      </c>
    </row>
    <row r="126" spans="1:4" x14ac:dyDescent="0.2">
      <c r="A126" t="s">
        <v>1536</v>
      </c>
      <c r="B126" s="7">
        <v>867000</v>
      </c>
      <c r="C126" s="7">
        <v>360200</v>
      </c>
      <c r="D126" s="7">
        <v>506800</v>
      </c>
    </row>
    <row r="127" spans="1:4" x14ac:dyDescent="0.2">
      <c r="A127" t="s">
        <v>44</v>
      </c>
      <c r="B127" s="7">
        <v>1059000</v>
      </c>
      <c r="C127" s="7">
        <v>614000</v>
      </c>
      <c r="D127" s="7">
        <v>445000</v>
      </c>
    </row>
    <row r="128" spans="1:4" x14ac:dyDescent="0.2">
      <c r="A128" t="s">
        <v>42</v>
      </c>
      <c r="B128" s="7">
        <v>887000</v>
      </c>
      <c r="C128" s="7">
        <v>466000</v>
      </c>
      <c r="D128" s="7">
        <v>421000</v>
      </c>
    </row>
    <row r="129" spans="1:4" x14ac:dyDescent="0.2">
      <c r="A129" t="s">
        <v>518</v>
      </c>
      <c r="B129" s="7">
        <v>1109000</v>
      </c>
      <c r="C129" s="7">
        <v>724000</v>
      </c>
      <c r="D129" s="7">
        <v>385000</v>
      </c>
    </row>
    <row r="130" spans="1:4" x14ac:dyDescent="0.2">
      <c r="A130" t="s">
        <v>127</v>
      </c>
      <c r="B130" s="7">
        <v>658000</v>
      </c>
      <c r="C130" s="7">
        <v>280200</v>
      </c>
      <c r="D130" s="7">
        <v>377800</v>
      </c>
    </row>
    <row r="131" spans="1:4" x14ac:dyDescent="0.2">
      <c r="A131" t="s">
        <v>620</v>
      </c>
      <c r="B131" s="7">
        <v>705000</v>
      </c>
      <c r="C131" s="7">
        <v>402000</v>
      </c>
      <c r="D131" s="7">
        <v>303000</v>
      </c>
    </row>
    <row r="132" spans="1:4" x14ac:dyDescent="0.2">
      <c r="A132" t="s">
        <v>468</v>
      </c>
      <c r="B132" s="7">
        <v>443000</v>
      </c>
      <c r="C132" s="7">
        <v>215100</v>
      </c>
      <c r="D132" s="7">
        <v>227900</v>
      </c>
    </row>
    <row r="133" spans="1:4" x14ac:dyDescent="0.2">
      <c r="A133" t="s">
        <v>1144</v>
      </c>
      <c r="B133" s="7">
        <v>374000</v>
      </c>
      <c r="C133" s="7">
        <v>166000</v>
      </c>
      <c r="D133" s="7">
        <v>208000</v>
      </c>
    </row>
    <row r="134" spans="1:4" x14ac:dyDescent="0.2">
      <c r="A134" t="s">
        <v>2033</v>
      </c>
      <c r="B134" s="7">
        <v>1200000</v>
      </c>
      <c r="C134" s="7">
        <v>1000000</v>
      </c>
      <c r="D134" s="7">
        <v>200000</v>
      </c>
    </row>
    <row r="135" spans="1:4" x14ac:dyDescent="0.2">
      <c r="A135" t="s">
        <v>601</v>
      </c>
      <c r="B135" s="7">
        <v>860000</v>
      </c>
      <c r="C135" s="7">
        <v>665000</v>
      </c>
      <c r="D135" s="7">
        <v>195000</v>
      </c>
    </row>
    <row r="136" spans="1:4" x14ac:dyDescent="0.2">
      <c r="A136" t="s">
        <v>2722</v>
      </c>
      <c r="B136" s="7">
        <v>460000</v>
      </c>
      <c r="C136" s="7">
        <v>307000</v>
      </c>
      <c r="D136" s="7">
        <v>153000</v>
      </c>
    </row>
    <row r="137" spans="1:4" x14ac:dyDescent="0.2">
      <c r="A137" t="s">
        <v>2655</v>
      </c>
      <c r="B137" s="7">
        <v>284000</v>
      </c>
      <c r="C137" s="7">
        <v>132000</v>
      </c>
      <c r="D137" s="7">
        <v>152000</v>
      </c>
    </row>
    <row r="138" spans="1:4" x14ac:dyDescent="0.2">
      <c r="A138" t="s">
        <v>3175</v>
      </c>
      <c r="B138" s="7">
        <v>313000</v>
      </c>
      <c r="C138" s="7">
        <v>161000</v>
      </c>
      <c r="D138" s="7">
        <v>152000</v>
      </c>
    </row>
    <row r="139" spans="1:4" x14ac:dyDescent="0.2">
      <c r="A139" t="s">
        <v>921</v>
      </c>
      <c r="B139" s="7">
        <v>316000</v>
      </c>
      <c r="C139" s="7">
        <v>164500</v>
      </c>
      <c r="D139" s="7">
        <v>151500</v>
      </c>
    </row>
    <row r="140" spans="1:4" x14ac:dyDescent="0.2">
      <c r="A140" t="s">
        <v>45</v>
      </c>
      <c r="B140" s="7">
        <v>311000</v>
      </c>
      <c r="C140" s="7">
        <v>162000</v>
      </c>
      <c r="D140" s="7">
        <v>149000</v>
      </c>
    </row>
    <row r="141" spans="1:4" x14ac:dyDescent="0.2">
      <c r="A141" t="s">
        <v>1185</v>
      </c>
      <c r="B141" s="7">
        <v>195000</v>
      </c>
      <c r="C141" s="7">
        <v>51000</v>
      </c>
      <c r="D141" s="7">
        <v>144000</v>
      </c>
    </row>
    <row r="142" spans="1:4" x14ac:dyDescent="0.2">
      <c r="A142" t="s">
        <v>823</v>
      </c>
      <c r="B142" s="7">
        <v>290000</v>
      </c>
      <c r="C142" s="7">
        <v>152000</v>
      </c>
      <c r="D142" s="7">
        <v>138000</v>
      </c>
    </row>
    <row r="143" spans="1:4" x14ac:dyDescent="0.2">
      <c r="A143" t="s">
        <v>1753</v>
      </c>
      <c r="B143" s="7">
        <v>310000</v>
      </c>
      <c r="C143" s="7">
        <v>175000</v>
      </c>
      <c r="D143" s="7">
        <v>135000</v>
      </c>
    </row>
    <row r="144" spans="1:4" x14ac:dyDescent="0.2">
      <c r="A144" t="s">
        <v>726</v>
      </c>
      <c r="B144" s="7">
        <v>312000</v>
      </c>
      <c r="C144" s="7">
        <v>178000</v>
      </c>
      <c r="D144" s="7">
        <v>134000</v>
      </c>
    </row>
    <row r="145" spans="1:4" x14ac:dyDescent="0.2">
      <c r="A145" t="s">
        <v>128</v>
      </c>
      <c r="B145" s="7">
        <v>282000</v>
      </c>
      <c r="C145" s="7">
        <v>152000</v>
      </c>
      <c r="D145" s="7">
        <v>130000</v>
      </c>
    </row>
    <row r="146" spans="1:4" x14ac:dyDescent="0.2">
      <c r="A146" t="s">
        <v>1184</v>
      </c>
      <c r="B146" s="7">
        <v>279000</v>
      </c>
      <c r="C146" s="7">
        <v>149000</v>
      </c>
      <c r="D146" s="7">
        <v>130000</v>
      </c>
    </row>
    <row r="147" spans="1:4" x14ac:dyDescent="0.2">
      <c r="A147" t="s">
        <v>2068</v>
      </c>
      <c r="B147" s="7">
        <v>205000</v>
      </c>
      <c r="C147" s="7">
        <v>84500</v>
      </c>
      <c r="D147" s="7">
        <v>120500</v>
      </c>
    </row>
    <row r="148" spans="1:4" x14ac:dyDescent="0.2">
      <c r="A148" t="s">
        <v>3043</v>
      </c>
      <c r="B148" s="7">
        <v>279000</v>
      </c>
      <c r="C148" s="7">
        <v>171000</v>
      </c>
      <c r="D148" s="7">
        <v>108000</v>
      </c>
    </row>
    <row r="149" spans="1:4" x14ac:dyDescent="0.2">
      <c r="A149" t="s">
        <v>475</v>
      </c>
      <c r="B149" s="7">
        <v>209000</v>
      </c>
      <c r="C149" s="7">
        <v>102500</v>
      </c>
      <c r="D149" s="7">
        <v>106500</v>
      </c>
    </row>
    <row r="150" spans="1:4" x14ac:dyDescent="0.2">
      <c r="A150" t="s">
        <v>2755</v>
      </c>
      <c r="B150" s="7">
        <v>215000</v>
      </c>
      <c r="C150" s="7">
        <v>109000</v>
      </c>
      <c r="D150" s="7">
        <v>106000</v>
      </c>
    </row>
    <row r="151" spans="1:4" x14ac:dyDescent="0.2">
      <c r="A151" t="s">
        <v>3655</v>
      </c>
      <c r="B151" s="7">
        <v>104000</v>
      </c>
      <c r="C151" s="7">
        <v>0</v>
      </c>
      <c r="D151" s="7">
        <v>104000</v>
      </c>
    </row>
    <row r="152" spans="1:4" x14ac:dyDescent="0.2">
      <c r="A152" t="s">
        <v>467</v>
      </c>
      <c r="B152" s="7">
        <v>173000</v>
      </c>
      <c r="C152" s="7">
        <v>69000</v>
      </c>
      <c r="D152" s="7">
        <v>104000</v>
      </c>
    </row>
    <row r="153" spans="1:4" x14ac:dyDescent="0.2">
      <c r="A153" t="s">
        <v>2649</v>
      </c>
      <c r="B153" s="7">
        <v>205000</v>
      </c>
      <c r="C153" s="7">
        <v>102000</v>
      </c>
      <c r="D153" s="7">
        <v>103000</v>
      </c>
    </row>
    <row r="154" spans="1:4" x14ac:dyDescent="0.2">
      <c r="A154" t="s">
        <v>2036</v>
      </c>
      <c r="B154" s="7">
        <v>214000</v>
      </c>
      <c r="C154" s="7">
        <v>115000</v>
      </c>
      <c r="D154" s="7">
        <v>99000</v>
      </c>
    </row>
    <row r="155" spans="1:4" x14ac:dyDescent="0.2">
      <c r="A155" t="s">
        <v>2432</v>
      </c>
      <c r="B155" s="7">
        <v>120000</v>
      </c>
      <c r="C155" s="7">
        <v>21800</v>
      </c>
      <c r="D155" s="7">
        <v>98200</v>
      </c>
    </row>
    <row r="156" spans="1:4" x14ac:dyDescent="0.2">
      <c r="A156" t="s">
        <v>225</v>
      </c>
      <c r="B156" s="7">
        <v>140000</v>
      </c>
      <c r="C156" s="7">
        <v>42000</v>
      </c>
      <c r="D156" s="7">
        <v>98000</v>
      </c>
    </row>
    <row r="157" spans="1:4" x14ac:dyDescent="0.2">
      <c r="A157" t="s">
        <v>841</v>
      </c>
      <c r="B157" s="7">
        <v>322000</v>
      </c>
      <c r="C157" s="7">
        <v>233000</v>
      </c>
      <c r="D157" s="7">
        <v>89000</v>
      </c>
    </row>
    <row r="158" spans="1:4" x14ac:dyDescent="0.2">
      <c r="A158" t="s">
        <v>30</v>
      </c>
      <c r="B158" s="7">
        <v>145000</v>
      </c>
      <c r="C158" s="7">
        <v>58900</v>
      </c>
      <c r="D158" s="7">
        <v>86100</v>
      </c>
    </row>
    <row r="159" spans="1:4" x14ac:dyDescent="0.2">
      <c r="A159" t="s">
        <v>1146</v>
      </c>
      <c r="B159" s="7">
        <v>120000</v>
      </c>
      <c r="C159" s="7">
        <v>34000</v>
      </c>
      <c r="D159" s="7">
        <v>86000</v>
      </c>
    </row>
    <row r="160" spans="1:4" x14ac:dyDescent="0.2">
      <c r="A160" t="s">
        <v>3228</v>
      </c>
      <c r="B160" s="7">
        <v>120000</v>
      </c>
      <c r="C160" s="7">
        <v>34200</v>
      </c>
      <c r="D160" s="7">
        <v>85800</v>
      </c>
    </row>
    <row r="161" spans="1:4" x14ac:dyDescent="0.2">
      <c r="A161" t="s">
        <v>580</v>
      </c>
      <c r="B161" s="7">
        <v>99000</v>
      </c>
      <c r="C161" s="7">
        <v>15300</v>
      </c>
      <c r="D161" s="7">
        <v>83700</v>
      </c>
    </row>
    <row r="162" spans="1:4" x14ac:dyDescent="0.2">
      <c r="A162" t="s">
        <v>1948</v>
      </c>
      <c r="B162" s="7">
        <v>161000</v>
      </c>
      <c r="C162" s="7">
        <v>79500</v>
      </c>
      <c r="D162" s="7">
        <v>81500</v>
      </c>
    </row>
    <row r="163" spans="1:4" x14ac:dyDescent="0.2">
      <c r="A163" t="s">
        <v>763</v>
      </c>
      <c r="B163" s="7">
        <v>149000</v>
      </c>
      <c r="C163" s="7">
        <v>68000</v>
      </c>
      <c r="D163" s="7">
        <v>81000</v>
      </c>
    </row>
    <row r="164" spans="1:4" x14ac:dyDescent="0.2">
      <c r="A164" t="s">
        <v>840</v>
      </c>
      <c r="B164" s="7">
        <v>110500</v>
      </c>
      <c r="C164" s="7">
        <v>30980</v>
      </c>
      <c r="D164" s="7">
        <v>79520</v>
      </c>
    </row>
    <row r="165" spans="1:4" x14ac:dyDescent="0.2">
      <c r="A165" t="s">
        <v>1287</v>
      </c>
      <c r="B165" s="7">
        <v>151000</v>
      </c>
      <c r="C165" s="7">
        <v>74000</v>
      </c>
      <c r="D165" s="7">
        <v>77000</v>
      </c>
    </row>
    <row r="166" spans="1:4" x14ac:dyDescent="0.2">
      <c r="A166" t="s">
        <v>3106</v>
      </c>
      <c r="B166" s="7">
        <v>99000</v>
      </c>
      <c r="C166" s="7">
        <v>26400</v>
      </c>
      <c r="D166" s="7">
        <v>72600</v>
      </c>
    </row>
    <row r="167" spans="1:4" x14ac:dyDescent="0.2">
      <c r="A167" t="s">
        <v>2123</v>
      </c>
      <c r="B167" s="7">
        <v>146000</v>
      </c>
      <c r="C167" s="7">
        <v>73500</v>
      </c>
      <c r="D167" s="7">
        <v>72500</v>
      </c>
    </row>
    <row r="168" spans="1:4" x14ac:dyDescent="0.2">
      <c r="A168" t="s">
        <v>753</v>
      </c>
      <c r="B168" s="7">
        <v>109500</v>
      </c>
      <c r="C168" s="7">
        <v>40000</v>
      </c>
      <c r="D168" s="7">
        <v>69500</v>
      </c>
    </row>
    <row r="169" spans="1:4" x14ac:dyDescent="0.2">
      <c r="A169" t="s">
        <v>1205</v>
      </c>
      <c r="B169" s="7">
        <v>75500</v>
      </c>
      <c r="C169" s="7">
        <v>7500</v>
      </c>
      <c r="D169" s="7">
        <v>68000</v>
      </c>
    </row>
    <row r="170" spans="1:4" x14ac:dyDescent="0.2">
      <c r="A170" t="s">
        <v>190</v>
      </c>
      <c r="B170" s="7">
        <v>188000</v>
      </c>
      <c r="C170" s="7">
        <v>122000</v>
      </c>
      <c r="D170" s="7">
        <v>66000</v>
      </c>
    </row>
    <row r="171" spans="1:4" x14ac:dyDescent="0.2">
      <c r="A171" t="s">
        <v>1166</v>
      </c>
      <c r="B171" s="7">
        <v>120000</v>
      </c>
      <c r="C171" s="7">
        <v>54300</v>
      </c>
      <c r="D171" s="7">
        <v>65700</v>
      </c>
    </row>
    <row r="172" spans="1:4" x14ac:dyDescent="0.2">
      <c r="A172" t="s">
        <v>2350</v>
      </c>
      <c r="B172" s="7">
        <v>111000</v>
      </c>
      <c r="C172" s="7">
        <v>45500</v>
      </c>
      <c r="D172" s="7">
        <v>65500</v>
      </c>
    </row>
    <row r="173" spans="1:4" x14ac:dyDescent="0.2">
      <c r="A173" t="s">
        <v>47</v>
      </c>
      <c r="B173" s="7">
        <v>112000</v>
      </c>
      <c r="C173" s="7">
        <v>49000</v>
      </c>
      <c r="D173" s="7">
        <v>63000</v>
      </c>
    </row>
    <row r="174" spans="1:4" x14ac:dyDescent="0.2">
      <c r="A174" t="s">
        <v>502</v>
      </c>
      <c r="B174" s="7">
        <v>165000</v>
      </c>
      <c r="C174" s="7">
        <v>103000</v>
      </c>
      <c r="D174" s="7">
        <v>62000</v>
      </c>
    </row>
    <row r="175" spans="1:4" x14ac:dyDescent="0.2">
      <c r="A175" t="s">
        <v>343</v>
      </c>
      <c r="B175" s="7">
        <v>123000</v>
      </c>
      <c r="C175" s="7">
        <v>63500</v>
      </c>
      <c r="D175" s="7">
        <v>59500</v>
      </c>
    </row>
    <row r="176" spans="1:4" x14ac:dyDescent="0.2">
      <c r="A176" t="s">
        <v>2753</v>
      </c>
      <c r="B176" s="7">
        <v>110000</v>
      </c>
      <c r="C176" s="7">
        <v>51000</v>
      </c>
      <c r="D176" s="7">
        <v>59000</v>
      </c>
    </row>
    <row r="177" spans="1:4" x14ac:dyDescent="0.2">
      <c r="A177" t="s">
        <v>2614</v>
      </c>
      <c r="B177" s="7">
        <v>270000</v>
      </c>
      <c r="C177" s="7">
        <v>215000</v>
      </c>
      <c r="D177" s="7">
        <v>55000</v>
      </c>
    </row>
    <row r="178" spans="1:4" x14ac:dyDescent="0.2">
      <c r="A178" t="s">
        <v>186</v>
      </c>
      <c r="B178" s="7">
        <v>114000</v>
      </c>
      <c r="C178" s="7">
        <v>61000</v>
      </c>
      <c r="D178" s="7">
        <v>53000</v>
      </c>
    </row>
    <row r="179" spans="1:4" x14ac:dyDescent="0.2">
      <c r="A179" t="s">
        <v>709</v>
      </c>
      <c r="B179" s="7">
        <v>103000</v>
      </c>
      <c r="C179" s="7">
        <v>51500</v>
      </c>
      <c r="D179" s="7">
        <v>51500</v>
      </c>
    </row>
    <row r="180" spans="1:4" x14ac:dyDescent="0.2">
      <c r="A180" t="s">
        <v>2057</v>
      </c>
      <c r="B180" s="7">
        <v>100000</v>
      </c>
      <c r="C180" s="7">
        <v>50000</v>
      </c>
      <c r="D180" s="7">
        <v>50000</v>
      </c>
    </row>
    <row r="181" spans="1:4" x14ac:dyDescent="0.2">
      <c r="A181" t="s">
        <v>187</v>
      </c>
      <c r="B181" s="7">
        <v>140000</v>
      </c>
      <c r="C181" s="7">
        <v>90000</v>
      </c>
      <c r="D181" s="7">
        <v>50000</v>
      </c>
    </row>
    <row r="182" spans="1:4" x14ac:dyDescent="0.2">
      <c r="A182" t="s">
        <v>2501</v>
      </c>
      <c r="B182" s="7">
        <v>84000</v>
      </c>
      <c r="C182" s="7">
        <v>34000</v>
      </c>
      <c r="D182" s="7">
        <v>50000</v>
      </c>
    </row>
    <row r="183" spans="1:4" x14ac:dyDescent="0.2">
      <c r="A183" t="s">
        <v>711</v>
      </c>
      <c r="B183" s="7">
        <v>63500</v>
      </c>
      <c r="C183" s="7">
        <v>15800</v>
      </c>
      <c r="D183" s="7">
        <v>47700</v>
      </c>
    </row>
    <row r="184" spans="1:4" x14ac:dyDescent="0.2">
      <c r="A184" t="s">
        <v>2422</v>
      </c>
      <c r="B184" s="7">
        <v>71000</v>
      </c>
      <c r="C184" s="7">
        <v>24000</v>
      </c>
      <c r="D184" s="7">
        <v>47000</v>
      </c>
    </row>
    <row r="185" spans="1:4" x14ac:dyDescent="0.2">
      <c r="A185" t="s">
        <v>1959</v>
      </c>
      <c r="B185" s="7">
        <v>75000</v>
      </c>
      <c r="C185" s="7">
        <v>28000</v>
      </c>
      <c r="D185" s="7">
        <v>47000</v>
      </c>
    </row>
    <row r="186" spans="1:4" x14ac:dyDescent="0.2">
      <c r="A186" t="s">
        <v>552</v>
      </c>
      <c r="B186" s="7">
        <v>86000</v>
      </c>
      <c r="C186" s="7">
        <v>40500</v>
      </c>
      <c r="D186" s="7">
        <v>45500</v>
      </c>
    </row>
    <row r="187" spans="1:4" x14ac:dyDescent="0.2">
      <c r="A187" t="s">
        <v>2176</v>
      </c>
      <c r="B187" s="7">
        <v>97000</v>
      </c>
      <c r="C187" s="7">
        <v>52500</v>
      </c>
      <c r="D187" s="7">
        <v>44500</v>
      </c>
    </row>
    <row r="188" spans="1:4" x14ac:dyDescent="0.2">
      <c r="A188" t="s">
        <v>1020</v>
      </c>
      <c r="B188" s="7">
        <v>64000</v>
      </c>
      <c r="C188" s="7">
        <v>22800</v>
      </c>
      <c r="D188" s="7">
        <v>41200</v>
      </c>
    </row>
    <row r="189" spans="1:4" x14ac:dyDescent="0.2">
      <c r="A189" t="s">
        <v>1432</v>
      </c>
      <c r="B189" s="7">
        <v>76000</v>
      </c>
      <c r="C189" s="7">
        <v>36000</v>
      </c>
      <c r="D189" s="7">
        <v>40000</v>
      </c>
    </row>
    <row r="190" spans="1:4" x14ac:dyDescent="0.2">
      <c r="A190" t="s">
        <v>2875</v>
      </c>
      <c r="B190" s="7">
        <v>100000</v>
      </c>
      <c r="C190" s="7">
        <v>60000</v>
      </c>
      <c r="D190" s="7">
        <v>40000</v>
      </c>
    </row>
    <row r="191" spans="1:4" x14ac:dyDescent="0.2">
      <c r="A191" t="s">
        <v>3584</v>
      </c>
      <c r="B191" s="7">
        <v>39200</v>
      </c>
      <c r="C191" s="7">
        <v>0</v>
      </c>
      <c r="D191" s="7">
        <v>39200</v>
      </c>
    </row>
    <row r="192" spans="1:4" x14ac:dyDescent="0.2">
      <c r="A192" t="s">
        <v>2663</v>
      </c>
      <c r="B192" s="7">
        <v>67000</v>
      </c>
      <c r="C192" s="7">
        <v>30500</v>
      </c>
      <c r="D192" s="7">
        <v>36500</v>
      </c>
    </row>
    <row r="193" spans="1:4" x14ac:dyDescent="0.2">
      <c r="A193" t="s">
        <v>2793</v>
      </c>
      <c r="B193" s="7">
        <v>49000</v>
      </c>
      <c r="C193" s="7">
        <v>14000</v>
      </c>
      <c r="D193" s="7">
        <v>35000</v>
      </c>
    </row>
    <row r="194" spans="1:4" x14ac:dyDescent="0.2">
      <c r="A194" t="s">
        <v>914</v>
      </c>
      <c r="B194" s="7">
        <v>80000</v>
      </c>
      <c r="C194" s="7">
        <v>45000</v>
      </c>
      <c r="D194" s="7">
        <v>35000</v>
      </c>
    </row>
    <row r="195" spans="1:4" x14ac:dyDescent="0.2">
      <c r="A195" t="s">
        <v>1932</v>
      </c>
      <c r="B195" s="7">
        <v>53500</v>
      </c>
      <c r="C195" s="7">
        <v>19000</v>
      </c>
      <c r="D195" s="7">
        <v>34500</v>
      </c>
    </row>
    <row r="196" spans="1:4" x14ac:dyDescent="0.2">
      <c r="A196" t="s">
        <v>38</v>
      </c>
      <c r="B196" s="7">
        <v>70000</v>
      </c>
      <c r="C196" s="7">
        <v>36000</v>
      </c>
      <c r="D196" s="7">
        <v>34000</v>
      </c>
    </row>
    <row r="197" spans="1:4" x14ac:dyDescent="0.2">
      <c r="A197" t="s">
        <v>712</v>
      </c>
      <c r="B197" s="7">
        <v>40000</v>
      </c>
      <c r="C197" s="7">
        <v>6300</v>
      </c>
      <c r="D197" s="7">
        <v>33700</v>
      </c>
    </row>
    <row r="198" spans="1:4" x14ac:dyDescent="0.2">
      <c r="A198" t="s">
        <v>1857</v>
      </c>
      <c r="B198" s="7">
        <v>53000</v>
      </c>
      <c r="C198" s="7">
        <v>20000</v>
      </c>
      <c r="D198" s="7">
        <v>33000</v>
      </c>
    </row>
    <row r="199" spans="1:4" x14ac:dyDescent="0.2">
      <c r="A199" t="s">
        <v>3434</v>
      </c>
      <c r="B199" s="7">
        <v>56000</v>
      </c>
      <c r="C199" s="7">
        <v>24000</v>
      </c>
      <c r="D199" s="7">
        <v>32000</v>
      </c>
    </row>
    <row r="200" spans="1:4" x14ac:dyDescent="0.2">
      <c r="A200" t="s">
        <v>1913</v>
      </c>
      <c r="B200" s="7">
        <v>71000</v>
      </c>
      <c r="C200" s="7">
        <v>39000</v>
      </c>
      <c r="D200" s="7">
        <v>32000</v>
      </c>
    </row>
    <row r="201" spans="1:4" x14ac:dyDescent="0.2">
      <c r="A201" t="s">
        <v>2874</v>
      </c>
      <c r="B201" s="7">
        <v>60000</v>
      </c>
      <c r="C201" s="7">
        <v>28000</v>
      </c>
      <c r="D201" s="7">
        <v>32000</v>
      </c>
    </row>
    <row r="202" spans="1:4" x14ac:dyDescent="0.2">
      <c r="A202" t="s">
        <v>2666</v>
      </c>
      <c r="B202" s="7">
        <v>45000</v>
      </c>
      <c r="C202" s="7">
        <v>14000</v>
      </c>
      <c r="D202" s="7">
        <v>31000</v>
      </c>
    </row>
    <row r="203" spans="1:4" x14ac:dyDescent="0.2">
      <c r="A203" t="s">
        <v>230</v>
      </c>
      <c r="B203" s="7">
        <v>60000</v>
      </c>
      <c r="C203" s="7">
        <v>30000</v>
      </c>
      <c r="D203" s="7">
        <v>30000</v>
      </c>
    </row>
    <row r="204" spans="1:4" x14ac:dyDescent="0.2">
      <c r="A204" t="s">
        <v>1253</v>
      </c>
      <c r="B204" s="7">
        <v>41000</v>
      </c>
      <c r="C204" s="7">
        <v>12000</v>
      </c>
      <c r="D204" s="7">
        <v>29000</v>
      </c>
    </row>
    <row r="205" spans="1:4" x14ac:dyDescent="0.2">
      <c r="A205" t="s">
        <v>3729</v>
      </c>
      <c r="B205" s="7">
        <v>55000</v>
      </c>
      <c r="C205" s="7">
        <v>27000</v>
      </c>
      <c r="D205" s="7">
        <v>28000</v>
      </c>
    </row>
    <row r="206" spans="1:4" x14ac:dyDescent="0.2">
      <c r="A206" t="s">
        <v>929</v>
      </c>
      <c r="B206" s="7">
        <v>104000</v>
      </c>
      <c r="C206" s="7">
        <v>77000</v>
      </c>
      <c r="D206" s="7">
        <v>27000</v>
      </c>
    </row>
    <row r="207" spans="1:4" x14ac:dyDescent="0.2">
      <c r="A207" t="s">
        <v>1487</v>
      </c>
      <c r="B207" s="7">
        <v>50000</v>
      </c>
      <c r="C207" s="7">
        <v>24000</v>
      </c>
      <c r="D207" s="7">
        <v>26000</v>
      </c>
    </row>
    <row r="208" spans="1:4" x14ac:dyDescent="0.2">
      <c r="A208" t="s">
        <v>3178</v>
      </c>
      <c r="B208" s="7">
        <v>45000</v>
      </c>
      <c r="C208" s="7">
        <v>20000</v>
      </c>
      <c r="D208" s="7">
        <v>25000</v>
      </c>
    </row>
    <row r="209" spans="1:4" x14ac:dyDescent="0.2">
      <c r="A209" t="s">
        <v>3354</v>
      </c>
      <c r="B209" s="7">
        <v>75000</v>
      </c>
      <c r="C209" s="7">
        <v>50000</v>
      </c>
      <c r="D209" s="7">
        <v>25000</v>
      </c>
    </row>
    <row r="210" spans="1:4" x14ac:dyDescent="0.2">
      <c r="A210" t="s">
        <v>2031</v>
      </c>
      <c r="B210" s="7">
        <v>47000</v>
      </c>
      <c r="C210" s="7">
        <v>22000</v>
      </c>
      <c r="D210" s="7">
        <v>25000</v>
      </c>
    </row>
    <row r="211" spans="1:4" x14ac:dyDescent="0.2">
      <c r="A211" t="s">
        <v>2561</v>
      </c>
      <c r="B211" s="7">
        <v>40000</v>
      </c>
      <c r="C211" s="7">
        <v>16000</v>
      </c>
      <c r="D211" s="7">
        <v>24000</v>
      </c>
    </row>
    <row r="212" spans="1:4" x14ac:dyDescent="0.2">
      <c r="A212" t="s">
        <v>1506</v>
      </c>
      <c r="B212" s="7">
        <v>40000</v>
      </c>
      <c r="C212" s="7">
        <v>18000</v>
      </c>
      <c r="D212" s="7">
        <v>22000</v>
      </c>
    </row>
    <row r="213" spans="1:4" x14ac:dyDescent="0.2">
      <c r="A213" t="s">
        <v>1033</v>
      </c>
      <c r="B213" s="7">
        <v>39000</v>
      </c>
      <c r="C213" s="7">
        <v>17000</v>
      </c>
      <c r="D213" s="7">
        <v>22000</v>
      </c>
    </row>
    <row r="214" spans="1:4" x14ac:dyDescent="0.2">
      <c r="A214" t="s">
        <v>1249</v>
      </c>
      <c r="B214" s="7">
        <v>40000</v>
      </c>
      <c r="C214" s="7">
        <v>18000</v>
      </c>
      <c r="D214" s="7">
        <v>22000</v>
      </c>
    </row>
    <row r="215" spans="1:4" x14ac:dyDescent="0.2">
      <c r="A215" t="s">
        <v>1701</v>
      </c>
      <c r="B215" s="7">
        <v>39000</v>
      </c>
      <c r="C215" s="7">
        <v>18000</v>
      </c>
      <c r="D215" s="7">
        <v>21000</v>
      </c>
    </row>
    <row r="216" spans="1:4" x14ac:dyDescent="0.2">
      <c r="A216" t="s">
        <v>1523</v>
      </c>
      <c r="B216" s="7">
        <v>35000</v>
      </c>
      <c r="C216" s="7">
        <v>15000</v>
      </c>
      <c r="D216" s="7">
        <v>20000</v>
      </c>
    </row>
    <row r="217" spans="1:4" x14ac:dyDescent="0.2">
      <c r="A217" t="s">
        <v>3197</v>
      </c>
      <c r="B217" s="7">
        <v>90000</v>
      </c>
      <c r="C217" s="7">
        <v>70000</v>
      </c>
      <c r="D217" s="7">
        <v>20000</v>
      </c>
    </row>
    <row r="218" spans="1:4" x14ac:dyDescent="0.2">
      <c r="A218" t="s">
        <v>537</v>
      </c>
      <c r="B218" s="7">
        <v>20000</v>
      </c>
      <c r="C218" s="7">
        <v>0</v>
      </c>
      <c r="D218" s="7">
        <v>20000</v>
      </c>
    </row>
    <row r="219" spans="1:4" x14ac:dyDescent="0.2">
      <c r="A219" t="s">
        <v>2760</v>
      </c>
      <c r="B219" s="7">
        <v>52000</v>
      </c>
      <c r="C219" s="7">
        <v>32000</v>
      </c>
      <c r="D219" s="7">
        <v>20000</v>
      </c>
    </row>
    <row r="220" spans="1:4" x14ac:dyDescent="0.2">
      <c r="A220" t="s">
        <v>1594</v>
      </c>
      <c r="B220" s="7">
        <v>45000</v>
      </c>
      <c r="C220" s="7">
        <v>25000</v>
      </c>
      <c r="D220" s="7">
        <v>20000</v>
      </c>
    </row>
    <row r="221" spans="1:4" x14ac:dyDescent="0.2">
      <c r="A221" t="s">
        <v>472</v>
      </c>
      <c r="B221" s="7">
        <v>329200</v>
      </c>
      <c r="C221" s="7">
        <v>310543</v>
      </c>
      <c r="D221" s="7">
        <v>18657</v>
      </c>
    </row>
    <row r="222" spans="1:4" x14ac:dyDescent="0.2">
      <c r="A222" t="s">
        <v>1478</v>
      </c>
      <c r="B222" s="7">
        <v>30000</v>
      </c>
      <c r="C222" s="7">
        <v>12000</v>
      </c>
      <c r="D222" s="7">
        <v>18000</v>
      </c>
    </row>
    <row r="223" spans="1:4" x14ac:dyDescent="0.2">
      <c r="A223" t="s">
        <v>2488</v>
      </c>
      <c r="B223" s="7">
        <v>40000</v>
      </c>
      <c r="C223" s="7">
        <v>22000</v>
      </c>
      <c r="D223" s="7">
        <v>18000</v>
      </c>
    </row>
    <row r="224" spans="1:4" x14ac:dyDescent="0.2">
      <c r="A224" t="s">
        <v>2433</v>
      </c>
      <c r="B224" s="7">
        <v>25000</v>
      </c>
      <c r="C224" s="7">
        <v>7800</v>
      </c>
      <c r="D224" s="7">
        <v>17200</v>
      </c>
    </row>
    <row r="225" spans="1:4" x14ac:dyDescent="0.2">
      <c r="A225" t="s">
        <v>466</v>
      </c>
      <c r="B225" s="7">
        <v>30000</v>
      </c>
      <c r="C225" s="7">
        <v>13000</v>
      </c>
      <c r="D225" s="7">
        <v>17000</v>
      </c>
    </row>
    <row r="226" spans="1:4" x14ac:dyDescent="0.2">
      <c r="A226" t="s">
        <v>824</v>
      </c>
      <c r="B226" s="7">
        <v>29000</v>
      </c>
      <c r="C226" s="7">
        <v>12000</v>
      </c>
      <c r="D226" s="7">
        <v>17000</v>
      </c>
    </row>
    <row r="227" spans="1:4" x14ac:dyDescent="0.2">
      <c r="A227" t="s">
        <v>1238</v>
      </c>
      <c r="B227" s="7">
        <v>27000</v>
      </c>
      <c r="C227" s="7">
        <v>12000</v>
      </c>
      <c r="D227" s="7">
        <v>15000</v>
      </c>
    </row>
    <row r="228" spans="1:4" x14ac:dyDescent="0.2">
      <c r="A228" t="s">
        <v>2338</v>
      </c>
      <c r="B228" s="7">
        <v>30000</v>
      </c>
      <c r="C228" s="7">
        <v>15000</v>
      </c>
      <c r="D228" s="7">
        <v>15000</v>
      </c>
    </row>
    <row r="229" spans="1:4" x14ac:dyDescent="0.2">
      <c r="A229" t="s">
        <v>3600</v>
      </c>
      <c r="B229" s="7">
        <v>30000</v>
      </c>
      <c r="C229" s="7">
        <v>15000</v>
      </c>
      <c r="D229" s="7">
        <v>15000</v>
      </c>
    </row>
    <row r="230" spans="1:4" x14ac:dyDescent="0.2">
      <c r="A230" t="s">
        <v>3151</v>
      </c>
      <c r="B230" s="7">
        <v>20000</v>
      </c>
      <c r="C230" s="7">
        <v>5000</v>
      </c>
      <c r="D230" s="7">
        <v>15000</v>
      </c>
    </row>
    <row r="231" spans="1:4" x14ac:dyDescent="0.2">
      <c r="A231" t="s">
        <v>1924</v>
      </c>
      <c r="B231" s="7">
        <v>30000</v>
      </c>
      <c r="C231" s="7">
        <v>15000</v>
      </c>
      <c r="D231" s="7">
        <v>15000</v>
      </c>
    </row>
    <row r="232" spans="1:4" x14ac:dyDescent="0.2">
      <c r="A232" t="s">
        <v>3000</v>
      </c>
      <c r="B232" s="7">
        <v>29000</v>
      </c>
      <c r="C232" s="7">
        <v>15000</v>
      </c>
      <c r="D232" s="7">
        <v>14000</v>
      </c>
    </row>
    <row r="233" spans="1:4" x14ac:dyDescent="0.2">
      <c r="A233" t="s">
        <v>1935</v>
      </c>
      <c r="B233" s="7">
        <v>20000</v>
      </c>
      <c r="C233" s="7">
        <v>6000</v>
      </c>
      <c r="D233" s="7">
        <v>14000</v>
      </c>
    </row>
    <row r="234" spans="1:4" x14ac:dyDescent="0.2">
      <c r="A234" t="s">
        <v>3562</v>
      </c>
      <c r="B234" s="7">
        <v>20000</v>
      </c>
      <c r="C234" s="7">
        <v>6000</v>
      </c>
      <c r="D234" s="7">
        <v>14000</v>
      </c>
    </row>
    <row r="235" spans="1:4" x14ac:dyDescent="0.2">
      <c r="A235" t="s">
        <v>3216</v>
      </c>
      <c r="B235" s="7">
        <v>28000</v>
      </c>
      <c r="C235" s="7">
        <v>14000</v>
      </c>
      <c r="D235" s="7">
        <v>14000</v>
      </c>
    </row>
    <row r="236" spans="1:4" x14ac:dyDescent="0.2">
      <c r="A236" t="s">
        <v>2496</v>
      </c>
      <c r="B236" s="7">
        <v>24000</v>
      </c>
      <c r="C236" s="7">
        <v>11000</v>
      </c>
      <c r="D236" s="7">
        <v>13000</v>
      </c>
    </row>
    <row r="237" spans="1:4" x14ac:dyDescent="0.2">
      <c r="A237" t="s">
        <v>1693</v>
      </c>
      <c r="B237" s="7">
        <v>25000</v>
      </c>
      <c r="C237" s="7">
        <v>12000</v>
      </c>
      <c r="D237" s="7">
        <v>13000</v>
      </c>
    </row>
    <row r="238" spans="1:4" x14ac:dyDescent="0.2">
      <c r="A238" t="s">
        <v>3180</v>
      </c>
      <c r="B238" s="7">
        <v>25000</v>
      </c>
      <c r="C238" s="7">
        <v>13000</v>
      </c>
      <c r="D238" s="7">
        <v>12000</v>
      </c>
    </row>
    <row r="239" spans="1:4" x14ac:dyDescent="0.2">
      <c r="A239" t="s">
        <v>3321</v>
      </c>
      <c r="B239" s="7">
        <v>15000</v>
      </c>
      <c r="C239" s="7">
        <v>3000</v>
      </c>
      <c r="D239" s="7">
        <v>12000</v>
      </c>
    </row>
    <row r="240" spans="1:4" x14ac:dyDescent="0.2">
      <c r="A240" t="s">
        <v>2660</v>
      </c>
      <c r="B240" s="7">
        <v>36000</v>
      </c>
      <c r="C240" s="7">
        <v>24000</v>
      </c>
      <c r="D240" s="7">
        <v>12000</v>
      </c>
    </row>
    <row r="241" spans="1:4" x14ac:dyDescent="0.2">
      <c r="A241" t="s">
        <v>3422</v>
      </c>
      <c r="B241" s="7">
        <v>22000</v>
      </c>
      <c r="C241" s="7">
        <v>11000</v>
      </c>
      <c r="D241" s="7">
        <v>11000</v>
      </c>
    </row>
    <row r="242" spans="1:4" x14ac:dyDescent="0.2">
      <c r="A242" t="s">
        <v>3244</v>
      </c>
      <c r="B242" s="7">
        <v>18000</v>
      </c>
      <c r="C242" s="7">
        <v>7500</v>
      </c>
      <c r="D242" s="7">
        <v>10500</v>
      </c>
    </row>
    <row r="243" spans="1:4" x14ac:dyDescent="0.2">
      <c r="A243" t="s">
        <v>1777</v>
      </c>
      <c r="B243" s="7">
        <v>10000</v>
      </c>
      <c r="C243" s="7">
        <v>0</v>
      </c>
      <c r="D243" s="7">
        <v>10000</v>
      </c>
    </row>
    <row r="244" spans="1:4" x14ac:dyDescent="0.2">
      <c r="A244" t="s">
        <v>126</v>
      </c>
      <c r="B244" s="7">
        <v>15000</v>
      </c>
      <c r="C244" s="7">
        <v>5000</v>
      </c>
      <c r="D244" s="7">
        <v>10000</v>
      </c>
    </row>
    <row r="245" spans="1:4" x14ac:dyDescent="0.2">
      <c r="A245" t="s">
        <v>3369</v>
      </c>
      <c r="B245" s="7">
        <v>20000</v>
      </c>
      <c r="C245" s="7">
        <v>10000</v>
      </c>
      <c r="D245" s="7">
        <v>10000</v>
      </c>
    </row>
    <row r="246" spans="1:4" x14ac:dyDescent="0.2">
      <c r="A246" t="s">
        <v>2249</v>
      </c>
      <c r="B246" s="7">
        <v>20000</v>
      </c>
      <c r="C246" s="7">
        <v>10000</v>
      </c>
      <c r="D246" s="7">
        <v>10000</v>
      </c>
    </row>
    <row r="247" spans="1:4" x14ac:dyDescent="0.2">
      <c r="A247" t="s">
        <v>117</v>
      </c>
      <c r="B247" s="7">
        <v>10000</v>
      </c>
      <c r="C247" s="7">
        <v>0</v>
      </c>
      <c r="D247" s="7">
        <v>10000</v>
      </c>
    </row>
    <row r="248" spans="1:4" x14ac:dyDescent="0.2">
      <c r="A248" t="s">
        <v>1318</v>
      </c>
      <c r="B248" s="7">
        <v>22000</v>
      </c>
      <c r="C248" s="7">
        <v>13000</v>
      </c>
      <c r="D248" s="7">
        <v>9000</v>
      </c>
    </row>
    <row r="249" spans="1:4" x14ac:dyDescent="0.2">
      <c r="A249" t="s">
        <v>112</v>
      </c>
      <c r="B249" s="7">
        <v>8000</v>
      </c>
      <c r="C249" s="7">
        <v>0</v>
      </c>
      <c r="D249" s="7">
        <v>8000</v>
      </c>
    </row>
    <row r="250" spans="1:4" x14ac:dyDescent="0.2">
      <c r="A250" t="s">
        <v>2324</v>
      </c>
      <c r="B250" s="7">
        <v>20000</v>
      </c>
      <c r="C250" s="7">
        <v>12000</v>
      </c>
      <c r="D250" s="7">
        <v>8000</v>
      </c>
    </row>
    <row r="251" spans="1:4" x14ac:dyDescent="0.2">
      <c r="A251" t="s">
        <v>1158</v>
      </c>
      <c r="B251" s="7">
        <v>19000</v>
      </c>
      <c r="C251" s="7">
        <v>11500</v>
      </c>
      <c r="D251" s="7">
        <v>7500</v>
      </c>
    </row>
    <row r="252" spans="1:4" x14ac:dyDescent="0.2">
      <c r="A252" t="s">
        <v>674</v>
      </c>
      <c r="B252" s="7">
        <v>10000</v>
      </c>
      <c r="C252" s="7">
        <v>3500</v>
      </c>
      <c r="D252" s="7">
        <v>6500</v>
      </c>
    </row>
    <row r="253" spans="1:4" x14ac:dyDescent="0.2">
      <c r="A253" t="s">
        <v>3740</v>
      </c>
      <c r="B253" s="7">
        <v>10000</v>
      </c>
      <c r="C253" s="7">
        <v>3500</v>
      </c>
      <c r="D253" s="7">
        <v>6500</v>
      </c>
    </row>
    <row r="254" spans="1:4" x14ac:dyDescent="0.2">
      <c r="A254" t="s">
        <v>1286</v>
      </c>
      <c r="B254" s="7">
        <v>15000</v>
      </c>
      <c r="C254" s="7">
        <v>8500</v>
      </c>
      <c r="D254" s="7">
        <v>6500</v>
      </c>
    </row>
    <row r="255" spans="1:4" x14ac:dyDescent="0.2">
      <c r="A255" t="s">
        <v>3394</v>
      </c>
      <c r="B255" s="7">
        <v>6000</v>
      </c>
      <c r="C255" s="7">
        <v>0</v>
      </c>
      <c r="D255" s="7">
        <v>6000</v>
      </c>
    </row>
    <row r="256" spans="1:4" x14ac:dyDescent="0.2">
      <c r="A256" t="s">
        <v>2206</v>
      </c>
      <c r="B256" s="7">
        <v>12000</v>
      </c>
      <c r="C256" s="7">
        <v>6000</v>
      </c>
      <c r="D256" s="7">
        <v>6000</v>
      </c>
    </row>
    <row r="257" spans="1:4" x14ac:dyDescent="0.2">
      <c r="A257" t="s">
        <v>2674</v>
      </c>
      <c r="B257" s="7">
        <v>10000</v>
      </c>
      <c r="C257" s="7">
        <v>4000</v>
      </c>
      <c r="D257" s="7">
        <v>6000</v>
      </c>
    </row>
    <row r="258" spans="1:4" x14ac:dyDescent="0.2">
      <c r="A258" t="s">
        <v>3542</v>
      </c>
      <c r="B258" s="7">
        <v>5000</v>
      </c>
      <c r="C258" s="7">
        <v>1000</v>
      </c>
      <c r="D258" s="7">
        <v>4000</v>
      </c>
    </row>
    <row r="259" spans="1:4" x14ac:dyDescent="0.2">
      <c r="A259" t="s">
        <v>2264</v>
      </c>
      <c r="B259" s="7">
        <v>5000</v>
      </c>
      <c r="C259" s="7">
        <v>1000</v>
      </c>
      <c r="D259" s="7">
        <v>4000</v>
      </c>
    </row>
    <row r="260" spans="1:4" x14ac:dyDescent="0.2">
      <c r="A260" t="s">
        <v>3603</v>
      </c>
      <c r="B260" s="7">
        <v>6000</v>
      </c>
      <c r="C260" s="7">
        <v>2000</v>
      </c>
      <c r="D260" s="7">
        <v>4000</v>
      </c>
    </row>
    <row r="261" spans="1:4" x14ac:dyDescent="0.2">
      <c r="A261" t="s">
        <v>3822</v>
      </c>
      <c r="B261" s="7">
        <v>4000</v>
      </c>
      <c r="C261" s="7">
        <v>1000</v>
      </c>
      <c r="D261" s="7">
        <v>3000</v>
      </c>
    </row>
    <row r="262" spans="1:4" x14ac:dyDescent="0.2">
      <c r="A262" t="s">
        <v>1142</v>
      </c>
      <c r="B262" s="7">
        <v>10000</v>
      </c>
      <c r="C262" s="7">
        <v>7000</v>
      </c>
      <c r="D262" s="7">
        <v>3000</v>
      </c>
    </row>
    <row r="263" spans="1:4" x14ac:dyDescent="0.2">
      <c r="A263" t="s">
        <v>344</v>
      </c>
      <c r="B263" s="7">
        <v>3000</v>
      </c>
      <c r="C263" s="7">
        <v>1000</v>
      </c>
      <c r="D263" s="7">
        <v>2000</v>
      </c>
    </row>
    <row r="264" spans="1:4" x14ac:dyDescent="0.2">
      <c r="A264" t="s">
        <v>238</v>
      </c>
      <c r="B264" s="7">
        <v>2000</v>
      </c>
      <c r="C264" s="7">
        <v>0</v>
      </c>
      <c r="D264" s="7">
        <v>2000</v>
      </c>
    </row>
    <row r="265" spans="1:4" x14ac:dyDescent="0.2">
      <c r="A265" t="s">
        <v>3563</v>
      </c>
      <c r="B265" s="7">
        <v>2000</v>
      </c>
      <c r="C265" s="7">
        <v>500</v>
      </c>
      <c r="D265" s="7">
        <v>1500</v>
      </c>
    </row>
    <row r="266" spans="1:4" x14ac:dyDescent="0.2">
      <c r="A266" t="s">
        <v>512</v>
      </c>
      <c r="B266" s="7">
        <v>1200</v>
      </c>
      <c r="C266" s="7">
        <v>0</v>
      </c>
      <c r="D266" s="7">
        <v>1200</v>
      </c>
    </row>
    <row r="267" spans="1:4" x14ac:dyDescent="0.2">
      <c r="A267" t="s">
        <v>1149</v>
      </c>
      <c r="B267" s="7">
        <v>1000</v>
      </c>
      <c r="C267" s="7">
        <v>300</v>
      </c>
      <c r="D267" s="7">
        <v>700</v>
      </c>
    </row>
    <row r="268" spans="1:4" x14ac:dyDescent="0.2">
      <c r="A268" t="s">
        <v>1613</v>
      </c>
      <c r="B268" s="7">
        <v>0</v>
      </c>
      <c r="C268" s="7">
        <v>0</v>
      </c>
      <c r="D268" s="7">
        <v>0</v>
      </c>
    </row>
    <row r="269" spans="1:4" x14ac:dyDescent="0.2">
      <c r="A269" t="s">
        <v>237</v>
      </c>
      <c r="B269" s="7">
        <v>119727800</v>
      </c>
      <c r="C269" s="7">
        <v>58994910</v>
      </c>
      <c r="D269" s="7">
        <v>60732890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0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1">
        <v>1</v>
      </c>
      <c r="B2" s="69"/>
      <c r="C2" s="69"/>
      <c r="D2" s="69"/>
      <c r="E2" s="69"/>
      <c r="F2" s="69"/>
      <c r="G2" s="69"/>
      <c r="H2" s="69"/>
      <c r="I2" s="69"/>
    </row>
    <row r="3" spans="1:9" ht="84" customHeight="1" x14ac:dyDescent="0.2">
      <c r="A3" s="91">
        <v>2</v>
      </c>
      <c r="B3" s="69"/>
      <c r="C3" s="69"/>
      <c r="D3" s="69"/>
      <c r="E3" s="69"/>
      <c r="F3" s="69"/>
      <c r="G3" s="69"/>
      <c r="H3" s="69"/>
      <c r="I3" s="69"/>
    </row>
    <row r="4" spans="1:9" ht="84" customHeight="1" x14ac:dyDescent="0.2">
      <c r="A4" s="91">
        <v>3</v>
      </c>
      <c r="B4" s="69"/>
      <c r="C4" s="69"/>
      <c r="D4" s="69"/>
      <c r="E4" s="69"/>
      <c r="F4" s="69"/>
      <c r="G4" s="69"/>
      <c r="H4" s="69"/>
      <c r="I4" s="69"/>
    </row>
    <row r="5" spans="1:9" ht="84" customHeight="1" x14ac:dyDescent="0.2">
      <c r="A5" s="91">
        <v>4</v>
      </c>
      <c r="B5" s="69"/>
      <c r="C5" s="69"/>
      <c r="D5" s="69"/>
      <c r="E5" s="69"/>
      <c r="F5" s="69"/>
      <c r="G5" s="69"/>
      <c r="H5" s="69"/>
      <c r="I5" s="69"/>
    </row>
    <row r="6" spans="1:9" ht="84" customHeight="1" x14ac:dyDescent="0.2">
      <c r="A6" s="91">
        <v>5</v>
      </c>
      <c r="B6" s="69"/>
      <c r="C6" s="69"/>
      <c r="D6" s="69"/>
      <c r="E6" s="69"/>
      <c r="F6" s="69"/>
      <c r="G6" s="69"/>
      <c r="H6" s="69"/>
      <c r="I6" s="69"/>
    </row>
    <row r="7" spans="1:9" ht="84" customHeight="1" x14ac:dyDescent="0.2">
      <c r="A7" s="91">
        <v>6</v>
      </c>
      <c r="B7" s="69"/>
      <c r="C7" s="69"/>
      <c r="D7" s="69"/>
      <c r="E7" s="69"/>
      <c r="F7" s="69"/>
      <c r="G7" s="69"/>
      <c r="H7" s="69"/>
      <c r="I7" s="69"/>
    </row>
    <row r="8" spans="1:9" ht="84" customHeight="1" x14ac:dyDescent="0.2">
      <c r="A8" s="91">
        <v>6</v>
      </c>
      <c r="B8" s="69"/>
      <c r="C8" s="69"/>
      <c r="D8" s="69"/>
      <c r="E8" s="69"/>
      <c r="F8" s="69"/>
      <c r="G8" s="69"/>
      <c r="H8" s="69"/>
      <c r="I8" s="69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4"/>
  <sheetViews>
    <sheetView showGridLines="0" workbookViewId="0">
      <selection activeCell="C18" sqref="C18:C19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1833</v>
      </c>
      <c r="B1" t="s">
        <v>1838</v>
      </c>
      <c r="C1" t="s">
        <v>1837</v>
      </c>
      <c r="D1" t="s">
        <v>1834</v>
      </c>
      <c r="E1" t="s">
        <v>1835</v>
      </c>
      <c r="F1" t="s">
        <v>1836</v>
      </c>
      <c r="G1" t="s">
        <v>1843</v>
      </c>
      <c r="H1" t="s">
        <v>963</v>
      </c>
      <c r="I1" t="s">
        <v>1841</v>
      </c>
      <c r="R1" s="4" t="s">
        <v>1834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1840</v>
      </c>
      <c r="G2" s="27"/>
      <c r="H2">
        <v>20000</v>
      </c>
      <c r="I2">
        <f t="shared" ref="I2:I18" si="0">IF(B2="Venta",H2,-H2)</f>
        <v>-20000</v>
      </c>
      <c r="R2" s="4" t="s">
        <v>1836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1840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1409</v>
      </c>
      <c r="C4" s="1">
        <v>44864</v>
      </c>
      <c r="D4" t="s">
        <v>399</v>
      </c>
      <c r="E4" t="s">
        <v>254</v>
      </c>
      <c r="F4" s="27" t="s">
        <v>1840</v>
      </c>
      <c r="G4" s="27"/>
      <c r="H4">
        <v>15000</v>
      </c>
      <c r="I4">
        <f t="shared" si="0"/>
        <v>-15000</v>
      </c>
      <c r="R4" s="4" t="s">
        <v>236</v>
      </c>
      <c r="S4" t="s">
        <v>1845</v>
      </c>
    </row>
    <row r="5" spans="1:19" x14ac:dyDescent="0.2">
      <c r="A5">
        <v>4</v>
      </c>
      <c r="B5" t="s">
        <v>1184</v>
      </c>
      <c r="C5" s="1">
        <v>44864</v>
      </c>
      <c r="D5" t="s">
        <v>399</v>
      </c>
      <c r="E5" t="s">
        <v>254</v>
      </c>
      <c r="F5" s="27" t="s">
        <v>1840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1839</v>
      </c>
      <c r="C6" s="1">
        <v>44864</v>
      </c>
      <c r="D6" t="s">
        <v>399</v>
      </c>
      <c r="E6" t="s">
        <v>254</v>
      </c>
      <c r="F6" s="27" t="s">
        <v>1840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1842</v>
      </c>
      <c r="G7" s="27" t="s">
        <v>1844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1184</v>
      </c>
      <c r="C8" s="1">
        <v>44844</v>
      </c>
      <c r="D8" t="s">
        <v>336</v>
      </c>
      <c r="E8" t="s">
        <v>264</v>
      </c>
      <c r="F8" s="27" t="s">
        <v>1842</v>
      </c>
      <c r="G8" s="27" t="s">
        <v>1844</v>
      </c>
      <c r="H8">
        <v>10000</v>
      </c>
      <c r="I8">
        <f t="shared" si="0"/>
        <v>-10000</v>
      </c>
      <c r="R8" s="5" t="s">
        <v>1869</v>
      </c>
      <c r="S8" s="2">
        <v>300000</v>
      </c>
    </row>
    <row r="9" spans="1:19" x14ac:dyDescent="0.2">
      <c r="A9">
        <v>8</v>
      </c>
      <c r="B9" t="s">
        <v>1144</v>
      </c>
      <c r="C9" s="1">
        <v>44844</v>
      </c>
      <c r="D9" t="s">
        <v>336</v>
      </c>
      <c r="E9" t="s">
        <v>264</v>
      </c>
      <c r="F9" s="27" t="s">
        <v>1842</v>
      </c>
      <c r="G9" s="27" t="s">
        <v>1844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1842</v>
      </c>
      <c r="G10" s="27" t="s">
        <v>1844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1909</v>
      </c>
      <c r="C11" s="1">
        <v>44844</v>
      </c>
      <c r="D11" t="s">
        <v>336</v>
      </c>
      <c r="E11" t="s">
        <v>264</v>
      </c>
      <c r="F11" s="27" t="s">
        <v>1842</v>
      </c>
      <c r="G11" s="27" t="s">
        <v>1844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1840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1958</v>
      </c>
      <c r="E13" t="s">
        <v>276</v>
      </c>
      <c r="F13" s="27" t="s">
        <v>1957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1958</v>
      </c>
      <c r="E14" t="s">
        <v>276</v>
      </c>
      <c r="F14" s="27" t="s">
        <v>1957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1857</v>
      </c>
      <c r="C15" s="1">
        <v>44877</v>
      </c>
      <c r="D15" t="s">
        <v>1958</v>
      </c>
      <c r="E15" t="s">
        <v>276</v>
      </c>
      <c r="F15" s="27" t="s">
        <v>1957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1184</v>
      </c>
      <c r="C16" s="1">
        <v>44877</v>
      </c>
      <c r="D16" t="s">
        <v>1958</v>
      </c>
      <c r="E16" t="s">
        <v>276</v>
      </c>
      <c r="F16" s="27" t="s">
        <v>1957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1959</v>
      </c>
      <c r="C17" s="1">
        <v>44875</v>
      </c>
      <c r="D17" t="s">
        <v>1365</v>
      </c>
      <c r="E17" t="s">
        <v>264</v>
      </c>
      <c r="F17" s="27" t="s">
        <v>1960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1184</v>
      </c>
      <c r="C18" s="1">
        <v>44875</v>
      </c>
      <c r="D18" t="s">
        <v>1365</v>
      </c>
      <c r="E18" t="s">
        <v>264</v>
      </c>
      <c r="F18" s="27" t="s">
        <v>1960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1365</v>
      </c>
      <c r="E19" t="s">
        <v>264</v>
      </c>
      <c r="F19" s="27" t="s">
        <v>1960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1869</v>
      </c>
      <c r="C20" s="1">
        <v>44886</v>
      </c>
      <c r="D20" t="s">
        <v>336</v>
      </c>
      <c r="E20" t="s">
        <v>264</v>
      </c>
      <c r="F20" s="27" t="s">
        <v>1842</v>
      </c>
      <c r="G20" s="27" t="s">
        <v>1844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1869</v>
      </c>
      <c r="C21" s="1">
        <v>44894</v>
      </c>
      <c r="D21" t="s">
        <v>399</v>
      </c>
      <c r="E21" t="s">
        <v>254</v>
      </c>
      <c r="F21" s="27" t="s">
        <v>1840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1909</v>
      </c>
      <c r="C22" s="1">
        <v>44898</v>
      </c>
      <c r="D22" t="s">
        <v>1365</v>
      </c>
      <c r="E22" t="s">
        <v>264</v>
      </c>
      <c r="F22" s="27" t="s">
        <v>1960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1365</v>
      </c>
      <c r="E23" t="s">
        <v>264</v>
      </c>
      <c r="F23" s="27" t="s">
        <v>1960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1869</v>
      </c>
      <c r="C24" s="1">
        <v>44898</v>
      </c>
      <c r="D24" t="s">
        <v>1365</v>
      </c>
      <c r="E24" t="s">
        <v>264</v>
      </c>
      <c r="F24" s="27" t="s">
        <v>1960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2051</v>
      </c>
      <c r="E25" t="s">
        <v>276</v>
      </c>
      <c r="F25" s="27" t="s">
        <v>2080</v>
      </c>
      <c r="G25" s="27" t="s">
        <v>2081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2051</v>
      </c>
      <c r="E26" t="s">
        <v>276</v>
      </c>
      <c r="F26" s="27" t="s">
        <v>2080</v>
      </c>
      <c r="G26" s="27" t="s">
        <v>2081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2051</v>
      </c>
      <c r="E27" t="s">
        <v>276</v>
      </c>
      <c r="F27" s="27" t="s">
        <v>2080</v>
      </c>
      <c r="G27" s="27" t="s">
        <v>2081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1184</v>
      </c>
      <c r="C28" s="1">
        <v>44896</v>
      </c>
      <c r="D28" t="s">
        <v>2051</v>
      </c>
      <c r="E28" t="s">
        <v>276</v>
      </c>
      <c r="F28" s="27" t="s">
        <v>2080</v>
      </c>
      <c r="G28" s="27" t="s">
        <v>2081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1982</v>
      </c>
      <c r="E29" t="s">
        <v>255</v>
      </c>
      <c r="F29" s="27" t="s">
        <v>2086</v>
      </c>
      <c r="G29" s="27" t="s">
        <v>2087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1982</v>
      </c>
      <c r="E30" t="s">
        <v>255</v>
      </c>
      <c r="F30" s="27" t="s">
        <v>2086</v>
      </c>
      <c r="G30" s="27" t="s">
        <v>2087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1185</v>
      </c>
      <c r="C31" s="1">
        <v>44901</v>
      </c>
      <c r="D31" t="s">
        <v>1982</v>
      </c>
      <c r="E31" t="s">
        <v>255</v>
      </c>
      <c r="F31" s="27" t="s">
        <v>2086</v>
      </c>
      <c r="G31" s="27" t="s">
        <v>2087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1909</v>
      </c>
      <c r="C32" s="1">
        <v>44911</v>
      </c>
      <c r="D32" t="s">
        <v>1982</v>
      </c>
      <c r="E32" t="s">
        <v>255</v>
      </c>
      <c r="F32" s="27" t="s">
        <v>2086</v>
      </c>
      <c r="G32" s="27" t="s">
        <v>2087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1869</v>
      </c>
      <c r="C33" s="1">
        <v>44911</v>
      </c>
      <c r="D33" t="s">
        <v>1982</v>
      </c>
      <c r="E33" t="s">
        <v>255</v>
      </c>
      <c r="F33" s="27" t="s">
        <v>2086</v>
      </c>
      <c r="G33" s="27" t="s">
        <v>2087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2051</v>
      </c>
      <c r="E34" t="s">
        <v>276</v>
      </c>
      <c r="F34" s="27" t="s">
        <v>2080</v>
      </c>
      <c r="G34" s="27" t="s">
        <v>2081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1909</v>
      </c>
      <c r="C35" s="1">
        <v>44928</v>
      </c>
      <c r="D35" t="s">
        <v>2051</v>
      </c>
      <c r="E35" t="s">
        <v>276</v>
      </c>
      <c r="F35" s="27" t="s">
        <v>2080</v>
      </c>
      <c r="G35" s="27" t="s">
        <v>2081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2234</v>
      </c>
      <c r="C36" s="1">
        <v>44928</v>
      </c>
      <c r="D36" t="s">
        <v>2051</v>
      </c>
      <c r="E36" t="s">
        <v>276</v>
      </c>
      <c r="F36" s="27" t="s">
        <v>2080</v>
      </c>
      <c r="G36" s="27" t="s">
        <v>2081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2051</v>
      </c>
      <c r="E37" t="s">
        <v>276</v>
      </c>
      <c r="F37" s="27" t="s">
        <v>2080</v>
      </c>
      <c r="G37" s="27" t="s">
        <v>2081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1909</v>
      </c>
      <c r="C38" s="1">
        <v>44937</v>
      </c>
      <c r="D38" t="s">
        <v>1958</v>
      </c>
      <c r="E38" t="s">
        <v>276</v>
      </c>
      <c r="F38" s="27" t="s">
        <v>1957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1958</v>
      </c>
      <c r="E39" t="s">
        <v>276</v>
      </c>
      <c r="F39" s="27" t="s">
        <v>1957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1869</v>
      </c>
      <c r="C40" s="1">
        <v>44937</v>
      </c>
      <c r="D40" t="s">
        <v>1958</v>
      </c>
      <c r="E40" t="s">
        <v>276</v>
      </c>
      <c r="F40" s="27" t="s">
        <v>1957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1752</v>
      </c>
      <c r="C41" s="1">
        <v>44901</v>
      </c>
      <c r="D41" t="s">
        <v>1958</v>
      </c>
      <c r="E41" t="s">
        <v>276</v>
      </c>
      <c r="F41" s="27" t="s">
        <v>1957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2275</v>
      </c>
      <c r="G42" s="27" t="s">
        <v>2276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2275</v>
      </c>
      <c r="G43" s="27" t="s">
        <v>2276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1409</v>
      </c>
      <c r="C44" s="1">
        <v>44929</v>
      </c>
      <c r="D44" t="s">
        <v>588</v>
      </c>
      <c r="E44" t="s">
        <v>852</v>
      </c>
      <c r="F44" s="27" t="s">
        <v>2275</v>
      </c>
      <c r="G44" s="27" t="s">
        <v>2276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2251</v>
      </c>
      <c r="E45" t="s">
        <v>276</v>
      </c>
      <c r="F45" s="27" t="s">
        <v>2277</v>
      </c>
      <c r="G45" s="27" t="s">
        <v>2278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2251</v>
      </c>
      <c r="E46" t="s">
        <v>276</v>
      </c>
      <c r="F46" s="27" t="s">
        <v>2277</v>
      </c>
      <c r="G46" s="27" t="s">
        <v>2278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1536</v>
      </c>
      <c r="C47" s="1">
        <v>44929</v>
      </c>
      <c r="D47" t="s">
        <v>2251</v>
      </c>
      <c r="E47" t="s">
        <v>276</v>
      </c>
      <c r="F47" s="27" t="s">
        <v>2277</v>
      </c>
      <c r="G47" s="27" t="s">
        <v>2278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1857</v>
      </c>
      <c r="C48" s="1">
        <v>44929</v>
      </c>
      <c r="D48" t="s">
        <v>2251</v>
      </c>
      <c r="E48" t="s">
        <v>276</v>
      </c>
      <c r="F48" s="27" t="s">
        <v>2277</v>
      </c>
      <c r="G48" s="27" t="s">
        <v>2278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2275</v>
      </c>
      <c r="G49" s="27" t="s">
        <v>2276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2406</v>
      </c>
      <c r="G50" s="27" t="s">
        <v>2407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1184</v>
      </c>
      <c r="C51" s="1">
        <v>44936</v>
      </c>
      <c r="D51" t="s">
        <v>310</v>
      </c>
      <c r="E51" t="s">
        <v>264</v>
      </c>
      <c r="F51" s="27" t="s">
        <v>2406</v>
      </c>
      <c r="G51" s="27" t="s">
        <v>2407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2406</v>
      </c>
      <c r="G52" s="27" t="s">
        <v>2407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1185</v>
      </c>
      <c r="C53" s="1">
        <v>44936</v>
      </c>
      <c r="D53" t="s">
        <v>310</v>
      </c>
      <c r="E53" t="s">
        <v>264</v>
      </c>
      <c r="F53" s="27" t="s">
        <v>2406</v>
      </c>
      <c r="G53" s="27" t="s">
        <v>2407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1909</v>
      </c>
      <c r="C54" s="1">
        <v>44953</v>
      </c>
      <c r="D54" t="s">
        <v>2251</v>
      </c>
      <c r="E54" t="s">
        <v>276</v>
      </c>
      <c r="F54" s="27" t="s">
        <v>2277</v>
      </c>
      <c r="G54" s="27" t="s">
        <v>2278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1869</v>
      </c>
      <c r="C55" s="1">
        <v>44953</v>
      </c>
      <c r="D55" t="s">
        <v>2251</v>
      </c>
      <c r="E55" t="s">
        <v>276</v>
      </c>
      <c r="F55" s="27" t="s">
        <v>2277</v>
      </c>
      <c r="G55" s="27" t="s">
        <v>2278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2425</v>
      </c>
      <c r="C56" s="1">
        <v>44954</v>
      </c>
      <c r="D56" t="s">
        <v>310</v>
      </c>
      <c r="E56" t="s">
        <v>264</v>
      </c>
      <c r="F56" s="27" t="s">
        <v>2406</v>
      </c>
      <c r="G56" s="27" t="s">
        <v>2407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1909</v>
      </c>
      <c r="C57" s="1">
        <v>44954</v>
      </c>
      <c r="D57" t="s">
        <v>310</v>
      </c>
      <c r="E57" t="s">
        <v>264</v>
      </c>
      <c r="F57" s="27" t="s">
        <v>2406</v>
      </c>
      <c r="G57" s="27" t="s">
        <v>2407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1869</v>
      </c>
      <c r="C58" s="1">
        <v>44954</v>
      </c>
      <c r="D58" t="s">
        <v>310</v>
      </c>
      <c r="E58" t="s">
        <v>264</v>
      </c>
      <c r="F58" s="27" t="s">
        <v>2406</v>
      </c>
      <c r="G58" s="27" t="s">
        <v>2407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1909</v>
      </c>
      <c r="C59" s="1">
        <v>44941</v>
      </c>
      <c r="D59" t="s">
        <v>588</v>
      </c>
      <c r="E59" t="s">
        <v>852</v>
      </c>
      <c r="F59" s="27" t="s">
        <v>2275</v>
      </c>
      <c r="G59" s="27" t="s">
        <v>2276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899</v>
      </c>
      <c r="E60" t="s">
        <v>276</v>
      </c>
      <c r="F60" s="27" t="s">
        <v>2582</v>
      </c>
      <c r="G60" s="27" t="s">
        <v>2583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899</v>
      </c>
      <c r="E61" t="s">
        <v>276</v>
      </c>
      <c r="F61" s="27" t="s">
        <v>2582</v>
      </c>
      <c r="G61" s="27" t="s">
        <v>2583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1409</v>
      </c>
      <c r="C62" s="1">
        <v>44976</v>
      </c>
      <c r="D62" t="s">
        <v>899</v>
      </c>
      <c r="E62" t="s">
        <v>276</v>
      </c>
      <c r="F62" s="27" t="s">
        <v>2582</v>
      </c>
      <c r="G62" s="27" t="s">
        <v>2583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1478</v>
      </c>
      <c r="C63" s="1">
        <v>44976</v>
      </c>
      <c r="D63" t="s">
        <v>899</v>
      </c>
      <c r="E63" t="s">
        <v>276</v>
      </c>
      <c r="F63" s="27" t="s">
        <v>2582</v>
      </c>
      <c r="G63" s="27" t="s">
        <v>2583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1184</v>
      </c>
      <c r="C64" s="1">
        <v>44976</v>
      </c>
      <c r="D64" t="s">
        <v>899</v>
      </c>
      <c r="E64" t="s">
        <v>276</v>
      </c>
      <c r="F64" s="27" t="s">
        <v>2582</v>
      </c>
      <c r="G64" s="27" t="s">
        <v>2583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1909</v>
      </c>
      <c r="C65" s="1">
        <v>44976</v>
      </c>
      <c r="D65" t="s">
        <v>899</v>
      </c>
      <c r="E65" t="s">
        <v>276</v>
      </c>
      <c r="F65" s="27" t="s">
        <v>2582</v>
      </c>
      <c r="G65" s="27" t="s">
        <v>2583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1869</v>
      </c>
      <c r="C66" s="1">
        <v>44976</v>
      </c>
      <c r="D66" t="s">
        <v>899</v>
      </c>
      <c r="E66" t="s">
        <v>276</v>
      </c>
      <c r="F66" s="27" t="s">
        <v>2582</v>
      </c>
      <c r="G66" s="27" t="s">
        <v>2583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968</v>
      </c>
      <c r="C67" s="1">
        <v>44976</v>
      </c>
      <c r="D67" t="s">
        <v>899</v>
      </c>
      <c r="E67" t="s">
        <v>276</v>
      </c>
      <c r="F67" s="27" t="s">
        <v>2582</v>
      </c>
      <c r="G67" s="27" t="s">
        <v>2583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2073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2073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1869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1304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1304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1869</v>
      </c>
      <c r="C76" s="1">
        <v>45040</v>
      </c>
      <c r="D76" t="s">
        <v>1304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2135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1185</v>
      </c>
      <c r="C78" s="1">
        <v>45041</v>
      </c>
      <c r="D78" t="s">
        <v>2135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1869</v>
      </c>
      <c r="C79" s="1">
        <v>45043</v>
      </c>
      <c r="D79" t="s">
        <v>2135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3143</v>
      </c>
      <c r="E80" t="s">
        <v>264</v>
      </c>
      <c r="F80" s="27" t="s">
        <v>3360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3361</v>
      </c>
      <c r="G81" s="27" t="s">
        <v>3362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1146</v>
      </c>
      <c r="C82" s="1">
        <v>45073</v>
      </c>
      <c r="D82" t="s">
        <v>3143</v>
      </c>
      <c r="E82" t="s">
        <v>264</v>
      </c>
      <c r="F82" s="27" t="s">
        <v>3360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1869</v>
      </c>
      <c r="C83" s="1">
        <v>45074</v>
      </c>
      <c r="D83" t="s">
        <v>3143</v>
      </c>
      <c r="E83" t="s">
        <v>264</v>
      </c>
      <c r="F83" s="27" t="s">
        <v>3360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1803</v>
      </c>
      <c r="E84" t="s">
        <v>254</v>
      </c>
      <c r="F84" s="27" t="s">
        <v>3401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1803</v>
      </c>
      <c r="E85" t="s">
        <v>254</v>
      </c>
      <c r="F85" s="27" t="s">
        <v>3401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1869</v>
      </c>
      <c r="C86" s="1">
        <v>45079</v>
      </c>
      <c r="D86" t="s">
        <v>1803</v>
      </c>
      <c r="E86" t="s">
        <v>254</v>
      </c>
      <c r="F86" s="27" t="s">
        <v>3401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3568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1184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1869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3361</v>
      </c>
      <c r="G91" s="27" t="s">
        <v>3362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1869</v>
      </c>
      <c r="C92" s="1">
        <v>45105</v>
      </c>
      <c r="D92" t="s">
        <v>565</v>
      </c>
      <c r="E92" t="s">
        <v>276</v>
      </c>
      <c r="F92" s="27" t="s">
        <v>3361</v>
      </c>
      <c r="G92" s="27" t="s">
        <v>3362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3361</v>
      </c>
      <c r="G93" s="27" t="s">
        <v>3362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3361</v>
      </c>
      <c r="G94" s="27" t="s">
        <v>3362</v>
      </c>
      <c r="H94">
        <v>3300</v>
      </c>
      <c r="I94">
        <f t="shared" si="8"/>
        <v>-3300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B14" sqref="B14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2880</v>
      </c>
      <c r="E4" t="s">
        <v>2743</v>
      </c>
      <c r="F4" t="s">
        <v>2744</v>
      </c>
    </row>
    <row r="5" spans="1:6" x14ac:dyDescent="0.2">
      <c r="A5" s="1">
        <v>44825</v>
      </c>
      <c r="B5" s="8" t="s">
        <v>252</v>
      </c>
      <c r="C5" t="s">
        <v>470</v>
      </c>
      <c r="D5" s="7">
        <v>1</v>
      </c>
      <c r="E5" s="7">
        <v>85000</v>
      </c>
      <c r="F5" s="7">
        <v>145000</v>
      </c>
    </row>
    <row r="6" spans="1:6" x14ac:dyDescent="0.2">
      <c r="A6" s="1">
        <v>44825</v>
      </c>
      <c r="B6" s="8" t="s">
        <v>253</v>
      </c>
      <c r="C6" t="s">
        <v>470</v>
      </c>
      <c r="D6" s="7">
        <v>1</v>
      </c>
      <c r="E6" s="7">
        <v>85000</v>
      </c>
      <c r="F6" s="7">
        <v>145000</v>
      </c>
    </row>
    <row r="7" spans="1:6" x14ac:dyDescent="0.2">
      <c r="A7" s="1">
        <v>45091</v>
      </c>
      <c r="B7" s="8" t="s">
        <v>253</v>
      </c>
      <c r="C7" t="s">
        <v>470</v>
      </c>
      <c r="D7" s="7">
        <v>1</v>
      </c>
      <c r="E7" s="7">
        <v>60000</v>
      </c>
      <c r="F7" s="7">
        <v>125000</v>
      </c>
    </row>
    <row r="8" spans="1:6" x14ac:dyDescent="0.2">
      <c r="A8" s="1" t="s">
        <v>237</v>
      </c>
      <c r="D8" s="7">
        <v>3</v>
      </c>
      <c r="E8" s="7">
        <v>76666.666666666672</v>
      </c>
      <c r="F8" s="7">
        <v>138333.33333333334</v>
      </c>
    </row>
    <row r="24" spans="8:21" x14ac:dyDescent="0.2">
      <c r="R24" s="95" t="s">
        <v>2792</v>
      </c>
      <c r="S24" s="95"/>
      <c r="T24" s="95"/>
      <c r="U24" s="95"/>
    </row>
    <row r="25" spans="8:21" x14ac:dyDescent="0.2">
      <c r="R25" s="33" t="s">
        <v>7</v>
      </c>
      <c r="S25" s="33" t="s">
        <v>2789</v>
      </c>
      <c r="T25" s="33" t="s">
        <v>2790</v>
      </c>
      <c r="U25" s="33" t="s">
        <v>2791</v>
      </c>
    </row>
    <row r="26" spans="8:21" x14ac:dyDescent="0.2">
      <c r="H26" t="s">
        <v>3096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3097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3098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3100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3099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2:F6"/>
  <sheetViews>
    <sheetView workbookViewId="0">
      <selection activeCell="L23" sqref="L2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2" bestFit="1" customWidth="1"/>
    <col min="5" max="6" width="15.3984375" bestFit="1" customWidth="1"/>
  </cols>
  <sheetData>
    <row r="2" spans="1:6" x14ac:dyDescent="0.2">
      <c r="A2" s="4" t="s">
        <v>5</v>
      </c>
      <c r="B2" t="s">
        <v>1536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2743</v>
      </c>
      <c r="F4" t="s">
        <v>2744</v>
      </c>
    </row>
    <row r="5" spans="1:6" x14ac:dyDescent="0.2">
      <c r="A5" s="1">
        <v>44910</v>
      </c>
      <c r="B5" t="s">
        <v>884</v>
      </c>
      <c r="C5" s="8" t="s">
        <v>253</v>
      </c>
      <c r="D5" t="s">
        <v>2073</v>
      </c>
      <c r="E5" s="7">
        <v>22000</v>
      </c>
      <c r="F5" s="7">
        <v>45000</v>
      </c>
    </row>
    <row r="6" spans="1:6" x14ac:dyDescent="0.2">
      <c r="A6" s="1" t="s">
        <v>237</v>
      </c>
      <c r="E6" s="7">
        <v>22000</v>
      </c>
      <c r="F6" s="7">
        <v>45000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2:F7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1144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2743</v>
      </c>
      <c r="F4" t="s">
        <v>2744</v>
      </c>
    </row>
    <row r="5" spans="1:6" x14ac:dyDescent="0.2">
      <c r="A5" s="1">
        <v>44807</v>
      </c>
      <c r="B5" t="s">
        <v>884</v>
      </c>
      <c r="C5" t="s">
        <v>1010</v>
      </c>
      <c r="D5" s="8" t="s">
        <v>253</v>
      </c>
      <c r="E5" s="7">
        <v>15000</v>
      </c>
      <c r="F5" s="7">
        <v>35000</v>
      </c>
    </row>
    <row r="6" spans="1:6" x14ac:dyDescent="0.2">
      <c r="A6" s="1">
        <v>45154</v>
      </c>
      <c r="B6" t="s">
        <v>324</v>
      </c>
      <c r="C6" t="s">
        <v>1010</v>
      </c>
      <c r="D6" s="8" t="s">
        <v>252</v>
      </c>
      <c r="E6" s="7">
        <v>15000</v>
      </c>
      <c r="F6" s="7">
        <v>35000</v>
      </c>
    </row>
    <row r="7" spans="1:6" x14ac:dyDescent="0.2">
      <c r="A7" s="1" t="s">
        <v>237</v>
      </c>
      <c r="E7" s="7">
        <v>15000</v>
      </c>
      <c r="F7" s="7">
        <v>35000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2023-08-19T11:32:42Z</dcterms:modified>
</cp:coreProperties>
</file>