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01C04F06-8C7F-9E4C-9737-F5DFB979A985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34" r:id="rId13"/>
    <pivotCache cacheId="244" r:id="rId14"/>
    <pivotCache cacheId="249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947" i="1" l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<sst xmlns="http://schemas.openxmlformats.org/spreadsheetml/2006/main" count="62778" uniqueCount="3713">
  <si>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</si>
  <si>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</si>
  <si>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</si>
  <si>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</si>
  <si>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</si>
  <si>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</si>
  <si>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</si>
  <si>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</si>
  <si>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</si>
  <si>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</si>
  <si>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</si>
  <si>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</si>
  <si>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</si>
  <si>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</si>
  <si>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</si>
  <si>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</si>
  <si>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</si>
  <si>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</si>
  <si>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</si>
  <si>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</si>
  <si>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</si>
  <si>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</si>
  <si>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</si>
  <si>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</si>
  <si>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</si>
  <si>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</si>
  <si>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</si>
  <si>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</si>
  <si>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</si>
  <si>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</si>
  <si>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</si>
  <si>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</si>
  <si>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</si>
  <si>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</si>
  <si>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</si>
  <si>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</si>
  <si>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</si>
  <si>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</si>
  <si>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</si>
  <si>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</si>
  <si>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</si>
  <si>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</si>
  <si>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</si>
  <si>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</si>
  <si>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</si>
  <si>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</si>
  <si>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</si>
  <si>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</si>
  <si>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</si>
  <si>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</si>
  <si>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</si>
  <si>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</si>
  <si>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</si>
  <si>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</si>
  <si>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</si>
  <si>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</si>
  <si>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</si>
  <si>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</si>
  <si>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</si>
  <si>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</si>
  <si>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</si>
  <si>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</si>
  <si>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</si>
  <si>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</si>
  <si>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</si>
  <si>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</si>
  <si>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</si>
  <si>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</si>
  <si>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</si>
  <si>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</si>
  <si>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</si>
  <si>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</si>
  <si>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</si>
  <si>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</si>
  <si>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</si>
  <si>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</si>
  <si>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</si>
  <si>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</si>
  <si>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</si>
  <si>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</si>
  <si>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</si>
  <si>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</si>
  <si>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</si>
  <si>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</si>
  <si>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</si>
  <si>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</si>
  <si>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</si>
  <si>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</si>
  <si>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</si>
  <si>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</si>
  <si>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</si>
  <si>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</si>
  <si>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</si>
  <si>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</si>
  <si>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</si>
  <si>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</si>
  <si>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</si>
  <si>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</si>
  <si>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</si>
  <si>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</si>
  <si>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</si>
  <si>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</si>
  <si>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</si>
  <si>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</si>
  <si>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</si>
  <si>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</si>
  <si>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</si>
  <si>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</si>
  <si>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</si>
  <si>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</si>
  <si>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</si>
  <si>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</si>
  <si>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</si>
  <si>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</si>
  <si>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</si>
  <si>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</si>
  <si>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</si>
  <si>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</si>
  <si>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</si>
  <si>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</si>
  <si>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</si>
  <si>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</si>
  <si>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</si>
  <si>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</si>
  <si>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</si>
  <si>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</si>
  <si>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</si>
  <si>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</si>
  <si>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</si>
  <si>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</si>
  <si>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</si>
  <si>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</si>
  <si>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</si>
  <si>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</si>
  <si>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</si>
  <si>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</si>
  <si>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</si>
  <si>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</si>
  <si>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</si>
  <si>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</si>
  <si>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</si>
  <si>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</si>
  <si>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</si>
  <si>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</si>
  <si>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</si>
  <si>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</si>
  <si>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</si>
  <si>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</si>
  <si>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</si>
  <si>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</si>
  <si>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</si>
  <si>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</si>
  <si>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</si>
  <si>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</si>
  <si>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</si>
  <si>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</si>
  <si>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</si>
  <si>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</si>
  <si>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</si>
  <si>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</si>
  <si>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</si>
  <si>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</si>
  <si>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</si>
  <si>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</si>
  <si>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</si>
  <si>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</si>
  <si>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</si>
  <si>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</si>
  <si>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</si>
  <si>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</si>
  <si>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</si>
  <si>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</si>
  <si>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</si>
  <si>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</si>
  <si>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</si>
  <si>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</si>
  <si>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</si>
  <si>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</si>
  <si>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</si>
  <si>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</si>
  <si>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</si>
  <si>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</si>
  <si>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</si>
  <si>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</si>
  <si>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</si>
  <si>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</si>
  <si>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</si>
  <si>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</si>
  <si>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</si>
  <si>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</si>
  <si>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</si>
  <si>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</si>
  <si>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</si>
  <si>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</si>
  <si>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</si>
  <si>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</si>
  <si>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</si>
  <si>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</si>
  <si>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</si>
  <si>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</si>
  <si>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</si>
  <si>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</si>
  <si>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</si>
  <si>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</si>
  <si>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</si>
  <si>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</si>
  <si>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</si>
  <si>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</si>
  <si>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</si>
  <si>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</si>
  <si>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</si>
  <si>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</si>
  <si>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</si>
  <si>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</si>
  <si>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</si>
  <si>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</si>
  <si>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</si>
  <si>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</si>
  <si>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</si>
  <si>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</si>
  <si>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</si>
  <si>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</si>
  <si>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</si>
  <si>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</si>
  <si>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</si>
  <si>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</si>
  <si>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</si>
  <si>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</si>
  <si>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</si>
  <si>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</si>
  <si>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</si>
  <si>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</si>
  <si>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</si>
  <si>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</si>
  <si>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</si>
  <si>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</si>
  <si>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</si>
  <si>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</si>
  <si>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</si>
  <si>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</si>
  <si>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</si>
  <si>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</si>
  <si>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</si>
  <si>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</si>
  <si>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</si>
  <si>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</si>
  <si>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</si>
  <si>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</si>
  <si>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</si>
  <si>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</si>
  <si>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</si>
  <si>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</si>
  <si>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</si>
  <si>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</si>
  <si>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</si>
  <si>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</si>
  <si>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</si>
  <si>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</si>
  <si>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</si>
  <si>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</si>
  <si>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</si>
  <si>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</si>
  <si>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</si>
  <si>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</si>
  <si>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</si>
  <si>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</si>
  <si>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</si>
  <si>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</si>
  <si>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</si>
  <si>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</si>
  <si>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</si>
  <si>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</si>
  <si>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</si>
  <si>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</si>
  <si>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</si>
  <si>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</si>
  <si>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</si>
  <si>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</si>
  <si>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</si>
  <si>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</si>
  <si>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</si>
  <si>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</si>
  <si>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</si>
  <si>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</si>
  <si>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</si>
  <si>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</si>
  <si>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</si>
  <si>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</si>
  <si>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</si>
  <si>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</si>
  <si>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</si>
  <si>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</si>
  <si>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</si>
  <si>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</si>
  <si>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</si>
  <si>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</si>
  <si>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</si>
  <si>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</si>
  <si>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</si>
  <si>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</si>
  <si>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</si>
  <si>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</si>
  <si>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</si>
  <si>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</si>
  <si>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</si>
  <si>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</si>
  <si>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</si>
  <si>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</si>
  <si>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</si>
  <si>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</si>
  <si>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</si>
  <si>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</si>
  <si>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</si>
  <si>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</si>
  <si>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</si>
  <si>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</si>
  <si>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</si>
  <si>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</si>
  <si>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</si>
  <si>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</si>
  <si>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</si>
  <si>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</si>
  <si>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</si>
  <si>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</si>
  <si>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</si>
  <si>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</si>
  <si>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</si>
  <si>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</si>
  <si>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</si>
  <si>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</si>
  <si>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</si>
  <si>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</si>
  <si>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</si>
  <si>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</si>
  <si>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</si>
  <si>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</si>
  <si>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</si>
  <si>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</si>
  <si>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</si>
  <si>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</si>
  <si>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</si>
  <si>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</si>
  <si>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</si>
  <si>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</si>
  <si>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</si>
  <si>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</si>
  <si>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</si>
  <si>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</si>
  <si>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</si>
  <si>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</si>
  <si>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</si>
  <si>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</si>
  <si>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</si>
  <si>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</si>
  <si>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</si>
  <si>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</si>
  <si>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</si>
  <si>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</si>
  <si>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</si>
  <si>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</si>
  <si>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</si>
  <si>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</si>
  <si>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</si>
  <si>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</si>
  <si>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</si>
  <si>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</si>
  <si>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</si>
  <si>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</si>
  <si>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</si>
  <si>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</si>
  <si>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</si>
  <si>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</si>
  <si>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</si>
  <si>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</si>
  <si>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</si>
  <si>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</si>
  <si>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</si>
  <si>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</si>
  <si>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</si>
  <si>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</si>
  <si>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</si>
  <si>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</si>
  <si>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</si>
  <si>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</si>
  <si>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</si>
  <si>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</si>
  <si>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</si>
  <si>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</si>
  <si>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</si>
  <si>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</si>
  <si>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</si>
  <si>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</si>
  <si>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</si>
  <si>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</si>
  <si>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</si>
  <si>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</si>
  <si>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</si>
  <si>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</si>
  <si>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</si>
  <si>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</si>
  <si>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</si>
  <si>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</si>
  <si>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</si>
  <si>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</si>
  <si>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</si>
  <si>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</si>
  <si>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</si>
  <si>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</si>
  <si>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</si>
  <si>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</si>
  <si>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</si>
  <si>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</si>
  <si>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</si>
  <si>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</si>
  <si>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</si>
  <si>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</si>
  <si>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</si>
  <si>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</si>
  <si>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</si>
  <si>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</si>
  <si>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</si>
  <si>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</si>
  <si>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</si>
  <si>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</si>
  <si>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</si>
  <si>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</si>
  <si>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</si>
  <si>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</si>
  <si>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</si>
  <si>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</si>
  <si>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</si>
  <si>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</si>
  <si>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</si>
  <si>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</si>
  <si>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</si>
  <si>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</si>
  <si>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</si>
  <si>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</si>
  <si>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</si>
  <si>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</si>
  <si>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</si>
  <si>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</si>
  <si>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</si>
  <si>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</si>
  <si>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</si>
  <si>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</si>
  <si>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</si>
  <si>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</si>
  <si>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</si>
  <si>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</si>
  <si>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</si>
  <si>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</si>
  <si>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</si>
  <si>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</si>
  <si>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</si>
  <si>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</si>
  <si>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</si>
  <si>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</si>
  <si>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</si>
  <si>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</si>
  <si>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</si>
  <si>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</si>
  <si>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</si>
  <si>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</si>
  <si>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</si>
  <si>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</si>
  <si>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</si>
  <si>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</si>
  <si>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</si>
  <si>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</si>
  <si>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</si>
  <si>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</si>
  <si>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</si>
  <si>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</si>
  <si>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</si>
  <si>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</si>
  <si>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</si>
  <si>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</si>
  <si>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</si>
  <si>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</si>
  <si>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</si>
  <si>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</si>
  <si>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</si>
  <si>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</si>
  <si>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</si>
  <si>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</si>
  <si>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</si>
  <si>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</si>
  <si>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</si>
  <si>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</si>
  <si>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</si>
  <si>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</si>
  <si>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</si>
  <si>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</si>
  <si>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</si>
  <si>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</si>
  <si>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</si>
  <si>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</si>
  <si>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</si>
  <si>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</si>
  <si>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</si>
  <si>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</si>
  <si>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</si>
  <si>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</si>
  <si>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</si>
  <si>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</si>
  <si>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</si>
  <si>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</si>
  <si>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</si>
  <si>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</si>
  <si>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</si>
  <si>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</si>
  <si>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</si>
  <si>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</si>
  <si>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</si>
  <si>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</si>
  <si>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</si>
  <si>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</si>
  <si>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</si>
  <si>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</si>
  <si>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</si>
  <si>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</si>
  <si>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</si>
  <si>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</si>
  <si>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</si>
  <si>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</si>
  <si>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</si>
  <si>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</si>
  <si>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</si>
  <si>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</si>
  <si>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</si>
  <si>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</si>
  <si>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</si>
  <si>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</si>
  <si>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</si>
  <si>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</si>
  <si>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</si>
  <si>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</si>
  <si>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</si>
  <si>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</si>
  <si>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</si>
  <si>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</si>
  <si>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</si>
  <si>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</si>
  <si>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</si>
  <si>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</si>
  <si>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</si>
  <si>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</si>
  <si>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</si>
  <si>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</si>
  <si>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</si>
  <si>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</si>
  <si>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</si>
  <si>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</si>
  <si>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</si>
  <si>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</si>
  <si>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</si>
  <si>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</si>
  <si>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</si>
  <si>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</si>
  <si>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</si>
  <si>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</si>
  <si>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</si>
  <si>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</si>
  <si>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</si>
  <si>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</si>
  <si>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</si>
  <si>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</si>
  <si>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</si>
  <si>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</si>
  <si>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</si>
  <si>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</si>
  <si>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</si>
  <si>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</si>
  <si>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</si>
  <si>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</si>
  <si>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</si>
  <si>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</si>
  <si>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</si>
  <si>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</si>
  <si>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</si>
  <si>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</si>
  <si>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</si>
  <si>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</si>
  <si>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</si>
  <si>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</si>
  <si>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</si>
  <si>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</si>
  <si>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</si>
  <si>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</si>
  <si>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</si>
  <si>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</si>
  <si>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</si>
  <si>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</si>
  <si>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</si>
  <si>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</si>
  <si>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</si>
  <si>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</si>
  <si>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</si>
  <si>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</si>
  <si>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</si>
  <si>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</si>
  <si>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</si>
  <si>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</si>
  <si>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</si>
  <si>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</si>
  <si>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</si>
  <si>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</si>
  <si>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</si>
  <si>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</si>
  <si>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</si>
  <si>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</si>
  <si>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</si>
  <si>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</si>
  <si>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</si>
  <si>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</si>
  <si>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</si>
  <si>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</si>
  <si>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</si>
  <si>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</si>
  <si>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</si>
  <si>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</si>
  <si>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</si>
  <si>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</si>
  <si>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</si>
  <si>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</si>
  <si>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</si>
  <si>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</si>
  <si>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</si>
  <si>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</si>
  <si>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</si>
  <si>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</si>
  <si>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</si>
  <si>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</si>
  <si>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</si>
  <si>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</si>
  <si>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</si>
  <si>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</si>
  <si>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</si>
  <si>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</si>
  <si>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</si>
  <si>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</si>
  <si>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</si>
  <si>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</si>
  <si>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</si>
  <si>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</si>
  <si>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</si>
  <si>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</si>
  <si>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</si>
  <si>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</si>
  <si>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</si>
  <si>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</si>
  <si>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</si>
  <si>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</si>
  <si>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</si>
  <si>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</si>
  <si>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</si>
  <si>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</si>
  <si>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</si>
  <si>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</si>
  <si>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</si>
  <si>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</si>
  <si>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</si>
  <si>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</si>
  <si>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</si>
  <si>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</si>
  <si>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</si>
  <si>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</si>
  <si>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</si>
  <si>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</si>
  <si>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</si>
  <si>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</si>
  <si>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</si>
  <si>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</si>
  <si>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</si>
  <si>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</si>
  <si>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</si>
  <si>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</si>
  <si>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</si>
  <si>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</si>
  <si>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</si>
  <si>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</si>
  <si>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</si>
  <si>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</si>
  <si>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</si>
  <si>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</si>
  <si>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</si>
  <si>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</si>
  <si>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</si>
  <si>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</si>
  <si>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</si>
  <si>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</si>
  <si>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</si>
  <si>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</si>
  <si>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</si>
  <si>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</si>
  <si>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</si>
  <si>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</si>
  <si>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</si>
  <si>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</si>
  <si>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</si>
  <si>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</si>
  <si>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</si>
  <si>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</si>
  <si>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</si>
  <si>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</si>
  <si>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</si>
  <si>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</si>
  <si>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</si>
  <si>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</si>
  <si>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</si>
  <si>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</si>
  <si>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</si>
  <si>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</si>
  <si>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</si>
  <si>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</si>
  <si>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</si>
  <si>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</si>
  <si>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</si>
  <si>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</si>
  <si>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</si>
  <si>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</si>
  <si>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</si>
  <si>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</si>
  <si>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</si>
  <si>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</si>
  <si>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</si>
  <si>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</si>
  <si>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</si>
  <si>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</si>
  <si>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</si>
  <si>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</si>
  <si>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</si>
  <si>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</si>
  <si>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</si>
  <si>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</si>
  <si>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</si>
  <si>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</si>
  <si>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</si>
  <si>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</si>
  <si>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</si>
  <si>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</si>
  <si>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</si>
  <si>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</si>
  <si>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</si>
  <si>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</si>
  <si>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</si>
  <si>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</si>
  <si>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</si>
  <si>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</si>
  <si>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</si>
  <si>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</si>
  <si>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</si>
  <si>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</si>
  <si>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</si>
  <si>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</si>
  <si>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</si>
  <si>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</si>
  <si>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</si>
  <si>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</si>
  <si>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</si>
  <si>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</si>
  <si>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</si>
  <si>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</si>
  <si>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</si>
  <si>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</si>
  <si>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</si>
  <si>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</si>
  <si>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</si>
  <si>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</si>
  <si>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</si>
  <si>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</si>
  <si>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</si>
  <si>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</si>
  <si>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</si>
  <si>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</si>
  <si>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</si>
  <si>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</si>
  <si>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</si>
  <si>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</si>
  <si>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</si>
  <si>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</si>
  <si>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</si>
  <si>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</si>
  <si>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</si>
  <si>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</si>
  <si>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</si>
  <si>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</si>
  <si>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</si>
  <si>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</si>
  <si>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</si>
  <si>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</si>
  <si>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</si>
  <si>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</si>
  <si>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</si>
  <si>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</si>
  <si>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</si>
  <si>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</si>
  <si>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</si>
  <si>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</si>
  <si>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</si>
  <si>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</si>
  <si>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</si>
  <si>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</si>
  <si>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</si>
  <si>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</si>
  <si>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</si>
  <si>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</si>
  <si>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</si>
  <si>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</si>
  <si>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</si>
  <si>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</si>
  <si>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</si>
  <si>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</si>
  <si>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</si>
  <si>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</si>
  <si>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</si>
  <si>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</si>
  <si>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</si>
  <si>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</si>
  <si>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</si>
  <si>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</si>
  <si>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</si>
  <si>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</si>
  <si>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</si>
  <si>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</si>
  <si>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</si>
  <si>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</si>
  <si>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</si>
  <si>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</si>
  <si>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</si>
  <si>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</si>
  <si>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</si>
  <si>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</si>
  <si>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</si>
  <si>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</si>
  <si>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</si>
  <si>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</si>
  <si>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</si>
  <si>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</si>
  <si>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</si>
  <si>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</si>
  <si>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</si>
  <si>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</si>
  <si>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</si>
  <si>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</si>
  <si>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</si>
  <si>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</si>
  <si>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</si>
  <si>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</si>
  <si>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</si>
  <si>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</si>
  <si>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</si>
  <si>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</si>
  <si>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</si>
  <si>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</si>
  <si>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</si>
  <si>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</si>
  <si>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</si>
  <si>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</si>
  <si>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</si>
  <si>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</si>
  <si>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</si>
  <si>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</si>
  <si>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</si>
  <si>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</si>
  <si>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</si>
  <si>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</si>
  <si>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</si>
  <si>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</si>
  <si>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</si>
  <si>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</si>
  <si>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</si>
  <si>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</si>
  <si>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</si>
  <si>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</si>
  <si>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</si>
  <si>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</si>
  <si>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</si>
  <si>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</si>
  <si>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</si>
  <si>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</si>
  <si>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</si>
  <si>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</si>
  <si>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</si>
  <si>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</si>
  <si>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</si>
  <si>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</si>
  <si>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</si>
  <si>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</si>
  <si>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</si>
  <si>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</si>
  <si>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</si>
  <si>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</si>
  <si>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</si>
  <si>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</si>
  <si>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</si>
  <si>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</si>
  <si>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</si>
  <si>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</si>
  <si>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</si>
  <si>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</si>
  <si>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</si>
  <si>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</si>
  <si>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</si>
  <si>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</si>
  <si>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</si>
  <si>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</si>
  <si>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</si>
  <si>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</si>
  <si>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</si>
  <si>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</si>
  <si>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</si>
  <si>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</si>
  <si>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</si>
  <si>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</si>
  <si>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</si>
  <si>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</si>
  <si>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</si>
  <si>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</si>
  <si>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</si>
  <si>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</si>
  <si>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</si>
  <si>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</si>
  <si>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</si>
  <si>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</si>
  <si>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</si>
  <si>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</si>
  <si>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</si>
  <si>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</si>
  <si>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</si>
  <si>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</si>
  <si>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</si>
  <si>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</si>
  <si>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</si>
  <si>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</si>
  <si>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</si>
  <si>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</si>
  <si>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</si>
  <si>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</si>
  <si>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</si>
  <si>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</si>
  <si>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</si>
  <si>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</si>
  <si>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</si>
  <si>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</si>
  <si>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</si>
  <si>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</si>
  <si>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</si>
  <si>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</si>
  <si>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</si>
  <si>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</si>
  <si>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</si>
  <si>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</si>
  <si>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</si>
  <si>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</si>
  <si>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</si>
  <si>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</si>
  <si>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</si>
  <si>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</si>
  <si>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</si>
  <si>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</si>
  <si>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</si>
  <si>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</si>
  <si>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</si>
  <si>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</si>
  <si>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</si>
  <si>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</si>
  <si>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</si>
  <si>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</si>
  <si>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</si>
  <si>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</si>
  <si>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</si>
  <si>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</si>
  <si>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</si>
  <si>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</si>
  <si>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</si>
  <si>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</si>
  <si>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</si>
  <si>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</si>
  <si>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</si>
  <si>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</si>
  <si>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</si>
  <si>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</si>
  <si>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</si>
  <si>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</si>
  <si>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</si>
  <si>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</si>
  <si>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</si>
  <si>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</si>
  <si>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</si>
  <si>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</si>
  <si>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</si>
  <si>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</si>
  <si>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</si>
  <si>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</si>
  <si>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</si>
  <si>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</si>
  <si>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</si>
  <si>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</si>
  <si>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</si>
  <si>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</si>
  <si>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</si>
  <si>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</si>
  <si>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</si>
  <si>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</si>
  <si>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</si>
  <si>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</si>
  <si>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</si>
  <si>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</si>
  <si>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</si>
  <si>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</si>
  <si>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</si>
  <si>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</si>
  <si>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</si>
  <si>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</si>
  <si>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</si>
  <si>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</si>
  <si>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</si>
  <si>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</si>
  <si>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</si>
  <si>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</si>
  <si>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</si>
  <si>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</si>
  <si>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</si>
  <si>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</si>
  <si>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</si>
  <si>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</si>
  <si>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</si>
  <si>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</si>
  <si>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</si>
  <si>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</si>
  <si>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</si>
  <si>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</si>
  <si>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</si>
  <si>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</si>
  <si>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</si>
  <si>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</si>
  <si>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</si>
  <si>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</si>
  <si>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</si>
  <si>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</si>
  <si>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</si>
  <si>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</si>
  <si>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</si>
  <si>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</si>
  <si>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</si>
  <si>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</si>
  <si>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</si>
  <si>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</si>
  <si>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</si>
  <si>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</si>
  <si>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</si>
  <si>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</si>
  <si>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</si>
  <si>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</si>
  <si>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</si>
  <si>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</si>
  <si>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</si>
  <si>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</si>
  <si>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</si>
  <si>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</si>
  <si>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</si>
  <si>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</si>
  <si>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</si>
  <si>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</si>
  <si>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</si>
  <si>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</si>
  <si>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</si>
  <si>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</si>
  <si>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</si>
  <si>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</si>
  <si>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</si>
  <si>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</si>
  <si>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</si>
  <si>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</si>
  <si>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</si>
  <si>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</si>
  <si>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</si>
  <si>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</si>
  <si>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</si>
  <si>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</si>
  <si>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</si>
  <si>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</si>
  <si>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</si>
  <si>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</si>
  <si>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</si>
  <si>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</si>
  <si>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</si>
  <si>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</si>
  <si>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</si>
  <si>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</si>
  <si>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</si>
  <si>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</si>
  <si>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</si>
  <si>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</si>
  <si>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</si>
  <si>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</si>
  <si>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</si>
  <si>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</si>
  <si>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</si>
  <si>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</si>
  <si>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</si>
  <si>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</si>
  <si>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</si>
  <si>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</si>
  <si>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</si>
  <si>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</si>
  <si>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</si>
  <si>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</si>
  <si>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</si>
  <si>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</si>
  <si>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</si>
  <si>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</si>
  <si>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</si>
  <si>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</si>
  <si>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</si>
  <si>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</si>
  <si>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</si>
  <si>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</si>
  <si>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</si>
  <si>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</si>
  <si>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</si>
  <si>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</si>
  <si>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</si>
  <si>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</si>
  <si>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</si>
  <si>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</si>
  <si>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</si>
  <si>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</si>
  <si>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</si>
  <si>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</si>
  <si>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</si>
  <si>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</si>
  <si>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</si>
  <si>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</si>
  <si>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</si>
  <si>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</si>
  <si>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</si>
  <si>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</si>
  <si>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</si>
  <si>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</si>
  <si>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</si>
  <si>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</si>
  <si>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</si>
  <si>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</si>
  <si>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</si>
  <si>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</si>
  <si>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</si>
  <si>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</si>
  <si>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</si>
  <si>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</si>
  <si>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</si>
  <si>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</si>
  <si>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</si>
  <si>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</si>
  <si>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</si>
  <si>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</si>
  <si>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</si>
  <si>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</si>
  <si>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</si>
  <si>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</si>
  <si>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</si>
  <si>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</si>
  <si>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</si>
  <si>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</si>
  <si>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</si>
  <si>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</si>
  <si>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</si>
  <si>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</si>
  <si>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</si>
  <si>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</si>
  <si>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</si>
  <si>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</si>
  <si>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</si>
  <si>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</si>
  <si>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</si>
  <si>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</si>
  <si>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</si>
  <si>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</si>
  <si>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</si>
  <si>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</si>
  <si>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</si>
  <si>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</si>
  <si>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</si>
  <si>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</si>
  <si>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</si>
  <si>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</si>
  <si>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</si>
  <si>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</si>
  <si>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</si>
  <si>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</si>
  <si>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</si>
  <si>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</si>
  <si>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</si>
  <si>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</si>
  <si>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</si>
  <si>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</si>
  <si>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</si>
  <si>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</si>
  <si>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</si>
  <si>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</si>
  <si>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</si>
  <si>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</si>
  <si>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</si>
  <si>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</si>
  <si>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</si>
  <si>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</si>
  <si>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</si>
  <si>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</si>
  <si>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</si>
  <si>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</si>
  <si>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</si>
  <si>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</si>
  <si>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</si>
  <si>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</si>
  <si>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</si>
  <si>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</si>
  <si>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</si>
  <si>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</si>
  <si>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</si>
  <si>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</si>
  <si>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</si>
  <si>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</si>
  <si>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</si>
  <si>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</si>
  <si>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</si>
  <si>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</si>
  <si>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</si>
  <si>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</si>
  <si>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</si>
  <si>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</si>
  <si>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</si>
  <si>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</si>
  <si>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</si>
  <si>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</si>
  <si>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</si>
  <si>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</si>
  <si>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</si>
  <si>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</si>
  <si>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</si>
  <si>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</si>
  <si>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</si>
  <si>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</si>
  <si>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</si>
  <si>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</si>
  <si>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</si>
  <si>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</si>
  <si>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</si>
  <si>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</si>
  <si>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</si>
  <si>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</si>
  <si>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</si>
  <si>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</si>
  <si>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</si>
  <si>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</si>
  <si>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</si>
  <si>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</si>
  <si>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</si>
  <si>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</si>
  <si>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</si>
  <si>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</si>
  <si>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</si>
  <si>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</si>
  <si>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</si>
  <si>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</si>
  <si>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</si>
  <si>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</si>
  <si>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</si>
  <si>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</si>
  <si>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</si>
  <si>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</si>
  <si>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</si>
  <si>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</si>
  <si>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</si>
  <si>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</si>
  <si>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</si>
  <si>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</si>
  <si>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</si>
  <si>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</si>
  <si>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</si>
  <si>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</si>
  <si>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</si>
  <si>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</si>
  <si>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</si>
  <si>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</si>
  <si>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</si>
  <si>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</si>
  <si>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</si>
  <si>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</si>
  <si>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</si>
  <si>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</si>
  <si>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</si>
  <si>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</si>
  <si>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</si>
  <si>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</si>
  <si>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</si>
  <si>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</si>
  <si>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</si>
  <si>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</si>
  <si>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</si>
  <si>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</si>
  <si>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</si>
  <si>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</si>
  <si>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</si>
  <si>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</si>
  <si>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</si>
  <si>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</si>
  <si>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</si>
  <si>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</si>
  <si>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</si>
  <si>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</si>
  <si>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</si>
  <si>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</si>
  <si>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</si>
  <si>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</si>
  <si>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</si>
  <si>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</si>
  <si>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</si>
  <si>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</si>
  <si>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</si>
  <si>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</si>
  <si>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</si>
  <si>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</si>
  <si>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</si>
  <si>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</si>
  <si>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</si>
  <si>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</si>
  <si>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</si>
  <si>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</si>
  <si>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</si>
  <si>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</si>
  <si>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</si>
  <si>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</si>
  <si>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</si>
  <si>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</si>
  <si>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</si>
  <si>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</si>
  <si>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</si>
  <si>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</si>
  <si>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</si>
  <si>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</si>
  <si>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</si>
  <si>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</si>
  <si>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</si>
  <si>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</si>
  <si>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</si>
  <si>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</si>
  <si>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</si>
  <si>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</si>
  <si>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</si>
  <si>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</si>
  <si>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</si>
  <si>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</si>
  <si>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</si>
  <si>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</si>
  <si>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</si>
  <si>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</si>
  <si>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</si>
  <si>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</si>
  <si>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</si>
  <si>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</si>
  <si>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</si>
  <si>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</si>
  <si>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</si>
  <si>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</si>
  <si>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</si>
  <si>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</si>
  <si>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</si>
  <si>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</si>
  <si>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</si>
  <si>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</si>
  <si>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</si>
  <si>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</si>
  <si>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</si>
  <si>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</si>
  <si>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</si>
  <si>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</si>
  <si>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</si>
  <si>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</si>
  <si>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</si>
  <si>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</si>
  <si>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</si>
  <si>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</si>
  <si>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</si>
  <si>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</si>
  <si>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</si>
  <si>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</si>
  <si>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</si>
  <si>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</si>
  <si>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</si>
  <si>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</si>
  <si>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</si>
  <si>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</si>
  <si>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</si>
  <si>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</si>
  <si>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</si>
  <si>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</si>
  <si>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</si>
  <si>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</si>
  <si>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</si>
  <si>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</si>
  <si>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</si>
  <si>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</si>
  <si>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</si>
  <si>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</si>
  <si>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</si>
  <si>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</si>
  <si>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</si>
  <si>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</si>
  <si>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</si>
  <si>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</si>
  <si>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</si>
  <si>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</si>
  <si>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</si>
  <si>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</si>
  <si>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</si>
  <si>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</si>
  <si>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</si>
  <si>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</si>
  <si>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</si>
  <si>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</si>
  <si>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</si>
  <si>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</si>
  <si>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</si>
  <si>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</si>
  <si>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</si>
  <si>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</si>
  <si>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</si>
  <si>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</si>
  <si>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</si>
  <si>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</si>
  <si>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</si>
  <si>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</si>
  <si>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</si>
  <si>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</si>
  <si>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</si>
  <si>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</si>
  <si>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</si>
  <si>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</si>
  <si>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</si>
  <si>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</si>
  <si>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</si>
  <si>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</si>
  <si>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</si>
  <si>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</si>
  <si>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</si>
  <si>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</si>
  <si>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</si>
  <si>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</si>
  <si>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</si>
  <si>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</si>
  <si>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</si>
  <si>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</si>
  <si>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</si>
  <si>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</si>
  <si>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</si>
  <si>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</si>
  <si>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</si>
  <si>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</si>
  <si>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</si>
  <si>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</si>
  <si>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</si>
  <si>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</si>
  <si>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</si>
  <si>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</si>
  <si>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</si>
  <si>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</si>
  <si>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</si>
  <si>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</si>
  <si>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</si>
  <si>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</si>
  <si>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</si>
  <si>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</si>
  <si>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</si>
  <si>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</si>
  <si>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</si>
  <si>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</si>
  <si>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</si>
  <si>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</si>
  <si>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</si>
  <si>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</si>
  <si>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</si>
  <si>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</si>
  <si>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</si>
  <si>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</si>
  <si>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</si>
  <si>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</si>
  <si>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</si>
  <si>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</si>
  <si>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</si>
  <si>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</si>
  <si>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</si>
  <si>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</si>
  <si>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</si>
  <si>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</si>
  <si>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</si>
  <si>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</si>
  <si>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</si>
  <si>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</si>
  <si>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</si>
  <si>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</si>
  <si>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</si>
  <si>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</si>
  <si>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</si>
  <si>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</si>
  <si>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</si>
  <si>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</si>
  <si>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</si>
  <si>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</si>
  <si>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</si>
  <si>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</si>
  <si>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</si>
  <si>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</si>
  <si>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</si>
  <si>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</si>
  <si>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</si>
  <si>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</si>
  <si>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</si>
  <si>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</si>
  <si>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</si>
  <si>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</si>
  <si>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</si>
  <si>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</si>
  <si>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</si>
  <si>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</si>
  <si>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</si>
  <si>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</si>
  <si>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</si>
  <si>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</si>
  <si>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</si>
  <si>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</si>
  <si>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</si>
  <si>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</si>
  <si>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</si>
  <si>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</si>
  <si>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</si>
  <si>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</si>
  <si>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</si>
  <si>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</si>
  <si>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</si>
  <si>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</si>
  <si>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</si>
  <si>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</si>
  <si>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</si>
  <si>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</si>
  <si>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</si>
  <si>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</si>
  <si>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</si>
  <si>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</si>
  <si>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</si>
  <si>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</si>
  <si>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</si>
  <si>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</si>
  <si>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</si>
  <si>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</si>
  <si>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</si>
  <si>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</si>
  <si>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</si>
  <si>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</si>
  <si>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</si>
  <si>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</si>
  <si>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</si>
  <si>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</si>
  <si>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</si>
  <si>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</si>
  <si>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</si>
  <si>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</si>
  <si>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</si>
  <si>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</si>
  <si>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</si>
  <si>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</si>
  <si>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</si>
  <si>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</si>
  <si>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</si>
  <si>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</si>
  <si>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</si>
  <si>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</si>
  <si>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</si>
  <si>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</si>
  <si>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</si>
  <si>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</si>
  <si>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</si>
  <si>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</si>
  <si>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</si>
  <si>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</si>
  <si>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</si>
  <si>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</si>
  <si>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</si>
  <si>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</si>
  <si>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</si>
  <si>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</si>
  <si>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</si>
  <si>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</si>
  <si>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</si>
  <si>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</si>
  <si>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</si>
  <si>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</si>
  <si>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</si>
  <si>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</si>
  <si>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</si>
  <si>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</si>
  <si>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</si>
  <si>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</si>
  <si>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</si>
  <si>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</si>
  <si>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</si>
  <si>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</si>
  <si>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</si>
  <si>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</si>
  <si>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</si>
  <si>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</si>
  <si>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</si>
  <si>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</si>
  <si>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</si>
  <si>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</si>
  <si>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</si>
  <si>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</si>
  <si>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</si>
  <si>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</si>
  <si>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</si>
  <si>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</si>
  <si>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</si>
  <si>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</si>
  <si>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</si>
  <si>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</si>
  <si>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</si>
  <si>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</si>
  <si>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</si>
  <si>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</si>
  <si>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</si>
  <si>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</si>
  <si>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</si>
  <si>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</si>
  <si>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</si>
  <si>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</si>
  <si>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</si>
  <si>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</si>
  <si>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</si>
  <si>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</si>
  <si>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</si>
  <si>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</si>
  <si>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</si>
  <si>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</si>
  <si>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</si>
  <si>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</si>
  <si>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</si>
  <si>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</si>
  <si>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</si>
  <si>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</si>
  <si>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</si>
  <si>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</si>
  <si>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</si>
  <si>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</si>
  <si>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</si>
  <si>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</si>
  <si>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</si>
  <si>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</si>
  <si>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</si>
  <si>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</si>
  <si>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</si>
  <si>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</si>
  <si>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</si>
  <si>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</si>
  <si>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</si>
  <si>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</si>
  <si>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</si>
  <si>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</si>
  <si>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</si>
  <si>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</si>
  <si>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</si>
  <si>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</si>
  <si>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</si>
  <si>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</si>
  <si>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</si>
  <si>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</si>
  <si>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</si>
  <si>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</si>
  <si>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</si>
  <si>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</si>
  <si>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</si>
  <si>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</si>
  <si>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</si>
  <si>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</si>
  <si>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</si>
  <si>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</si>
  <si>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</si>
  <si>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</si>
  <si>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</si>
  <si>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</si>
  <si>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</si>
  <si>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</si>
  <si>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</si>
  <si>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</si>
  <si>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</si>
  <si>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</si>
  <si>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</si>
  <si>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</si>
  <si>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</si>
  <si>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</si>
  <si>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</si>
  <si>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</si>
  <si>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</si>
  <si>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</si>
  <si>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</si>
  <si>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</si>
  <si>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</si>
  <si>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</si>
  <si>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</si>
  <si>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</si>
  <si>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</si>
  <si>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</si>
  <si>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</si>
  <si>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</si>
  <si>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</si>
  <si>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</si>
  <si>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</si>
  <si>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</si>
  <si>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</si>
  <si>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</si>
  <si>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</si>
  <si>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</si>
  <si>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</si>
  <si>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</si>
  <si>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</si>
  <si>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</si>
  <si>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</si>
  <si>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</si>
  <si>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</si>
  <si>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</si>
  <si>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</si>
  <si>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</si>
  <si>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</si>
  <si>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</si>
  <si>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</si>
  <si>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</si>
  <si>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</si>
  <si>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</si>
  <si>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</si>
  <si>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</si>
  <si>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</si>
  <si>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</si>
  <si>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</si>
  <si>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</si>
  <si>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</si>
  <si>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</si>
  <si>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</si>
  <si>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</si>
  <si>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</si>
  <si>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</si>
  <si>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</si>
  <si>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</si>
  <si>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</si>
  <si>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</si>
  <si>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</si>
  <si>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</si>
  <si>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</si>
  <si>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</si>
  <si>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</si>
  <si>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</si>
  <si>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</si>
  <si>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</si>
  <si>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</si>
  <si>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</si>
  <si>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</si>
  <si>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</si>
  <si>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</si>
  <si>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</si>
  <si>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</si>
  <si>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</si>
  <si>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</si>
  <si>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</si>
  <si>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</si>
  <si>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</si>
  <si>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</si>
  <si>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</si>
  <si>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</si>
  <si>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</si>
  <si>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</si>
  <si>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</si>
  <si>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</si>
  <si>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</si>
  <si>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</si>
  <si>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</si>
  <si>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</si>
  <si>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</si>
  <si>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</si>
  <si>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</si>
  <si>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</si>
  <si>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</si>
  <si>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</si>
  <si>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</si>
  <si>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</si>
  <si>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</si>
  <si>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</si>
  <si>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</si>
  <si>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</si>
  <si>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</si>
  <si>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</si>
  <si>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</si>
  <si>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</si>
  <si>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</si>
  <si>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</si>
  <si>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</si>
  <si>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</si>
  <si>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</si>
  <si>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</si>
  <si>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</si>
  <si>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</si>
  <si>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</si>
  <si>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</si>
  <si>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</si>
  <si>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</si>
  <si>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</si>
  <si>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</si>
  <si>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</si>
  <si>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</si>
  <si>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</si>
  <si>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</si>
  <si>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</si>
  <si>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</si>
  <si>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</si>
  <si>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</si>
  <si>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</si>
  <si>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</si>
  <si>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</si>
  <si>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</si>
  <si>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</si>
  <si>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</si>
  <si>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</si>
  <si>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</si>
  <si>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</si>
  <si>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</si>
  <si>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</si>
  <si>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</si>
  <si>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</si>
  <si>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</si>
  <si>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</si>
  <si>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</si>
  <si>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</si>
  <si>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</si>
  <si>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</si>
  <si>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</si>
  <si>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</si>
  <si>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</si>
  <si>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</si>
  <si>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</si>
  <si>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</si>
  <si>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</si>
  <si>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</si>
  <si>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</si>
  <si>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</si>
  <si>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</si>
  <si>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</si>
  <si>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</si>
  <si>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</si>
  <si>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</si>
  <si>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</si>
  <si>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</si>
  <si>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</si>
  <si>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</si>
  <si>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</si>
  <si>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</si>
  <si>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</si>
  <si>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</si>
  <si>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</si>
  <si>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</si>
  <si>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</si>
  <si>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</si>
  <si>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</si>
  <si>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</si>
  <si>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</si>
  <si>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</si>
  <si>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</si>
  <si>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</si>
  <si>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</si>
  <si>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</si>
  <si>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</si>
  <si>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</si>
  <si>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</si>
  <si>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</si>
  <si>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</si>
  <si>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</si>
  <si>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</si>
  <si>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</si>
  <si>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</si>
  <si>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</si>
  <si>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</si>
  <si>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</si>
  <si>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</si>
  <si>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</si>
  <si>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</si>
  <si>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</si>
  <si>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</si>
  <si>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</si>
  <si>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</si>
  <si>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</si>
  <si>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</si>
  <si>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</si>
  <si>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</si>
  <si>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</si>
  <si>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</si>
  <si>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</si>
  <si>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</si>
  <si>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</si>
  <si>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</si>
  <si>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</si>
  <si>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</si>
  <si>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</si>
  <si>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</si>
  <si>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</si>
  <si>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</si>
  <si>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</si>
  <si>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</si>
  <si>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</si>
  <si>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</si>
  <si>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</si>
  <si>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</si>
  <si>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</si>
  <si>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</si>
  <si>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</si>
  <si>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</si>
  <si>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</si>
  <si>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</si>
  <si>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</si>
  <si>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</si>
  <si>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</si>
  <si>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</si>
  <si>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</si>
  <si>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</si>
  <si>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</si>
  <si>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</si>
  <si>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</si>
  <si>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</si>
  <si>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</si>
  <si>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</si>
  <si>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</si>
  <si>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</si>
  <si>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</si>
  <si>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</si>
  <si>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</si>
  <si>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</si>
  <si>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</si>
  <si>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</si>
  <si>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</si>
  <si>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</si>
  <si>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</si>
  <si>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</si>
  <si>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</si>
  <si>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</si>
  <si>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</si>
  <si>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</si>
  <si>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</si>
  <si>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</si>
  <si>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</si>
  <si>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</si>
  <si>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</si>
  <si>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</si>
  <si>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</si>
  <si>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</si>
  <si>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</si>
  <si>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</si>
  <si>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</si>
  <si>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</si>
  <si>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</si>
  <si>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</si>
  <si>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</si>
  <si>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</si>
  <si>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</si>
  <si>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</si>
  <si>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</si>
  <si>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</si>
  <si>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</si>
  <si>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</si>
  <si>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</si>
  <si>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</si>
  <si>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</si>
  <si>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</si>
  <si>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</si>
  <si>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</si>
  <si>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</si>
  <si>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</si>
  <si>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</si>
  <si>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</si>
  <si>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</si>
  <si>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</si>
  <si>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</si>
  <si>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</si>
  <si>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</si>
  <si>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</si>
  <si>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</si>
  <si>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</si>
  <si>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</si>
  <si>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</si>
  <si>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</si>
  <si>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</si>
  <si>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</si>
  <si>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</si>
  <si>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</si>
  <si>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</si>
  <si>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</si>
  <si>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</si>
  <si>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</si>
  <si>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</si>
  <si>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</si>
  <si>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</si>
  <si>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</si>
  <si>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</si>
  <si>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</si>
  <si>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</si>
  <si>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</si>
  <si>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</si>
  <si>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</si>
  <si>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</si>
  <si>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</si>
  <si>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</si>
  <si>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</si>
  <si>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</si>
  <si>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</si>
  <si>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</si>
  <si>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</si>
  <si>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</si>
  <si>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</si>
  <si>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</si>
  <si>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</si>
  <si>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</si>
  <si>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</si>
  <si>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</si>
  <si>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</si>
  <si>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</si>
  <si>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</si>
  <si>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</si>
  <si>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</si>
  <si>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</si>
  <si>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</si>
  <si>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</si>
  <si>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</si>
  <si>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</si>
  <si>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</si>
  <si>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</si>
  <si>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</si>
  <si>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</si>
  <si>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</si>
  <si>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</si>
  <si>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</si>
  <si>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</si>
  <si>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</si>
  <si>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</si>
  <si>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</si>
  <si>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</si>
  <si>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</si>
  <si>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</si>
  <si>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</si>
  <si>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</si>
  <si>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</si>
  <si>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</si>
  <si>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</si>
  <si>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</si>
  <si>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</si>
  <si>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</si>
  <si>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</si>
  <si>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</si>
  <si>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</si>
  <si>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</si>
  <si>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</si>
  <si>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</si>
  <si>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</si>
  <si>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</si>
  <si>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</si>
  <si>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</si>
  <si>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</si>
  <si>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</si>
  <si>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</si>
  <si>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</si>
  <si>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</si>
  <si>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</si>
  <si>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</si>
  <si>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</si>
  <si>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</si>
  <si>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</si>
  <si>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</si>
  <si>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</si>
  <si>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</si>
  <si>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</si>
  <si>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</si>
  <si>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</si>
  <si>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</si>
  <si>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</si>
  <si>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</si>
  <si>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</si>
  <si>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</si>
  <si>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</si>
  <si>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</si>
  <si>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</si>
  <si>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</si>
  <si>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</si>
  <si>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</si>
  <si>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</si>
  <si>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</si>
  <si>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</si>
  <si>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</si>
  <si>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</si>
  <si>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</si>
  <si>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</si>
  <si>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</si>
  <si>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</si>
  <si>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</si>
  <si>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</si>
  <si>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</si>
  <si>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</si>
  <si>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</si>
  <si>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</si>
  <si>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</si>
  <si>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</si>
  <si>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</si>
  <si>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</si>
  <si>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</si>
  <si>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</si>
  <si>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</si>
  <si>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</si>
  <si>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</si>
  <si>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</si>
  <si>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</si>
  <si>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</si>
  <si>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</si>
  <si>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</si>
  <si>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</si>
  <si>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</si>
  <si>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</si>
  <si>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</si>
  <si>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</si>
  <si>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</si>
  <si>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</si>
  <si>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</si>
  <si>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</si>
  <si>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</si>
  <si>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</si>
  <si>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</si>
  <si>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</si>
  <si>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</si>
  <si>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</si>
  <si>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</si>
  <si>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</si>
  <si>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</si>
  <si>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</si>
  <si>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</si>
  <si>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</si>
  <si>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</si>
  <si>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</si>
  <si>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</si>
  <si>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</si>
  <si>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</si>
  <si>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</si>
  <si>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</si>
  <si>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</si>
  <si>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</si>
  <si>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</si>
  <si>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</si>
  <si>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</si>
  <si>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</si>
  <si>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</si>
  <si>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</si>
  <si>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</si>
  <si>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</si>
  <si>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</si>
  <si>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</si>
  <si>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</si>
  <si>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</si>
  <si>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</si>
  <si>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</si>
  <si>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</si>
  <si>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</si>
  <si>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</si>
  <si>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</si>
  <si>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</si>
  <si>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</si>
  <si>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</si>
  <si>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</si>
  <si>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</si>
  <si>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</si>
  <si>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</si>
  <si>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</si>
  <si>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</si>
  <si>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</si>
  <si>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</si>
  <si>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</si>
  <si>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</si>
  <si>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</si>
  <si>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</si>
  <si>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</si>
  <si>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</si>
  <si>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</si>
  <si>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</si>
  <si>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</si>
  <si>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</si>
  <si>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</si>
  <si>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</si>
  <si>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</si>
  <si>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</si>
  <si>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</si>
  <si>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</si>
  <si>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</si>
  <si>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</si>
  <si>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</si>
  <si>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</si>
  <si>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</si>
  <si>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</si>
  <si>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</si>
  <si>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</si>
  <si>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</si>
  <si>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</si>
  <si>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</si>
  <si>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</si>
  <si>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</si>
  <si>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</si>
  <si>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</si>
  <si>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</si>
  <si>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</si>
  <si>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</si>
  <si>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</si>
  <si>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</si>
  <si>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</si>
  <si>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</si>
  <si>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</si>
  <si>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</si>
  <si>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</si>
  <si>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</si>
  <si>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</si>
  <si>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</si>
  <si>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</si>
  <si>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</si>
  <si>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</si>
  <si>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</si>
  <si>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</si>
  <si>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</si>
  <si>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</si>
  <si>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</si>
  <si>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</si>
  <si>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</si>
  <si>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</si>
  <si>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</si>
  <si>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</si>
  <si>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</si>
  <si>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</si>
  <si>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</si>
  <si>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</si>
  <si>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</si>
  <si>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</si>
  <si>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</si>
  <si>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</si>
  <si>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</si>
  <si>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</si>
  <si>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</si>
  <si>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</si>
  <si>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</si>
  <si>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</si>
  <si>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</si>
  <si>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</si>
  <si>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</si>
  <si>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</si>
  <si>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</si>
  <si>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</si>
  <si>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</si>
  <si>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</si>
  <si>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</si>
  <si>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</si>
  <si>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</si>
  <si>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</si>
  <si>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</si>
  <si>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</si>
  <si>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</si>
  <si>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</si>
  <si>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</si>
  <si>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</si>
  <si>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</si>
  <si>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</si>
  <si>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</si>
  <si>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</si>
  <si>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</si>
  <si>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</si>
  <si>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</si>
  <si>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</si>
  <si>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</si>
  <si>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</si>
  <si>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</si>
  <si>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</si>
  <si>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</si>
  <si>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</si>
  <si>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</si>
  <si>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</si>
  <si>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</si>
  <si>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</si>
  <si>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</si>
  <si>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</si>
  <si>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</si>
  <si>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</si>
  <si>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</si>
  <si>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</si>
  <si>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</si>
  <si>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</si>
  <si>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</si>
  <si>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</si>
  <si>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</si>
  <si>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</si>
  <si>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</si>
  <si>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</si>
  <si>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</si>
  <si>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</si>
  <si>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</si>
  <si>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</si>
  <si>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</si>
  <si>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</si>
  <si>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</si>
  <si>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</si>
  <si>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</si>
  <si>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</si>
  <si>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</si>
  <si>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</si>
  <si>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</si>
  <si>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</si>
  <si>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</si>
  <si>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</si>
  <si>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</si>
  <si>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</si>
  <si>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</si>
  <si>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</si>
  <si>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</si>
  <si>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</si>
  <si>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</si>
  <si>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</si>
  <si>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</si>
  <si>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</si>
  <si>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</si>
  <si>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</si>
  <si>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</si>
  <si>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</si>
  <si>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</si>
  <si>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</si>
  <si>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</si>
  <si>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</si>
  <si>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</si>
  <si>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</si>
  <si>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</si>
  <si>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</si>
  <si>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</si>
  <si>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</si>
  <si>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</si>
  <si>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</si>
  <si>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</si>
  <si>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</si>
  <si>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</si>
  <si>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</si>
  <si>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</si>
  <si>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</si>
  <si>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</si>
  <si>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</si>
  <si>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</si>
  <si>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</si>
  <si>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</si>
  <si>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</si>
  <si>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</si>
  <si>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</si>
  <si>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</si>
  <si>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</si>
  <si>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</si>
  <si>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</si>
  <si>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</si>
  <si>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</si>
  <si>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</si>
  <si>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</si>
  <si>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</si>
  <si>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</si>
  <si>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</si>
  <si>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</si>
  <si>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</si>
  <si>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</si>
  <si>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</si>
  <si>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</si>
  <si>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</si>
  <si>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</si>
  <si>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</si>
  <si>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</si>
  <si>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</si>
  <si>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</si>
  <si>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</si>
  <si>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</si>
  <si>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</si>
  <si>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</si>
  <si>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</si>
  <si>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</si>
  <si>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</si>
  <si>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</si>
  <si>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</si>
  <si>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</si>
  <si>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</si>
  <si>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</si>
  <si>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</si>
  <si>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</si>
  <si>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</si>
  <si>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</si>
  <si>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</si>
  <si>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</si>
  <si>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</si>
  <si>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</si>
  <si>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</si>
  <si>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</si>
  <si>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</si>
  <si>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</si>
  <si>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</si>
  <si>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</si>
  <si>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</si>
  <si>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</si>
  <si>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</si>
  <si>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</si>
  <si>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</si>
  <si>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</si>
  <si>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</si>
  <si>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</si>
  <si>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</si>
  <si>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</si>
  <si>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</si>
  <si>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</si>
  <si>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</si>
  <si>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</si>
  <si>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</si>
  <si>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</si>
  <si>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</si>
  <si>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</si>
  <si>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</si>
  <si>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</si>
  <si>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</si>
  <si>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</si>
  <si>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</si>
  <si>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</si>
  <si>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</si>
  <si>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</si>
  <si>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</si>
  <si>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</si>
  <si>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</si>
  <si>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</si>
  <si>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</si>
  <si>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</si>
  <si>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</si>
  <si>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</si>
  <si>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</si>
  <si>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</si>
  <si>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</si>
  <si>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</si>
  <si>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</si>
  <si>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</si>
  <si>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</si>
  <si>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</si>
  <si>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</si>
  <si>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</si>
  <si>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</si>
  <si>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</si>
  <si>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</si>
  <si>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</si>
  <si>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</si>
  <si>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</si>
  <si>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</si>
  <si>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</si>
  <si>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</si>
  <si>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</si>
  <si>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</si>
  <si>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</si>
  <si>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</si>
  <si>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</si>
  <si>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</si>
  <si>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</si>
  <si>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</si>
  <si>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</si>
  <si>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</si>
  <si>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</si>
  <si>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</si>
  <si>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</si>
  <si>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</si>
  <si>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</si>
  <si>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</si>
  <si>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</si>
  <si>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</si>
  <si>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</si>
  <si>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</si>
  <si>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</si>
  <si>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</si>
  <si>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</si>
  <si>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</si>
  <si>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</si>
  <si>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</si>
  <si>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</si>
  <si>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</si>
  <si>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</si>
  <si>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</si>
  <si>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</si>
  <si>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</si>
  <si>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</si>
  <si>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</si>
  <si>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</si>
  <si>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</si>
  <si>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</si>
  <si>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</si>
  <si>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</si>
  <si>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</si>
  <si>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</si>
  <si>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</si>
  <si>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</si>
  <si>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</si>
  <si>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</si>
  <si>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</si>
  <si>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</si>
  <si>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</si>
  <si>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</si>
  <si>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</si>
  <si>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</si>
  <si>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</si>
  <si>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</si>
  <si>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</si>
  <si>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</si>
  <si>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</si>
  <si>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</si>
  <si>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</si>
  <si>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</si>
  <si>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</si>
  <si>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</si>
  <si>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</si>
  <si>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</si>
  <si>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</si>
  <si>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</si>
  <si>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</si>
  <si>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</si>
  <si>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</si>
  <si>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</si>
  <si>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</si>
  <si>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</si>
  <si>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</si>
  <si>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</si>
  <si>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</si>
  <si>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</si>
  <si>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</si>
  <si>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</si>
  <si>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</si>
  <si>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</si>
  <si>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</si>
  <si>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</si>
  <si>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</si>
  <si>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</si>
  <si>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</si>
  <si>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</si>
  <si>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</si>
  <si>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</si>
  <si>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</si>
  <si>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</si>
  <si>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</si>
  <si>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</si>
  <si>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</si>
  <si>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</si>
  <si>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</si>
  <si>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</si>
  <si>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</si>
  <si>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</si>
  <si>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</si>
  <si>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</si>
  <si>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</si>
  <si>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</si>
  <si>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</si>
  <si>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</si>
  <si>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</si>
  <si>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</si>
  <si>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</si>
  <si>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</si>
  <si>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</si>
  <si>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</si>
  <si>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</si>
  <si>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</si>
  <si>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</si>
  <si>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</si>
  <si>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</si>
  <si>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</si>
  <si>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</si>
  <si>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</si>
  <si>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</si>
  <si>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</si>
  <si>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</si>
  <si>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</si>
  <si>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</si>
  <si>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</si>
  <si>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</si>
  <si>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</si>
  <si>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</si>
  <si>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</si>
  <si>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</si>
  <si>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</si>
  <si>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</si>
  <si>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</si>
  <si>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</si>
  <si>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</si>
  <si>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</si>
  <si>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</si>
  <si>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</si>
  <si>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</si>
  <si>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</si>
  <si>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</si>
  <si>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</si>
  <si>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</si>
  <si>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</si>
  <si>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</si>
  <si>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</si>
  <si>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</si>
  <si>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</si>
  <si>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</si>
  <si>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</si>
  <si>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</si>
  <si>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</si>
  <si>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</si>
  <si>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</si>
  <si>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</si>
  <si>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</si>
  <si>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</si>
  <si>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</si>
  <si>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</si>
  <si>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</si>
  <si>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</si>
  <si>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</si>
  <si>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</si>
  <si>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</si>
  <si>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</si>
  <si>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</si>
  <si>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</si>
  <si>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</si>
  <si>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</si>
  <si>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</si>
  <si>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</si>
  <si>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</si>
  <si>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</si>
  <si>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</si>
  <si>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</si>
  <si>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</si>
  <si>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</si>
  <si>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</si>
  <si>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</si>
  <si>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</si>
  <si>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</si>
  <si>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</si>
  <si>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</si>
  <si>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</si>
  <si>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</si>
  <si>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</si>
  <si>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</si>
  <si>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</si>
  <si>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</si>
  <si>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</si>
  <si>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</si>
  <si>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</si>
  <si>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</si>
  <si>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</si>
  <si>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</si>
  <si>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</si>
  <si>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</si>
  <si>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</si>
  <si>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</si>
  <si>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</si>
  <si>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</si>
  <si>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</si>
  <si>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</si>
  <si>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</si>
  <si>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</si>
  <si>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</si>
  <si>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</si>
  <si>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</si>
  <si>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</si>
  <si>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</si>
  <si>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</si>
  <si>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</si>
  <si>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</si>
  <si>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</si>
  <si>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</si>
  <si>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</si>
  <si>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</si>
  <si>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</si>
  <si>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</si>
  <si>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</si>
  <si>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</si>
  <si>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</si>
  <si>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</si>
  <si>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</si>
  <si>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</si>
  <si>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</si>
  <si>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</si>
  <si>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</si>
  <si>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</si>
  <si>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</si>
  <si>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</si>
  <si>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</si>
  <si>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</si>
  <si>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</si>
  <si>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</si>
  <si>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</si>
  <si>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</si>
  <si>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</si>
  <si>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</si>
  <si>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</si>
  <si>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</si>
  <si>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</si>
  <si>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</si>
  <si>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</si>
  <si>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</si>
  <si>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</si>
  <si>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</si>
  <si>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</si>
  <si>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</si>
  <si>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</si>
  <si>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</si>
  <si>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</si>
  <si>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</si>
  <si>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</si>
  <si>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</si>
  <si>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</si>
  <si>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</si>
  <si>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</si>
  <si>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</si>
  <si>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</si>
  <si>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</si>
  <si>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</si>
  <si>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</si>
  <si>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</si>
  <si>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</si>
  <si>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</si>
  <si>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</si>
  <si>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</si>
  <si>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</si>
  <si>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</si>
  <si>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</si>
  <si>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</si>
  <si>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</si>
  <si>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</si>
  <si>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</si>
  <si>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</si>
  <si>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</si>
  <si>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</si>
  <si>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</si>
  <si>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</si>
  <si>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</si>
  <si>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</si>
  <si>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</si>
  <si>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</si>
  <si>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</si>
  <si>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</si>
  <si>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</si>
  <si>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</si>
  <si>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</si>
  <si>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</si>
  <si>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</si>
  <si>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</si>
  <si>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</si>
  <si>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</si>
  <si>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</si>
  <si>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</si>
  <si>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</si>
  <si>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</si>
  <si>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</si>
  <si>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</si>
  <si>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</si>
  <si>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</si>
  <si>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</si>
  <si>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</si>
  <si>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</si>
  <si>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</si>
  <si>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</si>
  <si>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</si>
  <si>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</si>
  <si>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</si>
  <si>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</si>
  <si>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</si>
  <si>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</si>
  <si>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</si>
  <si>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</si>
  <si>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</si>
  <si>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</si>
  <si>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</si>
  <si>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</si>
  <si>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</si>
  <si>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</si>
  <si>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</si>
  <si>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</si>
  <si>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</si>
  <si>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</si>
  <si>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</si>
  <si>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</si>
  <si>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</si>
  <si>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</si>
  <si>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</si>
  <si>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</si>
  <si>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</si>
  <si>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</si>
  <si>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</si>
  <si>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</si>
  <si>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</si>
  <si>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</si>
  <si>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</si>
  <si>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</si>
  <si>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</si>
  <si>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</si>
  <si>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</si>
  <si>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</si>
  <si>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</si>
  <si>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</si>
  <si>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</si>
  <si>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</si>
  <si>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</si>
  <si>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</si>
  <si>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</si>
  <si>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</si>
  <si>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</si>
  <si>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</si>
  <si>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</si>
  <si>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</si>
  <si>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</si>
  <si>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</si>
  <si>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</si>
  <si>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</si>
  <si>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</si>
  <si>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</si>
  <si>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</si>
  <si>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</si>
  <si>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</si>
  <si>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</si>
  <si>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</si>
  <si>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</si>
  <si>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</si>
  <si>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</si>
  <si>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</si>
  <si>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</si>
  <si>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</si>
  <si>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</si>
  <si>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</si>
  <si>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</si>
  <si>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</si>
  <si>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</si>
  <si>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</si>
  <si>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</si>
  <si>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</si>
  <si>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</si>
  <si>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</si>
  <si>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</si>
  <si>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</si>
  <si>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</si>
  <si>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</si>
  <si>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</si>
  <si>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</si>
  <si>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</si>
  <si>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</si>
  <si>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</si>
  <si>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</si>
  <si>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</si>
  <si>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</si>
  <si>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</si>
  <si>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</si>
  <si>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</si>
  <si>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</si>
  <si>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</si>
  <si>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</si>
  <si>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</si>
  <si>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</si>
  <si>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</si>
  <si>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</si>
  <si>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</si>
  <si>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</si>
  <si>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</si>
  <si>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</si>
  <si>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</si>
  <si>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</si>
  <si>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</si>
  <si>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</si>
  <si>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</si>
  <si>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</si>
  <si>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</si>
  <si>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</si>
  <si>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</si>
  <si>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</si>
  <si>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</si>
  <si>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</si>
  <si>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</si>
  <si>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</si>
  <si>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</si>
  <si>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</si>
  <si>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</si>
  <si>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</si>
  <si>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</si>
  <si>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</si>
  <si>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</si>
  <si>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</si>
  <si>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</si>
  <si>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</si>
  <si>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</si>
  <si>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</si>
  <si>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</si>
  <si>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</si>
  <si>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</si>
  <si>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</si>
  <si>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</si>
  <si>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</si>
  <si>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</si>
  <si>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</si>
  <si>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</si>
  <si>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</si>
  <si>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</si>
  <si>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</si>
  <si>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</si>
  <si>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</si>
  <si>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</si>
  <si>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</si>
  <si>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</si>
  <si>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</si>
  <si>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</si>
  <si>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</si>
  <si>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</si>
  <si>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</si>
  <si>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</si>
  <si>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</si>
  <si>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</si>
  <si>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</si>
  <si>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</si>
  <si>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</si>
  <si>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</si>
  <si>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</si>
  <si>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</si>
  <si>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</si>
  <si>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</si>
  <si>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</si>
  <si>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</si>
  <si>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</si>
  <si>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</si>
  <si>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</si>
  <si>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</si>
  <si>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</si>
  <si>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</si>
  <si>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</si>
  <si>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</si>
  <si>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</si>
  <si>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</si>
  <si>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</si>
  <si>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</si>
  <si>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</si>
  <si>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</si>
  <si>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</si>
  <si>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</si>
  <si>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</si>
  <si>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</si>
  <si>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</si>
  <si>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</si>
  <si>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</si>
  <si>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</si>
  <si>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</si>
  <si>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</si>
  <si>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</si>
  <si>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</si>
  <si>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</si>
  <si>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</si>
  <si>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</si>
  <si>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</si>
  <si>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</si>
  <si>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</si>
  <si>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</si>
  <si>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</si>
  <si>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</si>
  <si>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</si>
  <si>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</si>
  <si>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</si>
  <si>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</si>
  <si>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</si>
  <si>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</si>
  <si>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</si>
  <si>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</si>
  <si>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</si>
  <si>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</si>
  <si>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</si>
  <si>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</si>
  <si>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</si>
  <si>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</si>
  <si>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</si>
  <si>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</si>
  <si>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</si>
  <si>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</si>
  <si>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</si>
  <si>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</si>
  <si>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</si>
  <si>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</si>
  <si>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</si>
  <si>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</si>
  <si>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</si>
  <si>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</si>
  <si>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</si>
  <si>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</si>
  <si>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</si>
  <si>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</si>
  <si>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</si>
  <si>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</si>
  <si>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</si>
  <si>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</si>
  <si>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</si>
  <si>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</si>
  <si>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</si>
  <si>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</si>
  <si>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</si>
  <si>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</si>
  <si>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</si>
  <si>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</si>
  <si>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</si>
  <si>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</si>
  <si>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</si>
  <si>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</si>
  <si>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</si>
  <si>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</si>
  <si>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</si>
  <si>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</si>
  <si>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</si>
  <si>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</si>
  <si>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</si>
  <si>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</si>
  <si>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</si>
  <si>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</si>
  <si>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</si>
  <si>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</si>
  <si>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</si>
  <si>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</si>
  <si>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</si>
  <si>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</si>
  <si>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</si>
  <si>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</si>
  <si>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</si>
  <si>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</si>
  <si>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</si>
  <si>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</si>
  <si>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</si>
  <si>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</si>
  <si>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</si>
  <si>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</si>
  <si>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</si>
  <si>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</si>
  <si>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</si>
  <si>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</si>
  <si>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</si>
  <si>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</si>
  <si>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</si>
  <si>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</si>
  <si>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</si>
  <si>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</si>
  <si>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</si>
  <si>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</si>
  <si>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</si>
  <si>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</si>
  <si>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</si>
  <si>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</si>
  <si>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</si>
  <si>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</si>
  <si>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</si>
  <si>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</si>
  <si>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</si>
  <si>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</si>
  <si>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</si>
  <si>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</si>
  <si>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</si>
  <si>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</si>
  <si>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</si>
  <si>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</si>
  <si>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</si>
  <si>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</si>
  <si>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</si>
  <si>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</si>
  <si>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</si>
  <si>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</si>
  <si>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</si>
  <si>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</si>
  <si>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</si>
  <si>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</si>
  <si>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</si>
  <si>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</si>
  <si>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</si>
  <si>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</si>
  <si>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</si>
  <si>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</si>
  <si>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</si>
  <si>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</si>
  <si>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</si>
  <si>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</si>
  <si>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</si>
  <si>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</si>
  <si>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</si>
  <si>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</si>
  <si>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</si>
  <si>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</si>
  <si>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</si>
  <si>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</si>
  <si>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</si>
  <si>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</si>
  <si>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</si>
  <si>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</si>
  <si>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</si>
  <si>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</si>
  <si>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</si>
  <si>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</si>
  <si>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</si>
  <si>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</si>
  <si>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</si>
  <si>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</si>
  <si>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</si>
  <si>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</si>
  <si>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</si>
  <si>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</si>
  <si>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</si>
  <si>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</si>
  <si>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</si>
  <si>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</si>
  <si>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</si>
  <si>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</si>
  <si>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</si>
  <si>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</si>
  <si>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</si>
  <si>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</si>
  <si>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</si>
  <si>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</si>
  <si>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</si>
  <si>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</si>
  <si>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</si>
  <si>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</si>
  <si>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</si>
  <si>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</si>
  <si>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</si>
  <si>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</si>
  <si>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</si>
  <si>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</si>
  <si>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</si>
  <si>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</si>
  <si>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</si>
  <si>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</si>
  <si>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</si>
  <si>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</si>
  <si>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</si>
  <si>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</si>
  <si>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</si>
  <si>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</si>
  <si>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</si>
  <si>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</si>
  <si>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</si>
  <si>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</si>
  <si>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</si>
  <si>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</si>
  <si>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</si>
  <si>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</si>
  <si>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</si>
  <si>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</si>
  <si>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</si>
  <si>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</si>
  <si>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</si>
  <si>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</si>
  <si>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</si>
  <si>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</si>
  <si>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</si>
  <si>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</si>
  <si>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</si>
  <si>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</si>
  <si>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</si>
  <si>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</si>
  <si>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</si>
  <si>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</si>
  <si>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</si>
  <si>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</si>
  <si>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</si>
  <si>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</si>
  <si>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</si>
  <si>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</si>
  <si>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</si>
  <si>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</si>
  <si>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</si>
  <si>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</si>
  <si>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</si>
  <si>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</si>
  <si>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</si>
  <si>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</si>
  <si>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</si>
  <si>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</si>
  <si>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</si>
  <si>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</si>
  <si>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</si>
  <si>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</si>
  <si>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</si>
  <si>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</si>
  <si>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</si>
  <si>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</si>
  <si>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</si>
  <si>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</si>
  <si>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</si>
  <si>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</si>
  <si>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</si>
  <si>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</si>
  <si>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</si>
  <si>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</si>
  <si>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</si>
  <si>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</si>
  <si>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</si>
  <si>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</si>
  <si>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</si>
  <si>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</si>
  <si>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</si>
  <si>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</si>
  <si>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</si>
  <si>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</si>
  <si>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</si>
  <si>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</si>
  <si>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</si>
  <si>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</si>
  <si>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</si>
  <si>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</si>
  <si>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</si>
  <si>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</si>
  <si>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</si>
  <si>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</si>
  <si>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</si>
  <si>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</si>
  <si>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</si>
  <si>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</si>
  <si>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</si>
  <si>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</si>
  <si>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</si>
  <si>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</si>
  <si>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</si>
  <si>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</si>
  <si>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</si>
  <si>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</si>
  <si>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</si>
  <si>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</si>
  <si>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</si>
  <si>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</si>
  <si>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</si>
  <si>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</si>
  <si>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</si>
  <si>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</si>
  <si>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</si>
  <si>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</si>
  <si>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</si>
  <si>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</si>
  <si>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</si>
  <si>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</si>
  <si>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</si>
  <si>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</si>
  <si>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</si>
  <si>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</si>
  <si>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</si>
  <si>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</si>
  <si>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</si>
  <si>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</si>
  <si>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</si>
  <si>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</si>
  <si>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</si>
  <si>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</si>
  <si>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</si>
  <si>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</si>
  <si>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</si>
  <si>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</si>
  <si>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</si>
  <si>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</si>
  <si>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</si>
  <si>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</si>
  <si>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</si>
  <si>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</si>
  <si>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</si>
  <si>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</si>
  <si>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</si>
  <si>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</si>
  <si>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</si>
  <si>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</si>
  <si>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</si>
  <si>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</si>
  <si>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</si>
  <si>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</si>
  <si>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</si>
  <si>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</si>
  <si>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</si>
  <si>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</si>
  <si>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</si>
  <si>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</si>
  <si>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</si>
  <si>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</si>
  <si>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</si>
  <si>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</si>
  <si>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</si>
  <si>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</si>
  <si>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</si>
  <si>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</si>
  <si>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</si>
  <si>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</si>
  <si>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</si>
  <si>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</si>
  <si>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</si>
  <si>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</si>
  <si>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</si>
  <si>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</si>
  <si>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</si>
  <si>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</si>
  <si>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</si>
  <si>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</si>
  <si>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</si>
  <si>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</si>
  <si>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</si>
  <si>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</si>
  <si>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</si>
  <si>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</si>
  <si>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</si>
  <si>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</si>
  <si>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</si>
  <si>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</si>
  <si>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</si>
  <si>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</si>
  <si>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</si>
  <si>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</si>
  <si>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</si>
  <si>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</si>
  <si>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</si>
  <si>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</si>
  <si>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</si>
  <si>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</si>
  <si>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</si>
  <si>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</si>
  <si>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</si>
  <si>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</si>
  <si>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</si>
  <si>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</si>
  <si>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</si>
  <si>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</si>
  <si>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</si>
  <si>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</si>
  <si>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</si>
  <si>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</si>
  <si>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</si>
  <si>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</si>
  <si>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</si>
  <si>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</si>
  <si>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</si>
  <si>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</si>
  <si>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</si>
  <si>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</si>
  <si>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</si>
  <si>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</si>
  <si>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</si>
  <si>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</si>
  <si>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</si>
  <si>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</si>
  <si>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</si>
  <si>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</si>
  <si>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</si>
  <si>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</si>
  <si>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</si>
  <si>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</si>
  <si>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</si>
  <si>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</si>
  <si>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</si>
  <si>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</si>
  <si>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</si>
  <si>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</si>
  <si>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</si>
  <si>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</si>
  <si>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</si>
  <si>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</si>
  <si>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</si>
  <si>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</si>
  <si>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</si>
  <si>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</si>
  <si>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</si>
  <si>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</si>
  <si>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</si>
  <si>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</si>
  <si>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</si>
  <si>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</si>
  <si>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</si>
  <si>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</si>
  <si>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</si>
  <si>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</si>
  <si>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</si>
  <si>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</si>
  <si>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</si>
  <si>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</si>
  <si>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</si>
  <si>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</si>
  <si>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</si>
  <si>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</si>
  <si>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</si>
  <si>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</si>
  <si>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</si>
  <si>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</si>
  <si>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</si>
  <si>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</si>
  <si>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</si>
  <si>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</si>
  <si>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</si>
  <si>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</si>
  <si>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</si>
  <si>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</si>
  <si>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</si>
  <si>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</si>
  <si>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</si>
  <si>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</si>
  <si>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</si>
  <si>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</si>
  <si>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</si>
  <si>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</si>
  <si>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</si>
  <si>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</si>
  <si>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</si>
  <si>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</si>
  <si>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</si>
  <si>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</si>
  <si>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</si>
  <si>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</si>
  <si>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</si>
  <si>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</si>
  <si>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</si>
  <si>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</si>
  <si>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</si>
  <si>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</si>
  <si>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</si>
  <si>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</si>
  <si>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</si>
  <si>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</si>
  <si>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</si>
  <si>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</si>
  <si>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</si>
  <si>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</si>
  <si>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</si>
  <si>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</si>
  <si>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</si>
  <si>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</si>
  <si>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</si>
  <si>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</si>
  <si>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</si>
  <si>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</si>
  <si>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</si>
  <si>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</si>
  <si>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</si>
  <si>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</si>
  <si>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</si>
  <si>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</si>
  <si>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</si>
  <si>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</si>
  <si>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</si>
  <si>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</si>
  <si>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</si>
  <si>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</si>
  <si>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</si>
  <si>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</si>
  <si>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</si>
  <si>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</si>
  <si>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</si>
  <si>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</si>
  <si>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</si>
  <si>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</si>
  <si>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</si>
  <si>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</si>
  <si>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</si>
  <si>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</si>
  <si>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</si>
  <si>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</si>
  <si>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</si>
  <si>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</si>
  <si>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</si>
  <si>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</si>
  <si>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</si>
  <si>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</si>
  <si>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</si>
  <si>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</si>
  <si>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</si>
  <si>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</si>
  <si>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</si>
  <si>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</si>
  <si>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</si>
  <si>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</si>
  <si>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</si>
  <si>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</si>
  <si>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</si>
  <si>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</si>
  <si>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</si>
  <si>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</si>
  <si>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</si>
  <si>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</si>
  <si>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</si>
  <si>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</si>
  <si>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</si>
  <si>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</si>
  <si>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</si>
  <si>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</si>
  <si>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</si>
  <si>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</si>
  <si>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</si>
  <si>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</si>
  <si>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</si>
  <si>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</si>
  <si>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</si>
  <si>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</si>
  <si>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</si>
  <si>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</si>
  <si>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</si>
  <si>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</si>
  <si>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</si>
  <si>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</si>
  <si>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</si>
  <si>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</si>
  <si>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</si>
  <si>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</si>
  <si>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</si>
  <si>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</si>
  <si>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</si>
  <si>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</si>
  <si>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</si>
  <si>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</si>
  <si>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</si>
  <si>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</si>
  <si>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</si>
  <si>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</si>
  <si>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</si>
  <si>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</si>
  <si>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</si>
  <si>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</si>
  <si>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</si>
  <si>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</si>
  <si>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</si>
  <si>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</si>
  <si>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</si>
  <si>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</si>
  <si>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</si>
  <si>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</si>
  <si>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</si>
  <si>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</si>
  <si>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</si>
  <si>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</si>
  <si>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</si>
  <si>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</si>
  <si>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</si>
  <si>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</si>
  <si>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</si>
  <si>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</si>
  <si>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</si>
  <si>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</si>
  <si>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</si>
  <si>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</si>
  <si>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</si>
  <si>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</si>
  <si>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</si>
  <si>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</si>
  <si>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</si>
  <si>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</si>
  <si>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</si>
  <si>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</si>
  <si>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</si>
  <si>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</si>
  <si>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</si>
  <si>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</si>
  <si>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</si>
  <si>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</si>
  <si>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</si>
  <si>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</si>
  <si>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</si>
  <si>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</si>
  <si>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</si>
  <si>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</si>
  <si>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</si>
  <si>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</si>
  <si>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</si>
  <si>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</si>
  <si>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</si>
  <si>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</si>
  <si>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</si>
  <si>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</si>
  <si>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</si>
  <si>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</si>
  <si>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</si>
  <si>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</si>
  <si>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</si>
  <si>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</si>
  <si>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</si>
  <si>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</si>
  <si>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</si>
  <si>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</si>
  <si>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</si>
  <si>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</si>
  <si>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</si>
  <si>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</si>
  <si>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</si>
  <si>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</si>
  <si>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</si>
  <si>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</si>
  <si>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</si>
  <si>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</si>
  <si>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</si>
  <si>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</si>
  <si>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</si>
  <si>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</si>
  <si>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</si>
  <si>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</si>
  <si>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</si>
  <si>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</si>
  <si>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</si>
  <si>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</si>
  <si>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</si>
  <si>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</si>
  <si>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</si>
  <si>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</si>
  <si>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</si>
  <si>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</si>
  <si>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</si>
  <si>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</si>
  <si>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</si>
  <si>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</si>
  <si>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</si>
  <si>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</si>
  <si>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</si>
  <si>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</si>
  <si>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</si>
  <si>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</si>
  <si>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</si>
  <si>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</si>
  <si>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</si>
  <si>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</si>
  <si>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</si>
  <si>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</si>
  <si>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</si>
  <si>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</si>
  <si>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</si>
  <si>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</si>
  <si>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</si>
  <si>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</si>
  <si>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</si>
  <si>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</si>
  <si>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</si>
  <si>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</si>
  <si>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</si>
  <si>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</si>
  <si>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</si>
  <si>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</si>
  <si>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</si>
  <si>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</si>
  <si>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</si>
  <si>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</si>
  <si>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</si>
  <si>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</si>
  <si>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</si>
  <si>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</si>
  <si>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</si>
  <si>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</si>
  <si>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</si>
  <si>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</si>
  <si>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</si>
  <si>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</si>
  <si>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</si>
  <si>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</si>
  <si>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</si>
  <si>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</si>
  <si>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</si>
  <si>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</si>
  <si>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</si>
  <si>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</si>
  <si>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</si>
  <si>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</si>
  <si>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</si>
  <si>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</si>
  <si>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</si>
  <si>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</si>
  <si>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</si>
  <si>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</si>
  <si>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</si>
  <si>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</si>
  <si>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</si>
  <si>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</si>
  <si>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</si>
  <si>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</si>
  <si>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</si>
  <si>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</si>
  <si>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</si>
  <si>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</si>
  <si>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</si>
  <si>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</si>
  <si>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</si>
  <si>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</si>
  <si>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</si>
  <si>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</si>
  <si>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</si>
  <si>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</si>
  <si>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</si>
  <si>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</si>
  <si>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</si>
  <si>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</si>
  <si>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</si>
  <si>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</si>
  <si>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</si>
  <si>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dev base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</si>
  <si>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</si>
  <si>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</si>
  <si>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</si>
  <si>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</si>
  <si>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</si>
  <si>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</si>
  <si>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t>spac 13 pro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</si>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</sst>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3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2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0" fontId="16" fillId="0" borderId="17" xfId="0" applyFont="1" applyBorder="1" applyAlignment="1">
      <alignment horizontal="center"/>
    </xf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0" fillId="0" borderId="0" xfId="0" applyFill="1" applyBorder="1"/>
    <xf numFmtId="0" fontId="0" fillId="0" borderId="18" xfId="0" applyFill="1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0" fontId="0" fillId="0" borderId="0" xfId="0" applyBorder="1"/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 applyAlignment="1"/>
    <xf numFmtId="6" fontId="31" fillId="0" borderId="26" xfId="0" applyNumberFormat="1" applyFont="1" applyBorder="1"/>
    <xf numFmtId="0" fontId="0" fillId="0" borderId="29" xfId="0" applyBorder="1"/>
    <xf numFmtId="18" fontId="0" fillId="0" borderId="17" xfId="0" applyNumberFormat="1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6.867608680557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6.867609374996" createdVersion="8" refreshedVersion="8" minRefreshableVersion="3" recordCount="1194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892"/>
    </cacheField>
    <cacheField name="Date" numFmtId="16">
      <sharedItems containsSemiMixedTypes="0" containsNonDate="0" containsDate="1" containsString="0" minDate="2022-03-16T00:00:00" maxDate="2023-07-10T00:00:00" count="409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5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6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6.8676189814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4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6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2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1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40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2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4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6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6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5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6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4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6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2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6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1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9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7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9"/>
    <m/>
    <m/>
    <m/>
    <m/>
    <n v="0"/>
    <n v="2000"/>
    <n v="2000"/>
    <n v="-1"/>
    <n v="9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2" firstHeaderRow="1" firstDataRow="1" firstDataCol="1" rowPageCount="3" colPageCount="1"/>
  <pivotFields count="19">
    <pivotField showAll="0"/>
    <pivotField axis="axisRow" showAll="0">
      <items count="410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00"/>
    </i>
    <i>
      <x v="401"/>
    </i>
    <i>
      <x v="402"/>
    </i>
    <i>
      <x v="403"/>
    </i>
    <i>
      <x v="405"/>
    </i>
    <i>
      <x v="40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9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9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8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x="4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60"/>
        <item m="1" x="2461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462"/>
        <item m="1" x="2463"/>
        <item x="2454"/>
        <item x="2455"/>
        <item x="2456"/>
        <item x="2457"/>
        <item x="2267"/>
        <item x="2458"/>
        <item x="2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5">
    <i>
      <x v="30"/>
      <x v="312"/>
    </i>
    <i>
      <x v="40"/>
      <x v="436"/>
    </i>
    <i>
      <x v="56"/>
      <x v="320"/>
    </i>
    <i>
      <x v="99"/>
      <x v="23"/>
    </i>
    <i>
      <x v="121"/>
      <x v="1547"/>
    </i>
    <i>
      <x v="143"/>
      <x v="2431"/>
    </i>
    <i>
      <x v="168"/>
      <x v="969"/>
    </i>
    <i>
      <x v="203"/>
      <x v="445"/>
    </i>
    <i>
      <x v="227"/>
      <x v="323"/>
    </i>
    <i>
      <x v="235"/>
      <x v="2463"/>
    </i>
    <i>
      <x v="240"/>
      <x v="287"/>
    </i>
    <i r="1">
      <x v="317"/>
    </i>
    <i>
      <x v="296"/>
      <x v="23"/>
    </i>
    <i r="1">
      <x v="246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4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6" firstHeaderRow="0" firstDataRow="1" firstDataCol="1" rowPageCount="4" colPageCount="1"/>
  <pivotFields count="19">
    <pivotField showAll="0"/>
    <pivotField axis="axisRow" multipleItemSelectionAllowed="1" showAll="0" sortType="ascending">
      <items count="410">
        <item m="1" x="40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0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9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6">
    <i>
      <x v="120"/>
    </i>
    <i>
      <x v="85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128"/>
    </i>
    <i>
      <x v="30"/>
    </i>
    <i>
      <x v="5"/>
    </i>
    <i>
      <x v="7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245"/>
    </i>
    <i>
      <x v="70"/>
    </i>
    <i>
      <x v="80"/>
    </i>
    <i>
      <x v="28"/>
    </i>
    <i>
      <x v="145"/>
    </i>
    <i>
      <x v="54"/>
    </i>
    <i>
      <x v="158"/>
    </i>
    <i>
      <x v="235"/>
    </i>
    <i>
      <x v="110"/>
    </i>
    <i>
      <x v="264"/>
    </i>
    <i>
      <x v="29"/>
    </i>
    <i>
      <x v="246"/>
    </i>
    <i>
      <x v="4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74"/>
    </i>
    <i>
      <x v="139"/>
    </i>
    <i>
      <x v="305"/>
    </i>
    <i>
      <x v="103"/>
    </i>
    <i>
      <x v="101"/>
    </i>
    <i>
      <x v="136"/>
    </i>
    <i>
      <x v="126"/>
    </i>
    <i>
      <x v="247"/>
    </i>
    <i>
      <x v="214"/>
    </i>
    <i>
      <x v="154"/>
    </i>
    <i>
      <x v="76"/>
    </i>
    <i>
      <x v="138"/>
    </i>
    <i>
      <x v="231"/>
    </i>
    <i>
      <x v="196"/>
    </i>
    <i>
      <x v="62"/>
    </i>
    <i>
      <x v="227"/>
    </i>
    <i>
      <x v="188"/>
    </i>
    <i>
      <x v="11"/>
    </i>
    <i>
      <x v="222"/>
    </i>
    <i>
      <x v="270"/>
    </i>
    <i>
      <x v="257"/>
    </i>
    <i>
      <x v="221"/>
    </i>
    <i>
      <x v="86"/>
    </i>
    <i>
      <x v="13"/>
    </i>
    <i>
      <x v="43"/>
    </i>
    <i>
      <x v="115"/>
    </i>
    <i>
      <x v="34"/>
    </i>
    <i>
      <x v="32"/>
    </i>
    <i>
      <x v="98"/>
    </i>
    <i>
      <x v="252"/>
    </i>
    <i>
      <x v="266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183"/>
    </i>
    <i>
      <x v="289"/>
    </i>
    <i>
      <x v="230"/>
    </i>
    <i>
      <x v="200"/>
    </i>
    <i>
      <x v="97"/>
    </i>
    <i>
      <x v="168"/>
    </i>
    <i>
      <x v="147"/>
    </i>
    <i>
      <x v="45"/>
    </i>
    <i>
      <x v="89"/>
    </i>
    <i>
      <x v="170"/>
    </i>
    <i>
      <x v="59"/>
    </i>
    <i>
      <x v="163"/>
    </i>
    <i>
      <x v="274"/>
    </i>
    <i>
      <x v="248"/>
    </i>
    <i>
      <x v="8"/>
    </i>
    <i>
      <x v="134"/>
    </i>
    <i>
      <x v="88"/>
    </i>
    <i>
      <x v="41"/>
    </i>
    <i>
      <x v="225"/>
    </i>
    <i>
      <x v="155"/>
    </i>
    <i>
      <x v="301"/>
    </i>
    <i>
      <x v="223"/>
    </i>
    <i>
      <x v="280"/>
    </i>
    <i>
      <x v="159"/>
    </i>
    <i>
      <x v="3"/>
    </i>
    <i>
      <x v="296"/>
    </i>
    <i>
      <x v="171"/>
    </i>
    <i>
      <x v="141"/>
    </i>
    <i>
      <x v="268"/>
    </i>
    <i>
      <x v="79"/>
    </i>
    <i>
      <x v="213"/>
    </i>
    <i>
      <x v="299"/>
    </i>
    <i>
      <x v="262"/>
    </i>
    <i>
      <x v="173"/>
    </i>
    <i>
      <x v="81"/>
    </i>
    <i>
      <x v="153"/>
    </i>
    <i>
      <x v="226"/>
    </i>
    <i>
      <x v="172"/>
    </i>
    <i>
      <x v="236"/>
    </i>
    <i>
      <x v="279"/>
    </i>
    <i>
      <x v="82"/>
    </i>
    <i>
      <x v="161"/>
    </i>
    <i>
      <x v="291"/>
    </i>
    <i>
      <x v="205"/>
    </i>
    <i>
      <x v="37"/>
    </i>
    <i>
      <x v="129"/>
    </i>
    <i>
      <x v="112"/>
    </i>
    <i>
      <x v="67"/>
    </i>
    <i>
      <x v="204"/>
    </i>
    <i>
      <x v="53"/>
    </i>
    <i>
      <x v="292"/>
    </i>
    <i>
      <x v="91"/>
    </i>
    <i>
      <x v="304"/>
    </i>
    <i>
      <x v="143"/>
    </i>
    <i>
      <x v="68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9">
        <item m="1" x="40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64">
        <item h="1" m="1" x="2461"/>
        <item h="1" m="1" x="2460"/>
        <item h="1" m="1" x="2463"/>
        <item h="1" m="1" x="2462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2441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2458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24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2443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2442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452"/>
        <item h="1" x="2015"/>
        <item h="1" x="1833"/>
        <item h="1" x="1452"/>
        <item h="1" x="2364"/>
        <item h="1" x="2362"/>
        <item h="1" x="2446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2456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2455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453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2436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2457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2267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438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2450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439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448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h="1"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2440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2437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2451"/>
        <item h="1" x="19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312"/>
      <x v="1"/>
      <x v="1486"/>
    </i>
    <i r="1">
      <x v="3"/>
      <x v="1486"/>
    </i>
    <i>
      <x v="386"/>
      <x v="1"/>
      <x v="1486"/>
    </i>
    <i>
      <x v="387"/>
      <x v="3"/>
      <x v="1486"/>
    </i>
    <i>
      <x v="401"/>
      <x v="1"/>
      <x v="1486"/>
    </i>
    <i>
      <x v="402"/>
      <x v="3"/>
      <x v="1486"/>
    </i>
    <i>
      <x v="406"/>
      <x v="3"/>
      <x v="148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9">
        <item m="1" x="40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2"/>
        <item x="165"/>
        <item x="166"/>
        <item x="167"/>
        <item x="168"/>
        <item x="169"/>
        <item x="170"/>
        <item x="171"/>
        <item x="172"/>
        <item m="1" x="184"/>
        <item x="173"/>
        <item x="174"/>
        <item x="175"/>
        <item x="176"/>
        <item x="177"/>
        <item x="178"/>
        <item x="179"/>
        <item x="181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4">
        <item x="1542"/>
        <item x="1663"/>
        <item x="725"/>
        <item x="495"/>
        <item x="985"/>
        <item x="1830"/>
        <item x="484"/>
        <item x="611"/>
        <item x="649"/>
        <item x="132"/>
        <item x="1530"/>
        <item x="1393"/>
        <item x="914"/>
        <item x="1103"/>
        <item x="1554"/>
        <item x="1553"/>
        <item x="1680"/>
        <item x="1681"/>
        <item x="1682"/>
        <item x="618"/>
        <item x="774"/>
        <item x="1396"/>
        <item x="1664"/>
        <item x="464"/>
        <item x="211"/>
        <item x="97"/>
        <item x="1008"/>
        <item x="465"/>
        <item x="1819"/>
        <item x="61"/>
        <item x="62"/>
        <item x="63"/>
        <item x="1648"/>
        <item x="982"/>
        <item x="98"/>
        <item x="1007"/>
        <item x="508"/>
        <item x="1550"/>
        <item x="444"/>
        <item x="60"/>
        <item x="64"/>
        <item x="65"/>
        <item x="1673"/>
        <item x="1299"/>
        <item x="1035"/>
        <item x="647"/>
        <item x="1327"/>
        <item x="202"/>
        <item x="1722"/>
        <item x="485"/>
        <item x="1270"/>
        <item x="1443"/>
        <item x="941"/>
        <item x="1594"/>
        <item x="1634"/>
        <item x="345"/>
        <item x="1595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4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7"/>
        <item x="1615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8"/>
        <item x="755"/>
        <item x="837"/>
        <item x="631"/>
        <item x="1093"/>
        <item x="756"/>
        <item x="1133"/>
        <item x="217"/>
        <item x="179"/>
        <item x="1645"/>
        <item x="1016"/>
        <item x="1826"/>
        <item x="512"/>
        <item x="1161"/>
        <item x="138"/>
        <item x="1591"/>
        <item x="1090"/>
        <item x="1099"/>
        <item x="1100"/>
        <item x="200"/>
        <item x="1699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9"/>
        <item x="68"/>
        <item x="1456"/>
        <item x="1570"/>
        <item x="1057"/>
        <item x="1217"/>
        <item x="1618"/>
        <item x="858"/>
        <item x="1361"/>
        <item x="1348"/>
        <item x="1689"/>
        <item x="585"/>
        <item x="1083"/>
        <item x="351"/>
        <item x="1391"/>
        <item x="808"/>
        <item x="1789"/>
        <item x="1309"/>
        <item x="436"/>
        <item x="1757"/>
        <item x="1367"/>
        <item x="219"/>
        <item x="220"/>
        <item x="1838"/>
        <item x="1300"/>
        <item x="1832"/>
        <item x="1120"/>
        <item x="1713"/>
        <item x="547"/>
        <item x="960"/>
        <item x="938"/>
        <item x="830"/>
        <item x="946"/>
        <item x="956"/>
        <item x="1719"/>
        <item x="1061"/>
        <item x="920"/>
        <item x="721"/>
        <item x="1426"/>
        <item x="1834"/>
        <item x="1783"/>
        <item x="1788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9"/>
        <item x="1077"/>
        <item x="916"/>
        <item x="710"/>
        <item x="1005"/>
        <item x="607"/>
        <item x="606"/>
        <item x="608"/>
        <item x="588"/>
        <item x="80"/>
        <item x="1872"/>
        <item x="1599"/>
        <item x="1053"/>
        <item x="1741"/>
        <item x="1575"/>
        <item x="1054"/>
        <item x="1402"/>
        <item x="1403"/>
        <item x="1744"/>
        <item x="814"/>
        <item x="1858"/>
        <item x="753"/>
        <item x="1842"/>
        <item x="1283"/>
        <item x="1552"/>
        <item x="1581"/>
        <item x="831"/>
        <item x="835"/>
        <item x="892"/>
        <item x="893"/>
        <item x="1529"/>
        <item x="813"/>
        <item x="1777"/>
        <item x="1052"/>
        <item x="1242"/>
        <item x="1314"/>
        <item x="7"/>
        <item x="308"/>
        <item x="1500"/>
        <item x="1605"/>
        <item x="108"/>
        <item x="1323"/>
        <item x="1864"/>
        <item x="1256"/>
        <item x="1195"/>
        <item x="2"/>
        <item x="827"/>
        <item x="424"/>
        <item x="1558"/>
        <item x="980"/>
        <item x="1081"/>
        <item x="1338"/>
        <item x="663"/>
        <item x="1179"/>
        <item x="1537"/>
        <item x="679"/>
        <item x="1849"/>
        <item x="346"/>
        <item x="457"/>
        <item x="456"/>
        <item x="1802"/>
        <item x="1612"/>
        <item x="414"/>
        <item x="499"/>
        <item x="1123"/>
        <item x="1189"/>
        <item x="210"/>
        <item x="870"/>
        <item x="1322"/>
        <item x="895"/>
        <item x="1417"/>
        <item x="1373"/>
        <item x="1746"/>
        <item x="1498"/>
        <item x="1651"/>
        <item x="1730"/>
        <item x="739"/>
        <item x="443"/>
        <item x="1504"/>
        <item x="1747"/>
        <item x="1573"/>
        <item x="986"/>
        <item x="877"/>
        <item x="788"/>
        <item x="1000"/>
        <item x="1847"/>
        <item x="1759"/>
        <item x="1818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3"/>
        <item x="1691"/>
        <item x="962"/>
        <item x="1318"/>
        <item x="1678"/>
        <item x="1736"/>
        <item x="1488"/>
        <item x="1221"/>
        <item x="1862"/>
        <item x="597"/>
        <item x="596"/>
        <item x="1613"/>
        <item x="1773"/>
        <item x="552"/>
        <item x="1200"/>
        <item x="1222"/>
        <item x="1269"/>
        <item x="1033"/>
        <item x="1650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1"/>
        <item x="1423"/>
        <item x="675"/>
        <item x="1687"/>
        <item x="636"/>
        <item x="1734"/>
        <item x="750"/>
        <item x="673"/>
        <item x="1088"/>
        <item x="672"/>
        <item x="1383"/>
        <item x="1030"/>
        <item x="1627"/>
        <item x="1803"/>
        <item x="1854"/>
        <item x="1390"/>
        <item x="335"/>
        <item x="782"/>
        <item x="1799"/>
        <item x="798"/>
        <item x="790"/>
        <item x="780"/>
        <item x="967"/>
        <item x="674"/>
        <item x="1339"/>
        <item x="925"/>
        <item x="1608"/>
        <item x="682"/>
        <item x="879"/>
        <item x="1068"/>
        <item x="1670"/>
        <item x="1076"/>
        <item x="953"/>
        <item x="394"/>
        <item x="751"/>
        <item x="498"/>
        <item x="1427"/>
        <item x="1159"/>
        <item x="477"/>
        <item x="1487"/>
        <item x="1032"/>
        <item x="1732"/>
        <item x="1568"/>
        <item x="1725"/>
        <item x="656"/>
        <item x="1505"/>
        <item x="1563"/>
        <item x="1209"/>
        <item x="1196"/>
        <item x="522"/>
        <item x="1276"/>
        <item x="1275"/>
        <item x="783"/>
        <item x="1706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5"/>
        <item x="510"/>
        <item x="767"/>
        <item x="332"/>
        <item x="976"/>
        <item x="1395"/>
        <item x="746"/>
        <item x="458"/>
        <item x="1737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4"/>
        <item x="950"/>
        <item x="1470"/>
        <item x="155"/>
        <item x="1474"/>
        <item x="154"/>
        <item x="446"/>
        <item x="1493"/>
        <item x="1637"/>
        <item x="221"/>
        <item x="713"/>
        <item x="1180"/>
        <item x="128"/>
        <item x="1011"/>
        <item x="1580"/>
        <item x="1476"/>
        <item x="1291"/>
        <item x="127"/>
        <item x="417"/>
        <item x="1365"/>
        <item x="1345"/>
        <item x="1381"/>
        <item x="1556"/>
        <item x="1576"/>
        <item x="1729"/>
        <item x="1557"/>
        <item x="1774"/>
        <item x="1561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2"/>
        <item x="1193"/>
        <item x="979"/>
        <item x="426"/>
        <item x="1723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7"/>
        <item x="1162"/>
        <item x="923"/>
        <item x="1844"/>
        <item x="1769"/>
        <item x="1606"/>
        <item x="352"/>
        <item x="1374"/>
        <item x="1302"/>
        <item x="1450"/>
        <item x="852"/>
        <item x="1628"/>
        <item x="1727"/>
        <item x="1303"/>
        <item x="1690"/>
        <item x="1833"/>
        <item x="1452"/>
        <item x="1711"/>
        <item x="1671"/>
        <item x="1655"/>
        <item x="1748"/>
        <item x="1749"/>
        <item x="1863"/>
        <item x="1659"/>
        <item x="1658"/>
        <item x="823"/>
        <item x="724"/>
        <item x="968"/>
        <item x="797"/>
        <item x="1206"/>
        <item x="1617"/>
        <item x="1828"/>
        <item x="1483"/>
        <item x="1003"/>
        <item x="669"/>
        <item x="1154"/>
        <item x="662"/>
        <item x="1286"/>
        <item x="1560"/>
        <item x="1481"/>
        <item x="709"/>
        <item x="1262"/>
        <item x="1404"/>
        <item x="1738"/>
        <item x="1507"/>
        <item x="1472"/>
        <item x="954"/>
        <item x="490"/>
        <item x="1341"/>
        <item x="1835"/>
        <item x="819"/>
        <item x="1069"/>
        <item x="1258"/>
        <item x="1164"/>
        <item x="1039"/>
        <item x="432"/>
        <item x="1480"/>
        <item x="1503"/>
        <item x="433"/>
        <item x="918"/>
        <item x="1676"/>
        <item x="1724"/>
        <item x="1140"/>
        <item x="1638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9"/>
        <item x="1516"/>
        <item x="1070"/>
        <item x="598"/>
        <item x="928"/>
        <item x="216"/>
        <item x="1512"/>
        <item x="1629"/>
        <item x="556"/>
        <item x="1096"/>
        <item x="763"/>
        <item x="1562"/>
        <item x="1804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5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3"/>
        <item x="905"/>
        <item x="89"/>
        <item x="84"/>
        <item x="1244"/>
        <item x="1281"/>
        <item x="1635"/>
        <item x="47"/>
        <item x="842"/>
        <item x="1643"/>
        <item x="965"/>
        <item x="787"/>
        <item x="843"/>
        <item x="981"/>
        <item x="46"/>
        <item x="1846"/>
        <item x="609"/>
        <item x="99"/>
        <item x="103"/>
        <item x="104"/>
        <item x="885"/>
        <item x="37"/>
        <item x="1114"/>
        <item x="1113"/>
        <item x="717"/>
        <item x="720"/>
        <item x="1543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1"/>
        <item x="1823"/>
        <item x="1820"/>
        <item x="1728"/>
        <item x="1589"/>
        <item x="1590"/>
        <item x="1364"/>
        <item x="1577"/>
        <item x="1555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9"/>
        <item x="1868"/>
        <item x="518"/>
        <item x="1816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7"/>
        <item x="283"/>
        <item x="934"/>
        <item x="1540"/>
        <item x="769"/>
        <item x="574"/>
        <item x="290"/>
        <item x="1811"/>
        <item x="344"/>
        <item x="817"/>
        <item x="310"/>
        <item x="1151"/>
        <item x="1071"/>
        <item x="1317"/>
        <item x="1183"/>
        <item x="1428"/>
        <item x="1020"/>
        <item x="1551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3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1"/>
        <item x="185"/>
        <item x="276"/>
        <item x="691"/>
        <item x="1199"/>
        <item x="1045"/>
        <item x="1630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4"/>
        <item x="1185"/>
        <item x="1187"/>
        <item x="1250"/>
        <item x="1436"/>
        <item x="1726"/>
        <item x="933"/>
        <item x="932"/>
        <item x="106"/>
        <item x="1775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9"/>
        <item x="583"/>
        <item x="902"/>
        <item x="901"/>
        <item x="711"/>
        <item x="1394"/>
        <item x="977"/>
        <item x="1118"/>
        <item x="1264"/>
        <item x="1228"/>
        <item x="131"/>
        <item x="1808"/>
        <item x="844"/>
        <item x="72"/>
        <item x="447"/>
        <item x="1249"/>
        <item x="586"/>
        <item x="969"/>
        <item x="1814"/>
        <item x="1051"/>
        <item x="937"/>
        <item x="1825"/>
        <item x="958"/>
        <item x="1495"/>
        <item x="1733"/>
        <item x="416"/>
        <item x="994"/>
        <item x="1010"/>
        <item x="913"/>
        <item x="124"/>
        <item x="1665"/>
        <item x="1666"/>
        <item x="997"/>
        <item x="1778"/>
        <item x="1779"/>
        <item x="13"/>
        <item x="627"/>
        <item x="1041"/>
        <item x="1720"/>
        <item x="1013"/>
        <item x="1484"/>
        <item x="735"/>
        <item x="908"/>
        <item x="1798"/>
        <item x="836"/>
        <item x="1173"/>
        <item x="1321"/>
        <item x="1790"/>
        <item x="1401"/>
        <item x="883"/>
        <item x="775"/>
        <item x="1739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1"/>
        <item x="1569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7"/>
        <item x="1829"/>
        <item x="1715"/>
        <item x="555"/>
        <item x="1716"/>
        <item x="1089"/>
        <item x="1139"/>
        <item x="1718"/>
        <item x="1246"/>
        <item x="1780"/>
        <item x="1208"/>
        <item x="1289"/>
        <item x="1308"/>
        <item x="1143"/>
        <item x="1564"/>
        <item x="1840"/>
        <item x="1490"/>
        <item x="393"/>
        <item x="402"/>
        <item x="515"/>
        <item x="554"/>
        <item x="635"/>
        <item x="1695"/>
        <item x="886"/>
        <item x="1856"/>
        <item x="1124"/>
        <item x="1513"/>
        <item x="1510"/>
        <item x="1786"/>
        <item x="247"/>
        <item x="1406"/>
        <item x="1121"/>
        <item x="487"/>
        <item x="963"/>
        <item x="144"/>
        <item x="292"/>
        <item x="146"/>
        <item x="872"/>
        <item x="147"/>
        <item x="1619"/>
        <item x="404"/>
        <item x="1467"/>
        <item x="1620"/>
        <item x="491"/>
        <item x="209"/>
        <item x="1597"/>
        <item x="227"/>
        <item x="225"/>
        <item x="232"/>
        <item x="226"/>
        <item x="1064"/>
        <item x="406"/>
        <item x="1852"/>
        <item x="840"/>
        <item x="1328"/>
        <item x="1306"/>
        <item x="475"/>
        <item x="542"/>
        <item x="1791"/>
        <item x="81"/>
        <item x="473"/>
        <item x="1210"/>
        <item x="341"/>
        <item x="648"/>
        <item x="1280"/>
        <item x="1370"/>
        <item x="1371"/>
        <item x="1325"/>
        <item x="1758"/>
        <item x="32"/>
        <item x="1598"/>
        <item x="527"/>
        <item x="1693"/>
        <item x="418"/>
        <item x="1776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2"/>
        <item x="1478"/>
        <item x="1375"/>
        <item x="641"/>
        <item x="213"/>
        <item x="1085"/>
        <item x="1661"/>
        <item x="1109"/>
        <item x="1425"/>
        <item x="1607"/>
        <item x="1762"/>
        <item x="1640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9"/>
        <item x="876"/>
        <item x="252"/>
        <item x="955"/>
        <item x="259"/>
        <item x="264"/>
        <item x="742"/>
        <item x="1710"/>
        <item x="1653"/>
        <item x="1610"/>
        <item x="258"/>
        <item x="255"/>
        <item x="1821"/>
        <item x="254"/>
        <item x="1527"/>
        <item x="376"/>
        <item x="1034"/>
        <item x="253"/>
        <item x="1524"/>
        <item x="375"/>
        <item x="1660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6"/>
        <item x="262"/>
        <item x="1055"/>
        <item x="1571"/>
        <item x="438"/>
        <item x="439"/>
        <item x="743"/>
        <item x="1330"/>
        <item x="1633"/>
        <item x="1755"/>
        <item x="988"/>
        <item x="989"/>
        <item x="1532"/>
        <item x="1434"/>
        <item x="1433"/>
        <item x="368"/>
        <item x="95"/>
        <item x="96"/>
        <item x="758"/>
        <item x="1536"/>
        <item x="1058"/>
        <item x="1363"/>
        <item x="1288"/>
        <item x="1122"/>
        <item x="565"/>
        <item x="772"/>
        <item x="59"/>
        <item x="834"/>
        <item x="1753"/>
        <item x="145"/>
        <item x="514"/>
        <item x="584"/>
        <item x="716"/>
        <item x="35"/>
        <item x="1136"/>
        <item x="1708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6"/>
        <item x="296"/>
        <item x="134"/>
        <item x="412"/>
        <item x="1770"/>
        <item x="1810"/>
        <item x="1812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3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5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1"/>
        <item x="1087"/>
        <item x="1523"/>
        <item x="1469"/>
        <item x="764"/>
        <item x="1541"/>
        <item x="480"/>
        <item x="706"/>
        <item x="33"/>
        <item x="1843"/>
        <item x="1785"/>
        <item x="1649"/>
        <item x="1654"/>
        <item x="1582"/>
        <item x="978"/>
        <item x="801"/>
        <item x="802"/>
        <item x="629"/>
        <item x="630"/>
        <item x="1704"/>
        <item x="524"/>
        <item x="966"/>
        <item x="1153"/>
        <item x="815"/>
        <item x="1216"/>
        <item x="1837"/>
        <item x="1794"/>
        <item x="1369"/>
        <item x="90"/>
        <item x="616"/>
        <item x="1677"/>
        <item x="1411"/>
        <item x="1410"/>
        <item x="1022"/>
        <item x="1705"/>
        <item x="1329"/>
        <item x="1072"/>
        <item x="1292"/>
        <item x="1025"/>
        <item x="1065"/>
        <item x="882"/>
        <item x="1502"/>
        <item x="683"/>
        <item x="1707"/>
        <item x="1636"/>
        <item x="1800"/>
        <item x="1700"/>
        <item x="1171"/>
        <item x="1441"/>
        <item x="1461"/>
        <item x="854"/>
        <item x="1566"/>
        <item x="1458"/>
        <item x="526"/>
        <item x="703"/>
        <item x="1152"/>
        <item x="851"/>
        <item x="1623"/>
        <item x="1809"/>
        <item x="1336"/>
        <item x="1167"/>
        <item x="1479"/>
        <item x="523"/>
        <item x="795"/>
        <item x="1037"/>
        <item x="998"/>
        <item x="926"/>
        <item x="1260"/>
        <item x="1873"/>
        <item x="1006"/>
        <item x="1148"/>
        <item x="1517"/>
        <item x="1622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7"/>
        <item x="1351"/>
        <item x="1132"/>
        <item x="1805"/>
        <item x="1295"/>
        <item x="1186"/>
        <item x="784"/>
        <item x="1284"/>
        <item x="88"/>
        <item x="1048"/>
        <item x="1304"/>
        <item x="1766"/>
        <item x="1767"/>
        <item x="990"/>
        <item x="1419"/>
        <item x="235"/>
        <item x="42"/>
        <item x="43"/>
        <item x="1548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6"/>
        <item x="1712"/>
        <item x="1326"/>
        <item x="888"/>
        <item x="766"/>
        <item x="915"/>
        <item x="1807"/>
        <item x="1447"/>
        <item x="653"/>
        <item x="1754"/>
        <item x="1277"/>
        <item x="1685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3"/>
        <item x="864"/>
        <item x="657"/>
        <item x="1578"/>
        <item x="812"/>
        <item x="1313"/>
        <item x="1357"/>
        <item x="1625"/>
        <item x="481"/>
        <item x="1764"/>
        <item x="15"/>
        <item x="1172"/>
        <item x="927"/>
        <item x="1910"/>
        <item x="1254"/>
        <item x="1430"/>
        <item x="1214"/>
        <item x="1601"/>
        <item x="1600"/>
        <item x="150"/>
        <item x="294"/>
        <item x="589"/>
        <item x="218"/>
        <item x="449"/>
        <item x="1694"/>
        <item x="1763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2"/>
        <item x="1215"/>
        <item x="1735"/>
        <item x="809"/>
        <item x="1128"/>
        <item x="1149"/>
        <item x="1301"/>
        <item x="1029"/>
        <item x="1850"/>
        <item x="492"/>
        <item x="388"/>
        <item x="222"/>
        <item x="1431"/>
        <item x="445"/>
        <item x="1836"/>
        <item x="1067"/>
        <item x="1514"/>
        <item x="922"/>
        <item x="1853"/>
        <item x="1212"/>
        <item x="1572"/>
        <item x="452"/>
        <item x="1674"/>
        <item x="1141"/>
        <item x="1126"/>
        <item x="747"/>
        <item x="1721"/>
        <item x="778"/>
        <item x="1859"/>
        <item x="1609"/>
        <item x="1781"/>
        <item x="17"/>
        <item x="343"/>
        <item x="528"/>
        <item x="397"/>
        <item x="40"/>
        <item x="1392"/>
        <item x="604"/>
        <item x="1801"/>
        <item x="1063"/>
        <item x="891"/>
        <item x="1652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9"/>
        <item x="1462"/>
        <item x="1702"/>
        <item x="340"/>
        <item x="1255"/>
        <item x="1334"/>
        <item x="1614"/>
        <item x="371"/>
        <item x="234"/>
        <item x="423"/>
        <item x="516"/>
        <item x="1094"/>
        <item x="701"/>
        <item x="677"/>
        <item x="1717"/>
        <item x="975"/>
        <item x="972"/>
        <item x="1756"/>
        <item x="1078"/>
        <item x="1273"/>
        <item x="1379"/>
        <item x="1771"/>
        <item x="79"/>
        <item x="39"/>
        <item x="796"/>
        <item x="687"/>
        <item x="1692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5"/>
        <item x="1827"/>
        <item x="372"/>
        <item x="6"/>
        <item x="3"/>
        <item x="324"/>
        <item x="409"/>
        <item x="1760"/>
        <item x="1"/>
        <item x="0"/>
        <item x="387"/>
        <item x="509"/>
        <item x="984"/>
        <item x="1841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5"/>
        <item x="1626"/>
        <item x="1696"/>
        <item x="1453"/>
        <item x="1359"/>
        <item x="1491"/>
        <item x="867"/>
        <item x="1266"/>
        <item x="497"/>
        <item x="676"/>
        <item x="1668"/>
        <item x="1024"/>
        <item x="1023"/>
        <item x="1107"/>
        <item x="44"/>
        <item x="41"/>
        <item x="93"/>
        <item x="92"/>
        <item x="476"/>
        <item x="408"/>
        <item x="1137"/>
        <item x="1743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2"/>
        <item x="1870"/>
        <item x="1160"/>
        <item x="530"/>
        <item x="531"/>
        <item x="19"/>
        <item x="1223"/>
        <item x="1409"/>
        <item x="745"/>
        <item x="1311"/>
        <item x="1119"/>
        <item x="1848"/>
        <item x="398"/>
        <item x="1815"/>
        <item x="1398"/>
        <item x="1362"/>
        <item x="1368"/>
        <item x="1380"/>
        <item x="1190"/>
        <item x="1347"/>
        <item x="1236"/>
        <item x="1731"/>
        <item x="959"/>
        <item x="987"/>
        <item x="684"/>
        <item x="56"/>
        <item x="55"/>
        <item x="1346"/>
        <item x="1197"/>
        <item x="1198"/>
        <item x="30"/>
        <item x="440"/>
        <item x="1866"/>
        <item x="1538"/>
        <item x="1422"/>
        <item x="1752"/>
        <item x="1647"/>
        <item x="1079"/>
        <item x="610"/>
        <item x="690"/>
        <item x="1662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2"/>
        <item x="1824"/>
        <item x="1772"/>
        <item x="1845"/>
        <item x="1355"/>
        <item x="1596"/>
        <item x="773"/>
        <item x="1056"/>
        <item x="875"/>
        <item x="1177"/>
        <item x="861"/>
        <item x="1588"/>
        <item x="1545"/>
        <item x="991"/>
        <item x="845"/>
        <item x="1714"/>
        <item x="1544"/>
        <item x="1157"/>
        <item x="1669"/>
        <item x="1546"/>
        <item x="1792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7"/>
        <item x="1459"/>
        <item x="24"/>
        <item x="1412"/>
        <item x="825"/>
        <item x="1117"/>
        <item x="118"/>
        <item x="884"/>
        <item x="541"/>
        <item x="1438"/>
        <item x="1817"/>
        <item x="1740"/>
        <item x="331"/>
        <item x="323"/>
        <item x="120"/>
        <item x="113"/>
        <item x="1604"/>
        <item x="1592"/>
        <item x="1593"/>
        <item x="121"/>
        <item x="1641"/>
        <item x="1586"/>
        <item x="1585"/>
        <item x="1587"/>
        <item x="1509"/>
        <item x="1688"/>
        <item x="777"/>
        <item x="1686"/>
        <item x="1584"/>
        <item x="1583"/>
        <item x="321"/>
        <item x="748"/>
        <item x="361"/>
        <item x="230"/>
        <item x="231"/>
        <item x="228"/>
        <item x="1750"/>
        <item x="1672"/>
        <item x="229"/>
        <item x="1535"/>
        <item x="1534"/>
        <item x="1533"/>
        <item x="832"/>
        <item x="1444"/>
        <item x="125"/>
        <item x="355"/>
        <item x="328"/>
        <item x="871"/>
        <item x="1147"/>
        <item x="1865"/>
        <item x="1751"/>
        <item x="1204"/>
        <item x="1463"/>
        <item x="1144"/>
        <item x="1145"/>
        <item x="389"/>
        <item x="1871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1"/>
        <item x="1657"/>
        <item x="1656"/>
        <item x="824"/>
        <item x="848"/>
        <item x="1038"/>
        <item x="1027"/>
        <item x="942"/>
        <item x="1265"/>
        <item x="1684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7"/>
        <item x="500"/>
        <item x="1178"/>
        <item x="110"/>
        <item x="466"/>
        <item x="501"/>
        <item x="992"/>
        <item x="1539"/>
        <item x="770"/>
        <item x="38"/>
        <item x="1062"/>
        <item x="1320"/>
        <item x="1860"/>
        <item x="1026"/>
        <item x="1112"/>
        <item x="223"/>
        <item x="1761"/>
        <item x="1525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8"/>
        <item x="246"/>
        <item x="165"/>
        <item x="245"/>
        <item x="655"/>
        <item x="1616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9"/>
        <item x="1229"/>
        <item x="529"/>
        <item x="1386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60"/>
        <item m="1" x="2461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462"/>
        <item m="1" x="2463"/>
        <item x="2454"/>
        <item x="2455"/>
        <item x="2456"/>
        <item x="2457"/>
        <item x="2267"/>
        <item x="2458"/>
        <item x="2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3"/>
    </i>
    <i>
      <x v="161"/>
      <x v="52"/>
      <x/>
      <x v="1828"/>
    </i>
    <i>
      <x v="177"/>
      <x v="52"/>
      <x/>
      <x v="1841"/>
    </i>
    <i r="3">
      <x v="1873"/>
    </i>
    <i>
      <x v="187"/>
      <x v="52"/>
      <x/>
      <x v="1188"/>
    </i>
    <i>
      <x v="228"/>
      <x v="52"/>
      <x/>
      <x v="1874"/>
    </i>
    <i>
      <x v="237"/>
      <x v="52"/>
      <x/>
      <x v="1826"/>
    </i>
    <i>
      <x v="253"/>
      <x v="52"/>
      <x/>
      <x v="1874"/>
    </i>
    <i>
      <x v="323"/>
      <x v="52"/>
      <x/>
      <x v="1841"/>
    </i>
    <i>
      <x v="334"/>
      <x v="52"/>
      <x/>
      <x v="2244"/>
    </i>
    <i>
      <x v="369"/>
      <x v="52"/>
      <x/>
      <x v="224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9">
        <item m="1" x="40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2"/>
        <item x="165"/>
        <item x="166"/>
        <item x="167"/>
        <item x="168"/>
        <item x="169"/>
        <item x="170"/>
        <item x="171"/>
        <item x="172"/>
        <item m="1" x="184"/>
        <item x="173"/>
        <item x="174"/>
        <item x="175"/>
        <item x="176"/>
        <item x="177"/>
        <item x="178"/>
        <item x="179"/>
        <item x="181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60"/>
        <item h="1" m="1" x="2461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462"/>
        <item h="1" m="1" x="2463"/>
        <item h="1" x="2454"/>
        <item h="1" x="2455"/>
        <item h="1" x="2456"/>
        <item h="1" x="2457"/>
        <item h="1" x="2267"/>
        <item h="1" x="2458"/>
        <item h="1" x="2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81"/>
        <i x="55"/>
        <i x="247"/>
        <i x="95"/>
        <i x="84" s="1"/>
        <i x="26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64">
        <i x="149"/>
        <i x="644" s="1"/>
        <i x="430"/>
        <i x="1310"/>
        <i x="1949"/>
        <i x="2435"/>
        <i x="1806"/>
        <i x="1964"/>
        <i x="150"/>
        <i x="589"/>
        <i x="218"/>
        <i x="1337"/>
        <i x="420"/>
        <i x="316"/>
        <i x="1134"/>
        <i x="1340"/>
        <i x="1908"/>
        <i x="521"/>
        <i x="133"/>
        <i x="297"/>
        <i x="2461" nd="1"/>
        <i x="2460" nd="1"/>
        <i x="2463" nd="1"/>
        <i x="2462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2458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2456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2455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453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2457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2267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64">
        <i x="892" s="1"/>
        <i x="893" s="1"/>
        <i x="1015" s="1"/>
        <i x="2087" s="1"/>
        <i x="1293" s="1"/>
        <i x="1526" s="1"/>
        <i x="655" s="1"/>
        <i x="1163" s="1"/>
        <i x="1175" s="1"/>
        <i x="168" s="1"/>
        <i x="2461" s="1" nd="1"/>
        <i x="2460" s="1" nd="1"/>
        <i x="2463" s="1" nd="1"/>
        <i x="2462" s="1" nd="1"/>
        <i x="1542" s="1" nd="1"/>
        <i x="1663" s="1" nd="1"/>
        <i x="725" s="1" nd="1"/>
        <i x="495" s="1" nd="1"/>
        <i x="985" s="1" nd="1"/>
        <i x="1830" s="1" nd="1"/>
        <i x="484" s="1" nd="1"/>
        <i x="611" s="1" nd="1"/>
        <i x="2262" s="1" nd="1"/>
        <i x="2395" s="1" nd="1"/>
        <i x="649" s="1" nd="1"/>
        <i x="132" s="1" nd="1"/>
        <i x="1893" s="1" nd="1"/>
        <i x="1530" s="1" nd="1"/>
        <i x="1393" s="1" nd="1"/>
        <i x="914" s="1" nd="1"/>
        <i x="1103" s="1" nd="1"/>
        <i x="1554" s="1" nd="1"/>
        <i x="1553" s="1" nd="1"/>
        <i x="1680" s="1" nd="1"/>
        <i x="1681" s="1" nd="1"/>
        <i x="1682" s="1" nd="1"/>
        <i x="1995" s="1" nd="1"/>
        <i x="618" s="1" nd="1"/>
        <i x="774" s="1" nd="1"/>
        <i x="1396" s="1" nd="1"/>
        <i x="1664" s="1" nd="1"/>
        <i x="464" s="1" nd="1"/>
        <i x="211" s="1" nd="1"/>
        <i x="97" s="1" nd="1"/>
        <i x="1008" s="1" nd="1"/>
        <i x="465" s="1" nd="1"/>
        <i x="1819" s="1" nd="1"/>
        <i x="61" s="1" nd="1"/>
        <i x="62" s="1" nd="1"/>
        <i x="63" s="1" nd="1"/>
        <i x="1648" s="1" nd="1"/>
        <i x="2390" s="1" nd="1"/>
        <i x="2049" s="1" nd="1"/>
        <i x="982" s="1" nd="1"/>
        <i x="2070" s="1" nd="1"/>
        <i x="98" s="1" nd="1"/>
        <i x="1007" s="1" nd="1"/>
        <i x="508" s="1" nd="1"/>
        <i x="1550" s="1" nd="1"/>
        <i x="444" s="1" nd="1"/>
        <i x="60" s="1" nd="1"/>
        <i x="64" s="1" nd="1"/>
        <i x="65" s="1" nd="1"/>
        <i x="1673" s="1" nd="1"/>
        <i x="1299" s="1" nd="1"/>
        <i x="1035" s="1" nd="1"/>
        <i x="1992" s="1" nd="1"/>
        <i x="647" s="1" nd="1"/>
        <i x="2146" s="1" nd="1"/>
        <i x="1327" s="1" nd="1"/>
        <i x="202" s="1" nd="1"/>
        <i x="1722" s="1" nd="1"/>
        <i x="307" s="1" nd="1"/>
        <i x="485" s="1" nd="1"/>
        <i x="1270" s="1" nd="1"/>
        <i x="1443" s="1" nd="1"/>
        <i x="1895" s="1" nd="1"/>
        <i x="941" s="1" nd="1"/>
        <i x="1594" s="1" nd="1"/>
        <i x="1634" s="1" nd="1"/>
        <i x="345" s="1" nd="1"/>
        <i x="1595" s="1" nd="1"/>
        <i x="347" s="1" nd="1"/>
        <i x="1894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8" s="1" nd="1"/>
        <i x="1129" s="1" nd="1"/>
        <i x="1130" s="1" nd="1"/>
        <i x="762" s="1" nd="1"/>
        <i x="2002" s="1" nd="1"/>
        <i x="183" s="1" nd="1"/>
        <i x="511" s="1" nd="1"/>
        <i x="268" s="1" nd="1"/>
        <i x="384" s="1" nd="1"/>
        <i x="1230" s="1" nd="1"/>
        <i x="890" s="1" nd="1"/>
        <i x="1644" s="1" nd="1"/>
        <i x="360" s="1" nd="1"/>
        <i x="148" s="1" nd="1"/>
        <i x="271" s="1" nd="1"/>
        <i x="642" s="1" nd="1"/>
        <i x="367" s="1" nd="1"/>
        <i x="2041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181" s="1" nd="1"/>
        <i x="1787" s="1" nd="1"/>
        <i x="2430" s="1" nd="1"/>
        <i x="1615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8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4" s="1" nd="1"/>
        <i x="1645" s="1" nd="1"/>
        <i x="1016" s="1" nd="1"/>
        <i x="1826" s="1" nd="1"/>
        <i x="512" s="1" nd="1"/>
        <i x="1161" s="1" nd="1"/>
        <i x="138" s="1" nd="1"/>
        <i x="2022" s="1" nd="1"/>
        <i x="1591" s="1" nd="1"/>
        <i x="1090" s="1" nd="1"/>
        <i x="1099" s="1" nd="1"/>
        <i x="1100" s="1" nd="1"/>
        <i x="200" s="1" nd="1"/>
        <i x="1699" s="1" nd="1"/>
        <i x="489" s="1" nd="1"/>
        <i x="142" s="1" nd="1"/>
        <i x="488" s="1" nd="1"/>
        <i x="273" s="1" nd="1"/>
        <i x="910" s="1" nd="1"/>
        <i x="2264" s="1" nd="1"/>
        <i x="496" s="1" nd="1"/>
        <i x="2034" s="1" nd="1"/>
        <i x="2222" s="1" nd="1"/>
        <i x="786" s="1" nd="1"/>
        <i x="1111" s="1" nd="1"/>
        <i x="184" s="1" nd="1"/>
        <i x="2014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9" s="1" nd="1"/>
        <i x="68" s="1" nd="1"/>
        <i x="1456" s="1" nd="1"/>
        <i x="2441" s="1" nd="1"/>
        <i x="1570" s="1" nd="1"/>
        <i x="1057" s="1" nd="1"/>
        <i x="1382" s="1" nd="1"/>
        <i x="1217" s="1" nd="1"/>
        <i x="1618" s="1" nd="1"/>
        <i x="858" s="1" nd="1"/>
        <i x="1361" s="1" nd="1"/>
        <i x="1348" s="1" nd="1"/>
        <i x="1689" s="1" nd="1"/>
        <i x="585" s="1" nd="1"/>
        <i x="1083" s="1" nd="1"/>
        <i x="351" s="1" nd="1"/>
        <i x="1391" s="1" nd="1"/>
        <i x="808" s="1" nd="1"/>
        <i x="1789" s="1" nd="1"/>
        <i x="2361" s="1" nd="1"/>
        <i x="2317" s="1" nd="1"/>
        <i x="1956" s="1" nd="1"/>
        <i x="2272" s="1" nd="1"/>
        <i x="2348" s="1" nd="1"/>
        <i x="1309" s="1" nd="1"/>
        <i x="436" s="1" nd="1"/>
        <i x="1757" s="1" nd="1"/>
        <i x="1367" s="1" nd="1"/>
        <i x="219" s="1" nd="1"/>
        <i x="220" s="1" nd="1"/>
        <i x="1838" s="1" nd="1"/>
        <i x="1300" s="1" nd="1"/>
        <i x="1832" s="1" nd="1"/>
        <i x="2354" s="1" nd="1"/>
        <i x="1120" s="1" nd="1"/>
        <i x="1713" s="1" nd="1"/>
        <i x="547" s="1" nd="1"/>
        <i x="960" s="1" nd="1"/>
        <i x="938" s="1" nd="1"/>
        <i x="830" s="1" nd="1"/>
        <i x="946" s="1" nd="1"/>
        <i x="956" s="1" nd="1"/>
        <i x="1719" s="1" nd="1"/>
        <i x="1061" s="1" nd="1"/>
        <i x="920" s="1" nd="1"/>
        <i x="721" s="1" nd="1"/>
        <i x="1426" s="1" nd="1"/>
        <i x="1834" s="1" nd="1"/>
        <i x="1880" s="1" nd="1"/>
        <i x="1783" s="1" nd="1"/>
        <i x="2134" s="1" nd="1"/>
        <i x="1788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2" s="1" nd="1"/>
        <i x="1324" s="1" nd="1"/>
        <i x="1464" s="1" nd="1"/>
        <i x="129" s="1" nd="1"/>
        <i x="126" s="1" nd="1"/>
        <i x="866" s="1" nd="1"/>
        <i x="1285" s="1" nd="1"/>
        <i x="1679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2" s="1" nd="1"/>
        <i x="704" s="1" nd="1"/>
        <i x="1599" s="1" nd="1"/>
        <i x="1053" s="1" nd="1"/>
        <i x="1741" s="1" nd="1"/>
        <i x="1575" s="1" nd="1"/>
        <i x="1054" s="1" nd="1"/>
        <i x="1402" s="1" nd="1"/>
        <i x="1403" s="1" nd="1"/>
        <i x="1744" s="1" nd="1"/>
        <i x="814" s="1" nd="1"/>
        <i x="1858" s="1" nd="1"/>
        <i x="753" s="1" nd="1"/>
        <i x="2397" s="1" nd="1"/>
        <i x="1842" s="1" nd="1"/>
        <i x="1283" s="1" nd="1"/>
        <i x="2144" s="1" nd="1"/>
        <i x="2143" s="1" nd="1"/>
        <i x="1552" s="1" nd="1"/>
        <i x="1581" s="1" nd="1"/>
        <i x="831" s="1" nd="1"/>
        <i x="835" s="1" nd="1"/>
        <i x="1529" s="1" nd="1"/>
        <i x="813" s="1" nd="1"/>
        <i x="1777" s="1" nd="1"/>
        <i x="1934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5" s="1" nd="1"/>
        <i x="108" s="1" nd="1"/>
        <i x="2051" s="1" nd="1"/>
        <i x="1323" s="1" nd="1"/>
        <i x="1864" s="1" nd="1"/>
        <i x="1256" s="1" nd="1"/>
        <i x="1195" s="1" nd="1"/>
        <i x="2" s="1" nd="1"/>
        <i x="827" s="1" nd="1"/>
        <i x="424" s="1" nd="1"/>
        <i x="1558" s="1" nd="1"/>
        <i x="980" s="1" nd="1"/>
        <i x="1081" s="1" nd="1"/>
        <i x="1952" s="1" nd="1"/>
        <i x="1338" s="1" nd="1"/>
        <i x="2056" s="1" nd="1"/>
        <i x="663" s="1" nd="1"/>
        <i x="1179" s="1" nd="1"/>
        <i x="1537" s="1" nd="1"/>
        <i x="679" s="1" nd="1"/>
        <i x="1913" s="1" nd="1"/>
        <i x="1849" s="1" nd="1"/>
        <i x="346" s="1" nd="1"/>
        <i x="457" s="1" nd="1"/>
        <i x="456" s="1" nd="1"/>
        <i x="1802" s="1" nd="1"/>
        <i x="1612" s="1" nd="1"/>
        <i x="414" s="1" nd="1"/>
        <i x="2295" s="1" nd="1"/>
        <i x="499" s="1" nd="1"/>
        <i x="1903" s="1" nd="1"/>
        <i x="1904" s="1" nd="1"/>
        <i x="2023" s="1" nd="1"/>
        <i x="1123" s="1" nd="1"/>
        <i x="1632" s="1" nd="1"/>
        <i x="1189" s="1" nd="1"/>
        <i x="210" s="1" nd="1"/>
        <i x="870" s="1" nd="1"/>
        <i x="2001" s="1" nd="1"/>
        <i x="1322" s="1" nd="1"/>
        <i x="895" s="1" nd="1"/>
        <i x="1417" s="1" nd="1"/>
        <i x="1373" s="1" nd="1"/>
        <i x="1746" s="1" nd="1"/>
        <i x="1498" s="1" nd="1"/>
        <i x="1651" s="1" nd="1"/>
        <i x="2081" s="1" nd="1"/>
        <i x="1730" s="1" nd="1"/>
        <i x="739" s="1" nd="1"/>
        <i x="1912" s="1" nd="1"/>
        <i x="443" s="1" nd="1"/>
        <i x="1504" s="1" nd="1"/>
        <i x="2182" s="1" nd="1"/>
        <i x="1747" s="1" nd="1"/>
        <i x="1573" s="1" nd="1"/>
        <i x="986" s="1" nd="1"/>
        <i x="877" s="1" nd="1"/>
        <i x="788" s="1" nd="1"/>
        <i x="1000" s="1" nd="1"/>
        <i x="1847" s="1" nd="1"/>
        <i x="2447" s="1" nd="1"/>
        <i x="1759" s="1" nd="1"/>
        <i x="1818" s="1" nd="1"/>
        <i x="2322" s="1" nd="1"/>
        <i x="599" s="1" nd="1"/>
        <i x="1377" s="1" nd="1"/>
        <i x="708" s="1" nd="1"/>
        <i x="1378" s="1" nd="1"/>
        <i x="2228" s="1" nd="1"/>
        <i x="1227" s="1" nd="1"/>
        <i x="1935" s="1" nd="1"/>
        <i x="1060" s="1" nd="1"/>
        <i x="931" s="1" nd="1"/>
        <i x="2301" s="1" nd="1"/>
        <i x="23" s="1" nd="1"/>
        <i x="22" s="1" nd="1"/>
        <i x="833" s="1" nd="1"/>
        <i x="650" s="1" nd="1"/>
        <i x="1793" s="1" nd="1"/>
        <i x="1691" s="1" nd="1"/>
        <i x="962" s="1" nd="1"/>
        <i x="1318" s="1" nd="1"/>
        <i x="2004" s="1" nd="1"/>
        <i x="1678" s="1" nd="1"/>
        <i x="1736" s="1" nd="1"/>
        <i x="1488" s="1" nd="1"/>
        <i x="1221" s="1" nd="1"/>
        <i x="1953" s="1" nd="1"/>
        <i x="1862" s="1" nd="1"/>
        <i x="597" s="1" nd="1"/>
        <i x="596" s="1" nd="1"/>
        <i x="1613" s="1" nd="1"/>
        <i x="2108" s="1" nd="1"/>
        <i x="1773" s="1" nd="1"/>
        <i x="552" s="1" nd="1"/>
        <i x="2383" s="1" nd="1"/>
        <i x="1200" s="1" nd="1"/>
        <i x="1222" s="1" nd="1"/>
        <i x="1269" s="1" nd="1"/>
        <i x="1033" s="1" nd="1"/>
        <i x="1650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6" s="1" nd="1"/>
        <i x="1973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1" s="1" nd="1"/>
        <i x="1969" s="1" nd="1"/>
        <i x="1423" s="1" nd="1"/>
        <i x="675" s="1" nd="1"/>
        <i x="1687" s="1" nd="1"/>
        <i x="636" s="1" nd="1"/>
        <i x="1734" s="1" nd="1"/>
        <i x="2037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1948" s="1" nd="1"/>
        <i x="1627" s="1" nd="1"/>
        <i x="1803" s="1" nd="1"/>
        <i x="1854" s="1" nd="1"/>
        <i x="1961" s="1" nd="1"/>
        <i x="2316" s="1" nd="1"/>
        <i x="1390" s="1" nd="1"/>
        <i x="335" s="1" nd="1"/>
        <i x="782" s="1" nd="1"/>
        <i x="1799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8" s="1" nd="1"/>
        <i x="682" s="1" nd="1"/>
        <i x="2188" s="1" nd="1"/>
        <i x="2058" s="1" nd="1"/>
        <i x="879" s="1" nd="1"/>
        <i x="1068" s="1" nd="1"/>
        <i x="2433" s="1" nd="1"/>
        <i x="1670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2" s="1" nd="1"/>
        <i x="1568" s="1" nd="1"/>
        <i x="1725" s="1" nd="1"/>
        <i x="656" s="1" nd="1"/>
        <i x="1505" s="1" nd="1"/>
        <i x="1884" s="1" nd="1"/>
        <i x="1563" s="1" nd="1"/>
        <i x="1209" s="1" nd="1"/>
        <i x="1196" s="1" nd="1"/>
        <i x="522" s="1" nd="1"/>
        <i x="1276" s="1" nd="1"/>
        <i x="1275" s="1" nd="1"/>
        <i x="2283" s="1" nd="1"/>
        <i x="783" s="1" nd="1"/>
        <i x="1706" s="1" nd="1"/>
        <i x="1176" s="1" nd="1"/>
        <i x="2026" s="1" nd="1"/>
        <i x="2443" s="1" nd="1"/>
        <i x="1248" s="1" nd="1"/>
        <i x="2271" s="1" nd="1"/>
        <i x="67" s="1" nd="1"/>
        <i x="734" s="1" nd="1"/>
        <i x="462" s="1" nd="1"/>
        <i x="463" s="1" nd="1"/>
        <i x="1899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7" s="1" nd="1"/>
        <i x="2048" s="1" nd="1"/>
        <i x="2050" s="1" nd="1"/>
        <i x="1675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7" s="1" nd="1"/>
        <i x="601" s="1" nd="1"/>
        <i x="2307" s="1" nd="1"/>
        <i x="2254" s="1" nd="1"/>
        <i x="306" s="1" nd="1"/>
        <i x="2259" s="1" nd="1"/>
        <i x="2207" s="1" nd="1"/>
        <i x="302" s="1" nd="1"/>
        <i x="1936" s="1" nd="1"/>
        <i x="2442" s="1" nd="1"/>
        <i x="553" s="1" nd="1"/>
        <i x="865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4" s="1" nd="1"/>
        <i x="950" s="1" nd="1"/>
        <i x="2121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7" s="1" nd="1"/>
        <i x="221" s="1" nd="1"/>
        <i x="713" s="1" nd="1"/>
        <i x="1180" s="1" nd="1"/>
        <i x="128" s="1" nd="1"/>
        <i x="1011" s="1" nd="1"/>
        <i x="2242" s="1" nd="1"/>
        <i x="1580" s="1" nd="1"/>
        <i x="2386" s="1" nd="1"/>
        <i x="1476" s="1" nd="1"/>
        <i x="2018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6" s="1" nd="1"/>
        <i x="1875" s="1" nd="1"/>
        <i x="2100" s="1" nd="1"/>
        <i x="2384" s="1" nd="1"/>
        <i x="1576" s="1" nd="1"/>
        <i x="1729" s="1" nd="1"/>
        <i x="1557" s="1" nd="1"/>
        <i x="2101" s="1" nd="1"/>
        <i x="2047" s="1" nd="1"/>
        <i x="1774" s="1" nd="1"/>
        <i x="1561" s="1" nd="1"/>
        <i x="1971" s="1" nd="1"/>
        <i x="1312" s="1" nd="1"/>
        <i x="1174" s="1" nd="1"/>
        <i x="1194" s="1" nd="1"/>
        <i x="2075" s="1" nd="1"/>
        <i x="2013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2" s="1" nd="1"/>
        <i x="1193" s="1" nd="1"/>
        <i x="979" s="1" nd="1"/>
        <i x="426" s="1" nd="1"/>
        <i x="1723" s="1" nd="1"/>
        <i x="1877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9" s="1" nd="1"/>
        <i x="2116" s="1" nd="1"/>
        <i x="2045" s="1" nd="1"/>
        <i x="1418" s="1" nd="1"/>
        <i x="2227" s="1" nd="1"/>
        <i x="330" s="1" nd="1"/>
        <i x="1697" s="1" nd="1"/>
        <i x="1162" s="1" nd="1"/>
        <i x="923" s="1" nd="1"/>
        <i x="1844" s="1" nd="1"/>
        <i x="2115" s="1" nd="1"/>
        <i x="1769" s="1" nd="1"/>
        <i x="1606" s="1" nd="1"/>
        <i x="352" s="1" nd="1"/>
        <i x="1374" s="1" nd="1"/>
        <i x="1302" s="1" nd="1"/>
        <i x="1450" s="1" nd="1"/>
        <i x="852" s="1" nd="1"/>
        <i x="1628" s="1" nd="1"/>
        <i x="1727" s="1" nd="1"/>
        <i x="1303" s="1" nd="1"/>
        <i x="1881" s="1" nd="1"/>
        <i x="1690" s="1" nd="1"/>
        <i x="2452" s="1" nd="1"/>
        <i x="2015" s="1" nd="1"/>
        <i x="1833" s="1" nd="1"/>
        <i x="1452" s="1" nd="1"/>
        <i x="2364" s="1" nd="1"/>
        <i x="2362" s="1" nd="1"/>
        <i x="2446" s="1" nd="1"/>
        <i x="1711" s="1" nd="1"/>
        <i x="1671" s="1" nd="1"/>
        <i x="1655" s="1" nd="1"/>
        <i x="1748" s="1" nd="1"/>
        <i x="1749" s="1" nd="1"/>
        <i x="1863" s="1" nd="1"/>
        <i x="1659" s="1" nd="1"/>
        <i x="1658" s="1" nd="1"/>
        <i x="823" s="1" nd="1"/>
        <i x="724" s="1" nd="1"/>
        <i x="2158" s="1" nd="1"/>
        <i x="968" s="1" nd="1"/>
        <i x="797" s="1" nd="1"/>
        <i x="1206" s="1" nd="1"/>
        <i x="1617" s="1" nd="1"/>
        <i x="2060" s="1" nd="1"/>
        <i x="2038" s="1" nd="1"/>
        <i x="1828" s="1" nd="1"/>
        <i x="1483" s="1" nd="1"/>
        <i x="1003" s="1" nd="1"/>
        <i x="669" s="1" nd="1"/>
        <i x="1154" s="1" nd="1"/>
        <i x="662" s="1" nd="1"/>
        <i x="2154" s="1" nd="1"/>
        <i x="1286" s="1" nd="1"/>
        <i x="1560" s="1" nd="1"/>
        <i x="1481" s="1" nd="1"/>
        <i x="709" s="1" nd="1"/>
        <i x="2324" s="1" nd="1"/>
        <i x="1262" s="1" nd="1"/>
        <i x="1404" s="1" nd="1"/>
        <i x="1738" s="1" nd="1"/>
        <i x="1507" s="1" nd="1"/>
        <i x="1472" s="1" nd="1"/>
        <i x="954" s="1" nd="1"/>
        <i x="490" s="1" nd="1"/>
        <i x="2053" s="1" nd="1"/>
        <i x="1341" s="1" nd="1"/>
        <i x="1835" s="1" nd="1"/>
        <i x="819" s="1" nd="1"/>
        <i x="2192" s="1" nd="1"/>
        <i x="1069" s="1" nd="1"/>
        <i x="1258" s="1" nd="1"/>
        <i x="1164" s="1" nd="1"/>
        <i x="2055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3" s="1" nd="1"/>
        <i x="1676" s="1" nd="1"/>
        <i x="1724" s="1" nd="1"/>
        <i x="2135" s="1" nd="1"/>
        <i x="1140" s="1" nd="1"/>
        <i x="2184" s="1" nd="1"/>
        <i x="1968" s="1" nd="1"/>
        <i x="1638" s="1" nd="1"/>
        <i x="1372" s="1" nd="1"/>
        <i x="2249" s="1" nd="1"/>
        <i x="2155" s="1" nd="1"/>
        <i x="622" s="1" nd="1"/>
        <i x="1169" s="1" nd="1"/>
        <i x="2349" s="1" nd="1"/>
        <i x="1906" s="1" nd="1"/>
        <i x="2195" s="1" nd="1"/>
        <i x="1887" s="1" nd="1"/>
        <i x="2039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559" s="1" nd="1"/>
        <i x="1579" s="1" nd="1"/>
        <i x="1516" s="1" nd="1"/>
        <i x="1070" s="1" nd="1"/>
        <i x="598" s="1" nd="1"/>
        <i x="928" s="1" nd="1"/>
        <i x="216" s="1" nd="1"/>
        <i x="1512" s="1" nd="1"/>
        <i x="1629" s="1" nd="1"/>
        <i x="556" s="1" nd="1"/>
        <i x="1096" s="1" nd="1"/>
        <i x="763" s="1" nd="1"/>
        <i x="1562" s="1" nd="1"/>
        <i x="1804" s="1" nd="1"/>
        <i x="1986" s="1" nd="1"/>
        <i x="363" s="1" nd="1"/>
        <i x="1315" s="1" nd="1"/>
        <i x="164" s="1" nd="1"/>
        <i x="874" s="1" nd="1"/>
        <i x="153" s="1" nd="1"/>
        <i x="847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3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5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7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3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5" s="1" nd="1"/>
        <i x="47" s="1" nd="1"/>
        <i x="842" s="1" nd="1"/>
        <i x="1643" s="1" nd="1"/>
        <i x="965" s="1" nd="1"/>
        <i x="787" s="1" nd="1"/>
        <i x="843" s="1" nd="1"/>
        <i x="981" s="1" nd="1"/>
        <i x="46" s="1" nd="1"/>
        <i x="1846" s="1" nd="1"/>
        <i x="609" s="1" nd="1"/>
        <i x="99" s="1" nd="1"/>
        <i x="2321" s="1" nd="1"/>
        <i x="103" s="1" nd="1"/>
        <i x="104" s="1" nd="1"/>
        <i x="1974" s="1" nd="1"/>
        <i x="885" s="1" nd="1"/>
        <i x="2394" s="1" nd="1"/>
        <i x="37" s="1" nd="1"/>
        <i x="1114" s="1" nd="1"/>
        <i x="2093" s="1" nd="1"/>
        <i x="1113" s="1" nd="1"/>
        <i x="1954" s="1" nd="1"/>
        <i x="1981" s="1" nd="1"/>
        <i x="717" s="1" nd="1"/>
        <i x="720" s="1" nd="1"/>
        <i x="1543" s="1" nd="1"/>
        <i x="437" s="1" nd="1"/>
        <i x="715" s="1" nd="1"/>
        <i x="714" s="1" nd="1"/>
        <i x="1985" s="1" nd="1"/>
        <i x="2000" s="1" nd="1"/>
        <i x="873" s="1" nd="1"/>
        <i x="2220" s="1" nd="1"/>
        <i x="2419" s="1" nd="1"/>
        <i x="525" s="1" nd="1"/>
        <i x="2376" s="1" nd="1"/>
        <i x="803" s="1" nd="1"/>
        <i x="2456" s="1" nd="1"/>
        <i x="1937" s="1" nd="1"/>
        <i x="2046" s="1" nd="1"/>
        <i x="688" s="1" nd="1"/>
        <i x="1955" s="1" nd="1"/>
        <i x="1920" s="1" nd="1"/>
        <i x="34" s="1" nd="1"/>
        <i x="983" s="1" nd="1"/>
        <i x="50" s="1" nd="1"/>
        <i x="1384" s="1" nd="1"/>
        <i x="1349" s="1" nd="1"/>
        <i x="2229" s="1" nd="1"/>
        <i x="1861" s="1" nd="1"/>
        <i x="1823" s="1" nd="1"/>
        <i x="1820" s="1" nd="1"/>
        <i x="2202" s="1" nd="1"/>
        <i x="2107" s="1" nd="1"/>
        <i x="1728" s="1" nd="1"/>
        <i x="1589" s="1" nd="1"/>
        <i x="1590" s="1" nd="1"/>
        <i x="1364" s="1" nd="1"/>
        <i x="1577" s="1" nd="1"/>
        <i x="1555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9" s="1" nd="1"/>
        <i x="578" s="1" nd="1"/>
        <i x="73" s="1" nd="1"/>
        <i x="628" s="1" nd="1"/>
        <i x="571" s="1" nd="1"/>
        <i x="1869" s="1" nd="1"/>
        <i x="1868" s="1" nd="1"/>
        <i x="2455" s="1" nd="1"/>
        <i x="1930" s="1" nd="1"/>
        <i x="518" s="1" nd="1"/>
        <i x="1816" s="1" nd="1"/>
        <i x="1515" s="1" nd="1"/>
        <i x="2313" s="1" nd="1"/>
        <i x="215" s="1" nd="1"/>
        <i x="429" s="1" nd="1"/>
        <i x="771" s="1" nd="1"/>
        <i x="1997" s="1" nd="1"/>
        <i x="1951" s="1" nd="1"/>
        <i x="2068" s="1" nd="1"/>
        <i x="1947" s="1" nd="1"/>
        <i x="2043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7" s="1" nd="1"/>
        <i x="283" s="1" nd="1"/>
        <i x="934" s="1" nd="1"/>
        <i x="1540" s="1" nd="1"/>
        <i x="769" s="1" nd="1"/>
        <i x="574" s="1" nd="1"/>
        <i x="290" s="1" nd="1"/>
        <i x="1811" s="1" nd="1"/>
        <i x="344" s="1" nd="1"/>
        <i x="817" s="1" nd="1"/>
        <i x="310" s="1" nd="1"/>
        <i x="2138" s="1" nd="1"/>
        <i x="1151" s="1" nd="1"/>
        <i x="1071" s="1" nd="1"/>
        <i x="1317" s="1" nd="1"/>
        <i x="1183" s="1" nd="1"/>
        <i x="1428" s="1" nd="1"/>
        <i x="2035" s="1" nd="1"/>
        <i x="1020" s="1" nd="1"/>
        <i x="1551" s="1" nd="1"/>
        <i x="689" s="1" nd="1"/>
        <i x="1486" s="1" nd="1"/>
        <i x="287" s="1" nd="1"/>
        <i x="312" s="1" nd="1"/>
        <i x="289" s="1" nd="1"/>
        <i x="31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5" s="1" nd="1"/>
        <i x="1331" s="1" nd="1"/>
        <i x="383" s="1" nd="1"/>
        <i x="1603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1" s="1" nd="1"/>
        <i x="185" s="1" nd="1"/>
        <i x="276" s="1" nd="1"/>
        <i x="2245" s="1" nd="1"/>
        <i x="2263" s="1" nd="1"/>
        <i x="691" s="1" nd="1"/>
        <i x="1199" s="1" nd="1"/>
        <i x="1045" s="1" nd="1"/>
        <i x="1630" s="1" nd="1"/>
        <i x="651" s="1" nd="1"/>
        <i x="791" s="1" nd="1"/>
        <i x="2033" s="1" nd="1"/>
        <i x="793" s="1" nd="1"/>
        <i x="1924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8" s="1" nd="1"/>
        <i x="1624" s="1" nd="1"/>
        <i x="1185" s="1" nd="1"/>
        <i x="1187" s="1" nd="1"/>
        <i x="2379" s="1" nd="1"/>
        <i x="1250" s="1" nd="1"/>
        <i x="1436" s="1" nd="1"/>
        <i x="1726" s="1" nd="1"/>
        <i x="933" s="1" nd="1"/>
        <i x="932" s="1" nd="1"/>
        <i x="106" s="1" nd="1"/>
        <i x="1775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9" s="1" nd="1"/>
        <i x="583" s="1" nd="1"/>
        <i x="902" s="1" nd="1"/>
        <i x="901" s="1" nd="1"/>
        <i x="2024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233" s="1" nd="1"/>
        <i x="1808" s="1" nd="1"/>
        <i x="844" s="1" nd="1"/>
        <i x="72" s="1" nd="1"/>
        <i x="447" s="1" nd="1"/>
        <i x="1249" s="1" nd="1"/>
        <i x="586" s="1" nd="1"/>
        <i x="969" s="1" nd="1"/>
        <i x="2286" s="1" nd="1"/>
        <i x="1814" s="1" nd="1"/>
        <i x="1051" s="1" nd="1"/>
        <i x="937" s="1" nd="1"/>
        <i x="1825" s="1" nd="1"/>
        <i x="958" s="1" nd="1"/>
        <i x="1495" s="1" nd="1"/>
        <i x="2172" s="1" nd="1"/>
        <i x="2260" s="1" nd="1"/>
        <i x="1733" s="1" nd="1"/>
        <i x="2103" s="1" nd="1"/>
        <i x="416" s="1" nd="1"/>
        <i x="994" s="1" nd="1"/>
        <i x="1010" s="1" nd="1"/>
        <i x="913" s="1" nd="1"/>
        <i x="2375" s="1" nd="1"/>
        <i x="124" s="1" nd="1"/>
        <i x="1665" s="1" nd="1"/>
        <i x="1666" s="1" nd="1"/>
        <i x="997" s="1" nd="1"/>
        <i x="1778" s="1" nd="1"/>
        <i x="1779" s="1" nd="1"/>
        <i x="13" s="1" nd="1"/>
        <i x="627" s="1" nd="1"/>
        <i x="2304" s="1" nd="1"/>
        <i x="2453" s="1" nd="1"/>
        <i x="2082" s="1" nd="1"/>
        <i x="1041" s="1" nd="1"/>
        <i x="1720" s="1" nd="1"/>
        <i x="1013" s="1" nd="1"/>
        <i x="1484" s="1" nd="1"/>
        <i x="735" s="1" nd="1"/>
        <i x="908" s="1" nd="1"/>
        <i x="2153" s="1" nd="1"/>
        <i x="1798" s="1" nd="1"/>
        <i x="836" s="1" nd="1"/>
        <i x="1173" s="1" nd="1"/>
        <i x="2436" s="1" nd="1"/>
        <i x="1321" s="1" nd="1"/>
        <i x="2380" s="1" nd="1"/>
        <i x="1790" s="1" nd="1"/>
        <i x="1401" s="1" nd="1"/>
        <i x="2293" s="1" nd="1"/>
        <i x="883" s="1" nd="1"/>
        <i x="775" s="1" nd="1"/>
        <i x="1739" s="1" nd="1"/>
        <i x="1387" s="1" nd="1"/>
        <i x="1263" s="1" nd="1"/>
        <i x="615" s="1" nd="1"/>
        <i x="614" s="1" nd="1"/>
        <i x="613" s="1" nd="1"/>
        <i x="2170" s="1" nd="1"/>
        <i x="1940" s="1" nd="1"/>
        <i x="737" s="1" nd="1"/>
        <i x="736" s="1" nd="1"/>
        <i x="94" s="1" nd="1"/>
        <i x="949" s="1" nd="1"/>
        <i x="1465" s="1" nd="1"/>
        <i x="1466" s="1" nd="1"/>
        <i x="396" s="1" nd="1"/>
        <i x="1531" s="1" nd="1"/>
        <i x="1569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4" s="1" nd="1"/>
        <i x="506" s="1" nd="1"/>
        <i x="2297" s="1" nd="1"/>
        <i x="1451" s="1" nd="1"/>
        <i x="1972" s="1" nd="1"/>
        <i x="1335" s="1" nd="1"/>
        <i x="1667" s="1" nd="1"/>
        <i x="1993" s="1" nd="1"/>
        <i x="1829" s="1" nd="1"/>
        <i x="1715" s="1" nd="1"/>
        <i x="555" s="1" nd="1"/>
        <i x="1716" s="1" nd="1"/>
        <i x="2248" s="1" nd="1"/>
        <i x="2074" s="1" nd="1"/>
        <i x="1944" s="1" nd="1"/>
        <i x="2352" s="1" nd="1"/>
        <i x="1089" s="1" nd="1"/>
        <i x="1139" s="1" nd="1"/>
        <i x="1718" s="1" nd="1"/>
        <i x="1246" s="1" nd="1"/>
        <i x="1780" s="1" nd="1"/>
        <i x="2079" s="1" nd="1"/>
        <i x="2332" s="1" nd="1"/>
        <i x="1208" s="1" nd="1"/>
        <i x="1289" s="1" nd="1"/>
        <i x="2167" s="1" nd="1"/>
        <i x="1308" s="1" nd="1"/>
        <i x="1143" s="1" nd="1"/>
        <i x="1564" s="1" nd="1"/>
        <i x="2457" s="1" nd="1"/>
        <i x="1840" s="1" nd="1"/>
        <i x="1490" s="1" nd="1"/>
        <i x="1874" s="1" nd="1"/>
        <i x="1917" s="1" nd="1"/>
        <i x="393" s="1" nd="1"/>
        <i x="402" s="1" nd="1"/>
        <i x="515" s="1" nd="1"/>
        <i x="554" s="1" nd="1"/>
        <i x="2036" s="1" nd="1"/>
        <i x="635" s="1" nd="1"/>
        <i x="1994" s="1" nd="1"/>
        <i x="1998" s="1" nd="1"/>
        <i x="2054" s="1" nd="1"/>
        <i x="2165" s="1" nd="1"/>
        <i x="1695" s="1" nd="1"/>
        <i x="886" s="1" nd="1"/>
        <i x="1856" s="1" nd="1"/>
        <i x="1124" s="1" nd="1"/>
        <i x="1513" s="1" nd="1"/>
        <i x="1510" s="1" nd="1"/>
        <i x="2067" s="1" nd="1"/>
        <i x="2030" s="1" nd="1"/>
        <i x="1786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9" s="1" nd="1"/>
        <i x="404" s="1" nd="1"/>
        <i x="2126" s="1" nd="1"/>
        <i x="1467" s="1" nd="1"/>
        <i x="1620" s="1" nd="1"/>
        <i x="491" s="1" nd="1"/>
        <i x="209" s="1" nd="1"/>
        <i x="1597" s="1" nd="1"/>
        <i x="227" s="1" nd="1"/>
        <i x="225" s="1" nd="1"/>
        <i x="232" s="1" nd="1"/>
        <i x="226" s="1" nd="1"/>
        <i x="1064" s="1" nd="1"/>
        <i x="2234" s="1" nd="1"/>
        <i x="2270" s="1" nd="1"/>
        <i x="406" s="1" nd="1"/>
        <i x="1852" s="1" nd="1"/>
        <i x="2008" s="1" nd="1"/>
        <i x="840" s="1" nd="1"/>
        <i x="1328" s="1" nd="1"/>
        <i x="1306" s="1" nd="1"/>
        <i x="475" s="1" nd="1"/>
        <i x="542" s="1" nd="1"/>
        <i x="2113" s="1" nd="1"/>
        <i x="1791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8" s="1" nd="1"/>
        <i x="32" s="1" nd="1"/>
        <i x="2031" s="1" nd="1"/>
        <i x="1598" s="1" nd="1"/>
        <i x="527" s="1" nd="1"/>
        <i x="1693" s="1" nd="1"/>
        <i x="418" s="1" nd="1"/>
        <i x="1776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8" s="1" nd="1"/>
        <i x="681" s="1" nd="1"/>
        <i x="1901" s="1" nd="1"/>
        <i x="140" s="1" nd="1"/>
        <i x="1012" s="1" nd="1"/>
        <i x="1358" s="1" nd="1"/>
        <i x="768" s="1" nd="1"/>
        <i x="536" s="1" nd="1"/>
        <i x="1822" s="1" nd="1"/>
        <i x="1478" s="1" nd="1"/>
        <i x="1375" s="1" nd="1"/>
        <i x="641" s="1" nd="1"/>
        <i x="2136" s="1" nd="1"/>
        <i x="213" s="1" nd="1"/>
        <i x="1085" s="1" nd="1"/>
        <i x="1661" s="1" nd="1"/>
        <i x="1109" s="1" nd="1"/>
        <i x="1941" s="1" nd="1"/>
        <i x="1425" s="1" nd="1"/>
        <i x="1607" s="1" nd="1"/>
        <i x="1762" s="1" nd="1"/>
        <i x="1640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6" s="1" nd="1"/>
        <i x="1028" s="1" nd="1"/>
        <i x="546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1" s="1" nd="1"/>
        <i x="212" s="1" nd="1"/>
        <i x="1709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10" s="1" nd="1"/>
        <i x="1653" s="1" nd="1"/>
        <i x="1610" s="1" nd="1"/>
        <i x="258" s="1" nd="1"/>
        <i x="255" s="1" nd="1"/>
        <i x="1821" s="1" nd="1"/>
        <i x="254" s="1" nd="1"/>
        <i x="1527" s="1" nd="1"/>
        <i x="376" s="1" nd="1"/>
        <i x="2104" s="1" nd="1"/>
        <i x="1034" s="1" nd="1"/>
        <i x="253" s="1" nd="1"/>
        <i x="1524" s="1" nd="1"/>
        <i x="375" s="1" nd="1"/>
        <i x="1660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4" s="1" nd="1"/>
        <i x="1646" s="1" nd="1"/>
        <i x="262" s="1" nd="1"/>
        <i x="1055" s="1" nd="1"/>
        <i x="1571" s="1" nd="1"/>
        <i x="438" s="1" nd="1"/>
        <i x="439" s="1" nd="1"/>
        <i x="743" s="1" nd="1"/>
        <i x="1330" s="1" nd="1"/>
        <i x="1633" s="1" nd="1"/>
        <i x="1755" s="1" nd="1"/>
        <i x="988" s="1" nd="1"/>
        <i x="989" s="1" nd="1"/>
        <i x="1532" s="1" nd="1"/>
        <i x="1434" s="1" nd="1"/>
        <i x="1433" s="1" nd="1"/>
        <i x="2012" s="1" nd="1"/>
        <i x="2011" s="1" nd="1"/>
        <i x="2267" s="1" nd="1"/>
        <i x="368" s="1" nd="1"/>
        <i x="95" s="1" nd="1"/>
        <i x="96" s="1" nd="1"/>
        <i x="1922" s="1" nd="1"/>
        <i x="1921" s="1" nd="1"/>
        <i x="758" s="1" nd="1"/>
        <i x="1536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3" s="1" nd="1"/>
        <i x="2128" s="1" nd="1"/>
        <i x="145" s="1" nd="1"/>
        <i x="514" s="1" nd="1"/>
        <i x="1831" s="1" nd="1"/>
        <i x="584" s="1" nd="1"/>
        <i x="716" s="1" nd="1"/>
        <i x="35" s="1" nd="1"/>
        <i x="1136" s="1" nd="1"/>
        <i x="1708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7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644" s="1" nd="1"/>
        <i x="430" s="1" nd="1"/>
        <i x="454" s="1" nd="1"/>
        <i x="291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1" s="1" nd="1"/>
        <i x="1949" s="1" nd="1"/>
        <i x="299" s="1" nd="1"/>
        <i x="1429" s="1" nd="1"/>
        <i x="2435" s="1" nd="1"/>
        <i x="1296" s="1" nd="1"/>
        <i x="295" s="1" nd="1"/>
        <i x="364" s="1" nd="1"/>
        <i x="1806" s="1" nd="1"/>
        <i x="296" s="1" nd="1"/>
        <i x="134" s="1" nd="1"/>
        <i x="412" s="1" nd="1"/>
        <i x="1770" s="1" nd="1"/>
        <i x="1810" s="1" nd="1"/>
        <i x="1812" s="1" nd="1"/>
        <i x="996" s="1" nd="1"/>
        <i x="680" s="1" nd="1"/>
        <i x="839" s="1" nd="1"/>
        <i x="415" s="1" nd="1"/>
        <i x="159" s="1" nd="1"/>
        <i x="1927" s="1" nd="1"/>
        <i x="157" s="1" nd="1"/>
        <i x="158" s="1" nd="1"/>
        <i x="2010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171" s="1" nd="1"/>
        <i x="243" s="1" nd="1"/>
        <i x="2404" s="1" nd="1"/>
        <i x="1813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5" s="1" nd="1"/>
        <i x="1420" s="1" nd="1"/>
        <i x="461" s="1" nd="1"/>
        <i x="2069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1" s="1" nd="1"/>
        <i x="1087" s="1" nd="1"/>
        <i x="1523" s="1" nd="1"/>
        <i x="1469" s="1" nd="1"/>
        <i x="764" s="1" nd="1"/>
        <i x="1541" s="1" nd="1"/>
        <i x="480" s="1" nd="1"/>
        <i x="706" s="1" nd="1"/>
        <i x="2094" s="1" nd="1"/>
        <i x="33" s="1" nd="1"/>
        <i x="1768" s="1" nd="1"/>
        <i x="1914" s="1" nd="1"/>
        <i x="1843" s="1" nd="1"/>
        <i x="1785" s="1" nd="1"/>
        <i x="2149" s="1" nd="1"/>
        <i x="1649" s="1" nd="1"/>
        <i x="1654" s="1" nd="1"/>
        <i x="2150" s="1" nd="1"/>
        <i x="1582" s="1" nd="1"/>
        <i x="978" s="1" nd="1"/>
        <i x="2147" s="1" nd="1"/>
        <i x="2148" s="1" nd="1"/>
        <i x="801" s="1" nd="1"/>
        <i x="802" s="1" nd="1"/>
        <i x="1902" s="1" nd="1"/>
        <i x="629" s="1" nd="1"/>
        <i x="630" s="1" nd="1"/>
        <i x="1962" s="1" nd="1"/>
        <i x="1704" s="1" nd="1"/>
        <i x="2392" s="1" nd="1"/>
        <i x="524" s="1" nd="1"/>
        <i x="966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7" s="1" nd="1"/>
        <i x="1794" s="1" nd="1"/>
        <i x="1369" s="1" nd="1"/>
        <i x="90" s="1" nd="1"/>
        <i x="616" s="1" nd="1"/>
        <i x="1677" s="1" nd="1"/>
        <i x="2315" s="1" nd="1"/>
        <i x="1411" s="1" nd="1"/>
        <i x="1410" s="1" nd="1"/>
        <i x="1022" s="1" nd="1"/>
        <i x="1705" s="1" nd="1"/>
        <i x="1329" s="1" nd="1"/>
        <i x="1878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7" s="1" nd="1"/>
        <i x="2019" s="1" nd="1"/>
        <i x="1636" s="1" nd="1"/>
        <i x="1800" s="1" nd="1"/>
        <i x="2241" s="1" nd="1"/>
        <i x="1700" s="1" nd="1"/>
        <i x="1171" s="1" nd="1"/>
        <i x="1441" s="1" nd="1"/>
        <i x="1461" s="1" nd="1"/>
        <i x="854" s="1" nd="1"/>
        <i x="1566" s="1" nd="1"/>
        <i x="1458" s="1" nd="1"/>
        <i x="526" s="1" nd="1"/>
        <i x="703" s="1" nd="1"/>
        <i x="1152" s="1" nd="1"/>
        <i x="851" s="1" nd="1"/>
        <i x="1623" s="1" nd="1"/>
        <i x="2422" s="1" nd="1"/>
        <i x="1809" s="1" nd="1"/>
        <i x="1336" s="1" nd="1"/>
        <i x="1167" s="1" nd="1"/>
        <i x="2180" s="1" nd="1"/>
        <i x="1479" s="1" nd="1"/>
        <i x="1909" s="1" nd="1"/>
        <i x="1991" s="1" nd="1"/>
        <i x="523" s="1" nd="1"/>
        <i x="795" s="1" nd="1"/>
        <i x="2061" s="1" nd="1"/>
        <i x="2251" s="1" nd="1"/>
        <i x="1037" s="1" nd="1"/>
        <i x="998" s="1" nd="1"/>
        <i x="926" s="1" nd="1"/>
        <i x="2450" s="1" nd="1"/>
        <i x="1260" s="1" nd="1"/>
        <i x="1873" s="1" nd="1"/>
        <i x="1006" s="1" nd="1"/>
        <i x="1148" s="1" nd="1"/>
        <i x="1517" s="1" nd="1"/>
        <i x="1622" s="1" nd="1"/>
        <i x="1907" s="1" nd="1"/>
        <i x="999" s="1" nd="1"/>
        <i x="1460" s="1" nd="1"/>
        <i x="1031" s="1" nd="1"/>
        <i x="1958" s="1" nd="1"/>
        <i x="1044" s="1" nd="1"/>
        <i x="1155" s="1" nd="1"/>
        <i x="1511" s="1" nd="1"/>
        <i x="1004" s="1" nd="1"/>
        <i x="752" s="1" nd="1"/>
        <i x="1342" s="1" nd="1"/>
        <i x="1235" s="1" nd="1"/>
        <i x="1886" s="1" nd="1"/>
        <i x="1471" s="1" nd="1"/>
        <i x="1797" s="1" nd="1"/>
        <i x="1351" s="1" nd="1"/>
        <i x="1132" s="1" nd="1"/>
        <i x="2368" s="1" nd="1"/>
        <i x="1805" s="1" nd="1"/>
        <i x="1295" s="1" nd="1"/>
        <i x="2020" s="1" nd="1"/>
        <i x="1186" s="1" nd="1"/>
        <i x="784" s="1" nd="1"/>
        <i x="1284" s="1" nd="1"/>
        <i x="88" s="1" nd="1"/>
        <i x="1048" s="1" nd="1"/>
        <i x="1304" s="1" nd="1"/>
        <i x="1766" s="1" nd="1"/>
        <i x="1765" s="1" nd="1"/>
        <i x="1767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9" s="1" nd="1"/>
        <i x="1548" s="1" nd="1"/>
        <i x="1983" s="1" nd="1"/>
        <i x="2007" s="1" nd="1"/>
        <i x="2006" s="1" nd="1"/>
        <i x="123" s="1" nd="1"/>
        <i x="76" s="1" nd="1"/>
        <i x="77" s="1" nd="1"/>
        <i x="1982" s="1" nd="1"/>
        <i x="829" s="1" nd="1"/>
        <i x="304" s="1" nd="1"/>
        <i x="1257" s="1" nd="1"/>
        <i x="317" s="1" nd="1"/>
        <i x="1964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6" s="1" nd="1"/>
        <i x="2239" s="1" nd="1"/>
        <i x="1712" s="1" nd="1"/>
        <i x="2323" s="1" nd="1"/>
        <i x="2393" s="1" nd="1"/>
        <i x="1326" s="1" nd="1"/>
        <i x="2226" s="1" nd="1"/>
        <i x="2162" s="1" nd="1"/>
        <i x="2238" s="1" nd="1"/>
        <i x="1946" s="1" nd="1"/>
        <i x="888" s="1" nd="1"/>
        <i x="766" s="1" nd="1"/>
        <i x="915" s="1" nd="1"/>
        <i x="1807" s="1" nd="1"/>
        <i x="2448" s="1" nd="1"/>
        <i x="2025" s="1" nd="1"/>
        <i x="2353" s="1" nd="1"/>
        <i x="1447" s="1" nd="1"/>
        <i x="653" s="1" nd="1"/>
        <i x="2426" s="1" nd="1"/>
        <i x="2179" s="1" nd="1"/>
        <i x="2287" s="1" nd="1"/>
        <i x="2133" s="1" nd="1"/>
        <i x="1754" s="1" nd="1"/>
        <i x="1277" s="1" nd="1"/>
        <i x="1685" s="1" nd="1"/>
        <i x="1239" s="1" nd="1"/>
        <i x="109" s="1" nd="1"/>
        <i x="2065" s="1" nd="1"/>
        <i x="2064" s="1" nd="1"/>
        <i x="2310" s="1" nd="1"/>
        <i x="2311" s="1" nd="1"/>
        <i x="878" s="1" nd="1"/>
        <i x="881" s="1" nd="1"/>
        <i x="112" s="1" nd="1"/>
        <i x="1926" s="1" nd="1"/>
        <i x="1333" s="1" nd="1"/>
        <i x="2174" s="1" nd="1"/>
        <i x="1271" s="1" nd="1"/>
        <i x="249" s="1" nd="1"/>
        <i x="929" s="1" nd="1"/>
        <i x="699" s="1" nd="1"/>
        <i x="2157" s="1" nd="1"/>
        <i x="702" s="1" nd="1"/>
        <i x="1205" s="1" nd="1"/>
        <i x="2021" s="1" nd="1"/>
        <i x="1237" s="1" nd="1"/>
        <i x="469" s="1" nd="1"/>
        <i x="2027" s="1" nd="1"/>
        <i x="698" s="1" nd="1"/>
        <i x="2398" s="1" nd="1"/>
        <i x="2402" s="1" nd="1"/>
        <i x="862" s="1" nd="1"/>
        <i x="1988" s="1" nd="1"/>
        <i x="863" s="1" nd="1"/>
        <i x="2365" s="1" nd="1"/>
        <i x="1703" s="1" nd="1"/>
        <i x="864" s="1" nd="1"/>
        <i x="657" s="1" nd="1"/>
        <i x="2371" s="1" nd="1"/>
        <i x="2073" s="1" nd="1"/>
        <i x="1578" s="1" nd="1"/>
        <i x="2198" s="1" nd="1"/>
        <i x="812" s="1" nd="1"/>
        <i x="2336" s="1" nd="1"/>
        <i x="1313" s="1" nd="1"/>
        <i x="1357" s="1" nd="1"/>
        <i x="1625" s="1" nd="1"/>
        <i x="481" s="1" nd="1"/>
        <i x="1764" s="1" nd="1"/>
        <i x="15" s="1" nd="1"/>
        <i x="1172" s="1" nd="1"/>
        <i x="927" s="1" nd="1"/>
        <i x="1910" s="1" nd="1"/>
        <i x="2122" s="1" nd="1"/>
        <i x="2123" s="1" nd="1"/>
        <i x="2243" s="1" nd="1"/>
        <i x="1254" s="1" nd="1"/>
        <i x="1430" s="1" nd="1"/>
        <i x="1905" s="1" nd="1"/>
        <i x="2230" s="1" nd="1"/>
        <i x="1214" s="1" nd="1"/>
        <i x="1601" s="1" nd="1"/>
        <i x="1600" s="1" nd="1"/>
        <i x="150" s="1" nd="1"/>
        <i x="294" s="1" nd="1"/>
        <i x="589" s="1" nd="1"/>
        <i x="218" s="1" nd="1"/>
        <i x="449" s="1" nd="1"/>
        <i x="1694" s="1" nd="1"/>
        <i x="1763" s="1" nd="1"/>
        <i x="1967" s="1" nd="1"/>
        <i x="1950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8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6" s="1" nd="1"/>
        <i x="467" s="1" nd="1"/>
        <i x="468" s="1" nd="1"/>
        <i x="605" s="1" nd="1"/>
        <i x="2261" s="1" nd="1"/>
        <i x="1782" s="1" nd="1"/>
        <i x="1215" s="1" nd="1"/>
        <i x="2098" s="1" nd="1"/>
        <i x="1735" s="1" nd="1"/>
        <i x="1916" s="1" nd="1"/>
        <i x="809" s="1" nd="1"/>
        <i x="1128" s="1" nd="1"/>
        <i x="1149" s="1" nd="1"/>
        <i x="1301" s="1" nd="1"/>
        <i x="1885" s="1" nd="1"/>
        <i x="1876" s="1" nd="1"/>
        <i x="1029" s="1" nd="1"/>
        <i x="1850" s="1" nd="1"/>
        <i x="492" s="1" nd="1"/>
        <i x="2291" s="1" nd="1"/>
        <i x="2378" s="1" nd="1"/>
        <i x="388" s="1" nd="1"/>
        <i x="222" s="1" nd="1"/>
        <i x="1431" s="1" nd="1"/>
        <i x="445" s="1" nd="1"/>
        <i x="2318" s="1" nd="1"/>
        <i x="2431" s="1" nd="1"/>
        <i x="1836" s="1" nd="1"/>
        <i x="1067" s="1" nd="1"/>
        <i x="1514" s="1" nd="1"/>
        <i x="1879" s="1" nd="1"/>
        <i x="922" s="1" nd="1"/>
        <i x="1853" s="1" nd="1"/>
        <i x="1212" s="1" nd="1"/>
        <i x="2152" s="1" nd="1"/>
        <i x="1572" s="1" nd="1"/>
        <i x="452" s="1" nd="1"/>
        <i x="2059" s="1" nd="1"/>
        <i x="2083" s="1" nd="1"/>
        <i x="1674" s="1" nd="1"/>
        <i x="1882" s="1" nd="1"/>
        <i x="1963" s="1" nd="1"/>
        <i x="1141" s="1" nd="1"/>
        <i x="1126" s="1" nd="1"/>
        <i x="1897" s="1" nd="1"/>
        <i x="1999" s="1" nd="1"/>
        <i x="747" s="1" nd="1"/>
        <i x="1883" s="1" nd="1"/>
        <i x="1721" s="1" nd="1"/>
        <i x="778" s="1" nd="1"/>
        <i x="1859" s="1" nd="1"/>
        <i x="1609" s="1" nd="1"/>
        <i x="1781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1" s="1" nd="1"/>
        <i x="1063" s="1" nd="1"/>
        <i x="891" s="1" nd="1"/>
        <i x="1652" s="1" nd="1"/>
        <i x="2337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8" s="1" nd="1"/>
        <i x="519" s="1" nd="1"/>
        <i x="632" s="1" nd="1"/>
        <i x="1181" s="1" nd="1"/>
        <i x="1559" s="1" nd="1"/>
        <i x="1462" s="1" nd="1"/>
        <i x="1702" s="1" nd="1"/>
        <i x="340" s="1" nd="1"/>
        <i x="1255" s="1" nd="1"/>
        <i x="1334" s="1" nd="1"/>
        <i x="1614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7" s="1" nd="1"/>
        <i x="975" s="1" nd="1"/>
        <i x="2320" s="1" nd="1"/>
        <i x="972" s="1" nd="1"/>
        <i x="1756" s="1" nd="1"/>
        <i x="1078" s="1" nd="1"/>
        <i x="1273" s="1" nd="1"/>
        <i x="1379" s="1" nd="1"/>
        <i x="2357" s="1" nd="1"/>
        <i x="1771" s="1" nd="1"/>
        <i x="2299" s="1" nd="1"/>
        <i x="2077" s="1" nd="1"/>
        <i x="79" s="1" nd="1"/>
        <i x="1978" s="1" nd="1"/>
        <i x="1977" s="1" nd="1"/>
        <i x="39" s="1" nd="1"/>
        <i x="796" s="1" nd="1"/>
        <i x="687" s="1" nd="1"/>
        <i x="1692" s="1" nd="1"/>
        <i x="1201" s="1" nd="1"/>
        <i x="880" s="1" nd="1"/>
        <i x="792" s="1" nd="1"/>
        <i x="2145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8" s="1" nd="1"/>
        <i x="1745" s="1" nd="1"/>
        <i x="1827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60" s="1" nd="1"/>
        <i x="1" s="1" nd="1"/>
        <i x="0" s="1" nd="1"/>
        <i x="387" s="1" nd="1"/>
        <i x="509" s="1" nd="1"/>
        <i x="984" s="1" nd="1"/>
        <i x="1841" s="1" nd="1"/>
        <i x="810" s="1" nd="1"/>
        <i x="898" s="1" nd="1"/>
        <i x="1989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5" s="1" nd="1"/>
        <i x="1626" s="1" nd="1"/>
        <i x="2306" s="1" nd="1"/>
        <i x="1696" s="1" nd="1"/>
        <i x="2040" s="1" nd="1"/>
        <i x="1960" s="1" nd="1"/>
        <i x="1453" s="1" nd="1"/>
        <i x="1359" s="1" nd="1"/>
        <i x="1491" s="1" nd="1"/>
        <i x="867" s="1" nd="1"/>
        <i x="1266" s="1" nd="1"/>
        <i x="497" s="1" nd="1"/>
        <i x="676" s="1" nd="1"/>
        <i x="1668" s="1" nd="1"/>
        <i x="2084" s="1" nd="1"/>
        <i x="1024" s="1" nd="1"/>
        <i x="2189" s="1" nd="1"/>
        <i x="1932" s="1" nd="1"/>
        <i x="1023" s="1" nd="1"/>
        <i x="1107" s="1" nd="1"/>
        <i x="2333" s="1" nd="1"/>
        <i x="1990" s="1" nd="1"/>
        <i x="2359" s="1" nd="1"/>
        <i x="1366" s="1" nd="1"/>
        <i x="44" s="1" nd="1"/>
        <i x="41" s="1" nd="1"/>
        <i x="93" s="1" nd="1"/>
        <i x="92" s="1" nd="1"/>
        <i x="1979" s="1" nd="1"/>
        <i x="476" s="1" nd="1"/>
        <i x="2282" s="1" nd="1"/>
        <i x="408" s="1" nd="1"/>
        <i x="1137" s="1" nd="1"/>
        <i x="1743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5" s="1" nd="1"/>
        <i x="1602" s="1" nd="1"/>
        <i x="2221" s="1" nd="1"/>
        <i x="1870" s="1" nd="1"/>
        <i x="1889" s="1" nd="1"/>
        <i x="116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8" s="1" nd="1"/>
        <i x="398" s="1" nd="1"/>
        <i x="2127" s="1" nd="1"/>
        <i x="1815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1" s="1" nd="1"/>
        <i x="959" s="1" nd="1"/>
        <i x="2413" s="1" nd="1"/>
        <i x="2139" s="1" nd="1"/>
        <i x="987" s="1" nd="1"/>
        <i x="684" s="1" nd="1"/>
        <i x="2377" s="1" nd="1"/>
        <i x="1970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6" s="1" nd="1"/>
        <i x="1538" s="1" nd="1"/>
        <i x="1976" s="1" nd="1"/>
        <i x="1422" s="1" nd="1"/>
        <i x="1752" s="1" nd="1"/>
        <i x="1975" s="1" nd="1"/>
        <i x="2106" s="1" nd="1"/>
        <i x="1647" s="1" nd="1"/>
        <i x="2247" s="1" nd="1"/>
        <i x="1079" s="1" nd="1"/>
        <i x="610" s="1" nd="1"/>
        <i x="1891" s="1" nd="1"/>
        <i x="690" s="1" nd="1"/>
        <i x="1662" s="1" nd="1"/>
        <i x="719" s="1" nd="1"/>
        <i x="2016" s="1" nd="1"/>
        <i x="718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2" s="1" nd="1"/>
        <i x="1824" s="1" nd="1"/>
        <i x="1772" s="1" nd="1"/>
        <i x="1845" s="1" nd="1"/>
        <i x="1355" s="1" nd="1"/>
        <i x="2278" s="1" nd="1"/>
        <i x="1596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8" s="1" nd="1"/>
        <i x="2214" s="1" nd="1"/>
        <i x="1545" s="1" nd="1"/>
        <i x="1900" s="1" nd="1"/>
        <i x="991" s="1" nd="1"/>
        <i x="1890" s="1" nd="1"/>
        <i x="845" s="1" nd="1"/>
        <i x="2212" s="1" nd="1"/>
        <i x="2211" s="1" nd="1"/>
        <i x="2089" s="1" nd="1"/>
        <i x="2090" s="1" nd="1"/>
        <i x="2253" s="1" nd="1"/>
        <i x="1714" s="1" nd="1"/>
        <i x="1544" s="1" nd="1"/>
        <i x="2351" s="1" nd="1"/>
        <i x="2029" s="1" nd="1"/>
        <i x="2231" s="1" nd="1"/>
        <i x="1157" s="1" nd="1"/>
        <i x="1669" s="1" nd="1"/>
        <i x="1546" s="1" nd="1"/>
        <i x="1792" s="1" nd="1"/>
        <i x="1243" s="1" nd="1"/>
        <i x="943" s="1" nd="1"/>
        <i x="723" s="1" nd="1"/>
        <i x="16" s="1" nd="1"/>
        <i x="18" s="1" nd="1"/>
        <i x="2117" s="1" nd="1"/>
        <i x="2294" s="1" nd="1"/>
        <i x="2063" s="1" nd="1"/>
        <i x="2062" s="1" nd="1"/>
        <i x="1945" s="1" nd="1"/>
        <i x="303" s="1" nd="1"/>
        <i x="754" s="1" nd="1"/>
        <i x="4" s="1" nd="1"/>
        <i x="759" s="1" nd="1"/>
        <i x="624" s="1" nd="1"/>
        <i x="620" s="1" nd="1"/>
        <i x="1857" s="1" nd="1"/>
        <i x="2191" s="1" nd="1"/>
        <i x="2423" s="1" nd="1"/>
        <i x="1942" s="1" nd="1"/>
        <i x="1459" s="1" nd="1"/>
        <i x="24" s="1" nd="1"/>
        <i x="1412" s="1" nd="1"/>
        <i x="825" s="1" nd="1"/>
        <i x="1117" s="1" nd="1"/>
        <i x="1984" s="1" nd="1"/>
        <i x="118" s="1" nd="1"/>
        <i x="1966" s="1" nd="1"/>
        <i x="884" s="1" nd="1"/>
        <i x="541" s="1" nd="1"/>
        <i x="1438" s="1" nd="1"/>
        <i x="1817" s="1" nd="1"/>
        <i x="1740" s="1" nd="1"/>
        <i x="2355" s="1" nd="1"/>
        <i x="2338" s="1" nd="1"/>
        <i x="2440" s="1" nd="1"/>
        <i x="331" s="1" nd="1"/>
        <i x="323" s="1" nd="1"/>
        <i x="120" s="1" nd="1"/>
        <i x="113" s="1" nd="1"/>
        <i x="1938" s="1" nd="1"/>
        <i x="2344" s="1" nd="1"/>
        <i x="1604" s="1" nd="1"/>
        <i x="1592" s="1" nd="1"/>
        <i x="1593" s="1" nd="1"/>
        <i x="121" s="1" nd="1"/>
        <i x="1641" s="1" nd="1"/>
        <i x="1586" s="1" nd="1"/>
        <i x="1585" s="1" nd="1"/>
        <i x="1587" s="1" nd="1"/>
        <i x="1509" s="1" nd="1"/>
        <i x="2414" s="1" nd="1"/>
        <i x="1688" s="1" nd="1"/>
        <i x="777" s="1" nd="1"/>
        <i x="2137" s="1" nd="1"/>
        <i x="1686" s="1" nd="1"/>
        <i x="2164" s="1" nd="1"/>
        <i x="1584" s="1" nd="1"/>
        <i x="1583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50" s="1" nd="1"/>
        <i x="1672" s="1" nd="1"/>
        <i x="229" s="1" nd="1"/>
        <i x="1892" s="1" nd="1"/>
        <i x="2329" s="1" nd="1"/>
        <i x="1535" s="1" nd="1"/>
        <i x="993" s="1" nd="1"/>
        <i x="1534" s="1" nd="1"/>
        <i x="1533" s="1" nd="1"/>
        <i x="832" s="1" nd="1"/>
        <i x="1444" s="1" nd="1"/>
        <i x="125" s="1" nd="1"/>
        <i x="2109" s="1" nd="1"/>
        <i x="355" s="1" nd="1"/>
        <i x="328" s="1" nd="1"/>
        <i x="871" s="1" nd="1"/>
        <i x="1147" s="1" nd="1"/>
        <i x="1865" s="1" nd="1"/>
        <i x="1751" s="1" nd="1"/>
        <i x="1204" s="1" nd="1"/>
        <i x="1463" s="1" nd="1"/>
        <i x="1144" s="1" nd="1"/>
        <i x="1145" s="1" nd="1"/>
        <i x="2273" s="1" nd="1"/>
        <i x="389" s="1" nd="1"/>
        <i x="1871" s="1" nd="1"/>
        <i x="849" s="1" nd="1"/>
        <i x="2381" s="1" nd="1"/>
        <i x="1933" s="1" nd="1"/>
        <i x="838" s="1" nd="1"/>
        <i x="2009" s="1" nd="1"/>
        <i x="1146" s="1" nd="1"/>
        <i x="678" s="1" nd="1"/>
        <i x="1075" s="1" nd="1"/>
        <i x="1074" s="1" nd="1"/>
        <i x="1267" s="1" nd="1"/>
        <i x="401" s="1" nd="1"/>
        <i x="587" s="1" nd="1"/>
        <i x="1915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1" s="1" nd="1"/>
        <i x="1657" s="1" nd="1"/>
        <i x="1656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3" s="1" nd="1"/>
        <i x="1684" s="1" nd="1"/>
        <i x="87" s="1" nd="1"/>
        <i x="2032" s="1" nd="1"/>
        <i x="2042" s="1" nd="1"/>
        <i x="2156" s="1" nd="1"/>
        <i x="1278" s="1" nd="1"/>
        <i x="1547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1332" s="1" nd="1"/>
        <i x="45" s="1" nd="1"/>
        <i x="1354" s="1" nd="1"/>
        <i x="1939" s="1" nd="1"/>
        <i x="205" s="1" nd="1"/>
        <i x="1468" s="1" nd="1"/>
        <i x="2367" s="1" nd="1"/>
        <i x="860" s="1" nd="1"/>
        <i x="1980" s="1" nd="1"/>
        <i x="442" s="1" nd="1"/>
        <i x="413" s="1" nd="1"/>
        <i x="405" s="1" nd="1"/>
        <i x="2289" s="1" nd="1"/>
        <i x="1867" s="1" nd="1"/>
        <i x="500" s="1" nd="1"/>
        <i x="1178" s="1" nd="1"/>
        <i x="2437" s="1" nd="1"/>
        <i x="110" s="1" nd="1"/>
        <i x="466" s="1" nd="1"/>
        <i x="501" s="1" nd="1"/>
        <i x="992" s="1" nd="1"/>
        <i x="1539" s="1" nd="1"/>
        <i x="770" s="1" nd="1"/>
        <i x="38" s="1" nd="1"/>
        <i x="1062" s="1" nd="1"/>
        <i x="1320" s="1" nd="1"/>
        <i x="1860" s="1" nd="1"/>
        <i x="2424" s="1" nd="1"/>
        <i x="1026" s="1" nd="1"/>
        <i x="1112" s="1" nd="1"/>
        <i x="223" s="1" nd="1"/>
        <i x="2187" s="1" nd="1"/>
        <i x="1761" s="1" nd="1"/>
        <i x="1525" s="1" nd="1"/>
        <i x="921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8" s="1" nd="1"/>
        <i x="246" s="1" nd="1"/>
        <i x="165" s="1" nd="1"/>
        <i x="245" s="1" nd="1"/>
        <i x="2369" s="1" nd="1"/>
        <i x="1616" s="1" nd="1"/>
        <i x="2382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1" s="1" nd="1"/>
        <i x="1092" s="1" nd="1"/>
        <i x="318" s="1" nd="1"/>
        <i x="242" s="1" nd="1"/>
        <i x="595" s="1" nd="1"/>
        <i x="1018" s="1" nd="1"/>
        <i x="2017" s="1" nd="1"/>
        <i x="1225" s="1" nd="1"/>
        <i x="781" s="1" nd="1"/>
        <i x="1639" s="1" nd="1"/>
        <i x="1919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64">
        <i x="644"/>
        <i x="364"/>
        <i x="317"/>
        <i x="150" s="1"/>
        <i x="316"/>
        <i x="237"/>
        <i x="315"/>
        <i x="1340"/>
        <i x="133"/>
        <i x="297"/>
        <i x="2461" nd="1"/>
        <i x="2460" nd="1"/>
        <i x="2463" nd="1"/>
        <i x="2462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2458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2456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2455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453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2457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2267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36"/>
        <i x="81"/>
        <i x="55"/>
        <i x="95" s="1"/>
        <i x="84"/>
        <i x="26"/>
        <i x="40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947" totalsRowShown="0">
  <autoFilter ref="A1:S1194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47"/>
  <sheetViews>
    <sheetView topLeftCell="A11892" zoomScale="80" zoomScaleNormal="80" workbookViewId="0">
      <selection activeCell="E11943" sqref="E11943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3258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3258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3258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3258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3258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3258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3258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3258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3258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3258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3258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3258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3634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3634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3634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3634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3634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3031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3634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3258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3067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3634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3634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3634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3634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3528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3258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3031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3527</v>
      </c>
      <c r="H7377" t="s">
        <v>3166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3525</v>
      </c>
      <c r="H7380" t="s">
        <v>3526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3525</v>
      </c>
      <c r="H7952" t="s">
        <v>3526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3524</v>
      </c>
      <c r="H8412" t="s">
        <v>3523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3525</v>
      </c>
      <c r="H8413" t="s">
        <v>3526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3490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3062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3028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3017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3019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3018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3020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3023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3024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3025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3027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3026</v>
      </c>
      <c r="L8995" t="s">
        <v>3056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3029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3030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3031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3032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3033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3034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3035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3036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3037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3038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3039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3050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3040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3041</v>
      </c>
      <c r="H9058" t="s">
        <v>3042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3067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3043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3041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3044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3067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3497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3045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3026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3046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3047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3048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3049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3041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3026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3050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3051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3053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3052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3049</v>
      </c>
      <c r="H9192" t="s">
        <v>3042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3497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3054</v>
      </c>
      <c r="L9200" t="s">
        <v>3497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3560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3055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3057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3058</v>
      </c>
      <c r="G9214" t="s">
        <v>266</v>
      </c>
      <c r="H9214" t="s">
        <v>3059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3058</v>
      </c>
      <c r="G9215" t="s">
        <v>266</v>
      </c>
      <c r="H9215" t="s">
        <v>3059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3060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3035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3061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3063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3064</v>
      </c>
      <c r="H9239" t="s">
        <v>3065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3066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3067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3068</v>
      </c>
      <c r="L9251" t="s">
        <v>3497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3497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3069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3497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3018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3497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3070</v>
      </c>
      <c r="L9269" t="s">
        <v>3497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3070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3071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3070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3027</v>
      </c>
      <c r="L9290" t="s">
        <v>3105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3072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3073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3074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3019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3075</v>
      </c>
      <c r="E9305">
        <v>1</v>
      </c>
      <c r="F9305" t="s">
        <v>458</v>
      </c>
      <c r="G9305" t="s">
        <v>272</v>
      </c>
      <c r="H9305" t="s">
        <v>3078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3075</v>
      </c>
      <c r="E9306">
        <v>1</v>
      </c>
      <c r="F9306" t="s">
        <v>458</v>
      </c>
      <c r="G9306" t="s">
        <v>263</v>
      </c>
      <c r="H9306" t="s">
        <v>3079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3076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3497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3077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3080</v>
      </c>
      <c r="L9328" t="s">
        <v>3497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3081</v>
      </c>
      <c r="E9331">
        <v>1</v>
      </c>
      <c r="F9331" t="s">
        <v>458</v>
      </c>
      <c r="G9331" t="s">
        <v>263</v>
      </c>
      <c r="H9331" t="s">
        <v>3082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3085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3083</v>
      </c>
      <c r="J9340" s="27" t="s">
        <v>3084</v>
      </c>
      <c r="L9340" t="s">
        <v>3098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3083</v>
      </c>
      <c r="J9341" s="27" t="s">
        <v>3084</v>
      </c>
      <c r="L9341" t="s">
        <v>3098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3086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3087</v>
      </c>
      <c r="G9346" t="s">
        <v>266</v>
      </c>
      <c r="H9346" t="s">
        <v>3088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3089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3090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3091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3092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3093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3094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3095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3096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3099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3101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3497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3102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3103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3104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3103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3035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3106</v>
      </c>
      <c r="H9408" t="s">
        <v>3107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3108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3109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3497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3018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3110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3075</v>
      </c>
      <c r="E9424">
        <v>1</v>
      </c>
      <c r="F9424" t="s">
        <v>458</v>
      </c>
      <c r="G9424" t="s">
        <v>266</v>
      </c>
      <c r="H9424" t="s">
        <v>3117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3075</v>
      </c>
      <c r="E9425">
        <v>1</v>
      </c>
      <c r="F9425" t="s">
        <v>458</v>
      </c>
      <c r="G9425" t="s">
        <v>266</v>
      </c>
      <c r="H9425" t="s">
        <v>3116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3121</v>
      </c>
      <c r="G9429" t="s">
        <v>794</v>
      </c>
      <c r="H9429" t="s">
        <v>3119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3121</v>
      </c>
      <c r="G9430" t="s">
        <v>794</v>
      </c>
      <c r="H9430" t="s">
        <v>3120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3497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3122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3058</v>
      </c>
      <c r="G9444" t="s">
        <v>266</v>
      </c>
      <c r="H9444" t="s">
        <v>3123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3124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3125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3497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3144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3144</v>
      </c>
      <c r="E9465">
        <v>1</v>
      </c>
      <c r="F9465" t="s">
        <v>3142</v>
      </c>
      <c r="G9465" t="s">
        <v>266</v>
      </c>
      <c r="H9465" t="s">
        <v>3143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3497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3093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3152</v>
      </c>
      <c r="H9500" t="s">
        <v>3153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3154</v>
      </c>
      <c r="J9508" t="s">
        <v>3019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3497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3156</v>
      </c>
      <c r="L9547" t="s">
        <v>3497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3035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3404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3035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3058</v>
      </c>
      <c r="G9601" t="s">
        <v>266</v>
      </c>
      <c r="H9601" t="s">
        <v>3123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3165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3167</v>
      </c>
      <c r="H9604" t="s">
        <v>3166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3497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3093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3497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3258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3096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3096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3092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3181</v>
      </c>
      <c r="G9677" t="s">
        <v>1431</v>
      </c>
      <c r="H9677" t="s">
        <v>3182</v>
      </c>
      <c r="L9677" t="s">
        <v>3490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3185</v>
      </c>
      <c r="L9682" t="s">
        <v>3497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3497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3035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3497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3018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3497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3193</v>
      </c>
      <c r="L9695" t="s">
        <v>3497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3018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3497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3018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3018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3199</v>
      </c>
      <c r="G9717" t="s">
        <v>266</v>
      </c>
      <c r="H9717" t="s">
        <v>3200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3058</v>
      </c>
      <c r="G9738" t="s">
        <v>266</v>
      </c>
      <c r="H9738" t="s">
        <v>3123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3205</v>
      </c>
      <c r="G9739" t="s">
        <v>266</v>
      </c>
      <c r="H9739" t="s">
        <v>3206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3208</v>
      </c>
      <c r="G9741" t="s">
        <v>2663</v>
      </c>
      <c r="H9741" t="s">
        <v>3209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3210</v>
      </c>
      <c r="G9743" t="s">
        <v>266</v>
      </c>
      <c r="H9743" t="s">
        <v>3211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3212</v>
      </c>
      <c r="G9744" t="s">
        <v>266</v>
      </c>
      <c r="H9744" t="s">
        <v>3213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3091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3223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3096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3226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3227</v>
      </c>
      <c r="G9783" t="s">
        <v>266</v>
      </c>
      <c r="H9783" t="s">
        <v>3228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3221</v>
      </c>
      <c r="E9788">
        <v>1</v>
      </c>
      <c r="F9788" t="s">
        <v>483</v>
      </c>
      <c r="G9788" t="s">
        <v>272</v>
      </c>
      <c r="H9788" t="s">
        <v>3230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3221</v>
      </c>
      <c r="E9789">
        <v>1</v>
      </c>
      <c r="F9789" t="s">
        <v>3231</v>
      </c>
      <c r="G9789" t="s">
        <v>604</v>
      </c>
      <c r="H9789" t="s">
        <v>3231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3221</v>
      </c>
      <c r="E9790">
        <v>1</v>
      </c>
      <c r="F9790" t="s">
        <v>3232</v>
      </c>
      <c r="G9790" t="s">
        <v>266</v>
      </c>
      <c r="H9790" t="s">
        <v>3232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3221</v>
      </c>
      <c r="E9791">
        <v>1</v>
      </c>
      <c r="F9791" t="s">
        <v>1138</v>
      </c>
      <c r="G9791" t="s">
        <v>266</v>
      </c>
      <c r="H9791" t="s">
        <v>3233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3235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3051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3237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3227</v>
      </c>
      <c r="G9828" t="s">
        <v>266</v>
      </c>
      <c r="H9828" t="s">
        <v>3228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3167</v>
      </c>
      <c r="H9829" t="s">
        <v>3166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3497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3246</v>
      </c>
      <c r="G9855" t="s">
        <v>266</v>
      </c>
      <c r="H9855" t="s">
        <v>3247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3246</v>
      </c>
      <c r="G9856" t="s">
        <v>266</v>
      </c>
      <c r="H9856" t="s">
        <v>3248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3246</v>
      </c>
      <c r="G9857" t="s">
        <v>266</v>
      </c>
      <c r="H9857" t="s">
        <v>3249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3058</v>
      </c>
      <c r="G9858" t="s">
        <v>266</v>
      </c>
      <c r="H9858" t="s">
        <v>3250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3051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3258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3060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3018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3075</v>
      </c>
      <c r="E9902">
        <v>1</v>
      </c>
      <c r="F9902" t="s">
        <v>458</v>
      </c>
      <c r="G9902" t="s">
        <v>272</v>
      </c>
      <c r="H9902" t="s">
        <v>3266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3075</v>
      </c>
      <c r="E9903">
        <v>1</v>
      </c>
      <c r="F9903" t="s">
        <v>458</v>
      </c>
      <c r="G9903" t="s">
        <v>272</v>
      </c>
      <c r="H9903" t="s">
        <v>3267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3167</v>
      </c>
      <c r="H9905" t="s">
        <v>3166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3269</v>
      </c>
      <c r="L9909" t="s">
        <v>3497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3497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3497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3271</v>
      </c>
      <c r="H9919" t="s">
        <v>3270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3275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3497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3497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3279</v>
      </c>
      <c r="L9939" t="s">
        <v>3278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3283</v>
      </c>
      <c r="H9953" t="s">
        <v>3282</v>
      </c>
      <c r="L9953" t="s">
        <v>3497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3284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3286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3294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3288</v>
      </c>
      <c r="L9986" t="s">
        <v>3497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3290</v>
      </c>
      <c r="L9995" t="s">
        <v>3497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3291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3498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3497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3223</v>
      </c>
      <c r="G10035" t="s">
        <v>1032</v>
      </c>
      <c r="H10035" t="s">
        <v>3298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3075</v>
      </c>
      <c r="E10051">
        <v>1</v>
      </c>
      <c r="F10051" t="s">
        <v>458</v>
      </c>
      <c r="G10051" t="s">
        <v>263</v>
      </c>
      <c r="H10051" t="s">
        <v>3303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3075</v>
      </c>
      <c r="E10052">
        <v>1</v>
      </c>
      <c r="F10052" t="s">
        <v>458</v>
      </c>
      <c r="G10052" t="s">
        <v>604</v>
      </c>
      <c r="H10052" t="s">
        <v>3304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3310</v>
      </c>
      <c r="L10081" t="s">
        <v>3497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3312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3121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3121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3121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3317</v>
      </c>
      <c r="L10127" t="s">
        <v>3497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3319</v>
      </c>
      <c r="L10144" t="s">
        <v>3497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3237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3497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3321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3497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3497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3325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3326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3223</v>
      </c>
      <c r="G10202" t="s">
        <v>1032</v>
      </c>
      <c r="H10202" t="s">
        <v>3298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3207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3328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3329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3527</v>
      </c>
      <c r="H10224" t="s">
        <v>3166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3330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3331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3332</v>
      </c>
      <c r="G10233" t="s">
        <v>266</v>
      </c>
      <c r="H10233" t="s">
        <v>3333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3205</v>
      </c>
      <c r="G10239" t="s">
        <v>2663</v>
      </c>
      <c r="H10239" t="s">
        <v>3334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3428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3335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3336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3337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3338</v>
      </c>
      <c r="G10245" t="s">
        <v>266</v>
      </c>
      <c r="H10245" t="s">
        <v>3339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3527</v>
      </c>
      <c r="H10248" t="s">
        <v>3166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3340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3341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3342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3343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3344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3345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3346</v>
      </c>
      <c r="G10262" t="s">
        <v>266</v>
      </c>
      <c r="H10262" t="s">
        <v>3347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3348</v>
      </c>
      <c r="G10263" t="s">
        <v>266</v>
      </c>
      <c r="H10263" t="s">
        <v>3349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3428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3351</v>
      </c>
      <c r="H10265" t="s">
        <v>3522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3324</v>
      </c>
      <c r="G10266" t="s">
        <v>266</v>
      </c>
      <c r="H10266" t="s">
        <v>3352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3353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3354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3355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3356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3357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3358</v>
      </c>
      <c r="H10292" t="s">
        <v>3359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3360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3361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3358</v>
      </c>
      <c r="H10299" t="s">
        <v>3362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3358</v>
      </c>
      <c r="H10300" t="s">
        <v>3363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3364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3365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3276</v>
      </c>
      <c r="I10304" s="56"/>
      <c r="J10304" s="56"/>
      <c r="K10304" s="56"/>
      <c r="L10304" s="56" t="s">
        <v>3365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3366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3197</v>
      </c>
      <c r="L10318" t="s">
        <v>3497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3367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3368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3368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3369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3223</v>
      </c>
      <c r="G10350" t="s">
        <v>1032</v>
      </c>
      <c r="H10350" t="s">
        <v>3298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3371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3372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3373</v>
      </c>
      <c r="G10354" t="s">
        <v>266</v>
      </c>
      <c r="H10354" t="s">
        <v>3374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3375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3376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3377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3381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3378</v>
      </c>
      <c r="H10367" t="s">
        <v>3378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3379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3380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3382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3497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3383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3384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3385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3229</v>
      </c>
      <c r="L10397" t="s">
        <v>3497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3386</v>
      </c>
      <c r="G10401" t="s">
        <v>266</v>
      </c>
      <c r="H10401" t="s">
        <v>3387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3075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3388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3388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3389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3372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3018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3390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3391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3395</v>
      </c>
      <c r="E10435">
        <v>1</v>
      </c>
      <c r="F10435" t="s">
        <v>3386</v>
      </c>
      <c r="G10435" t="s">
        <v>3396</v>
      </c>
      <c r="H10435" t="s">
        <v>3387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3397</v>
      </c>
      <c r="G10440" t="s">
        <v>3398</v>
      </c>
      <c r="H10440" t="s">
        <v>3399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3400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3401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3402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3358</v>
      </c>
      <c r="H10456" t="s">
        <v>3359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3402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3404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3403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3405</v>
      </c>
      <c r="E10470">
        <v>1</v>
      </c>
      <c r="F10470" t="s">
        <v>458</v>
      </c>
      <c r="G10470" t="s">
        <v>284</v>
      </c>
      <c r="H10470" t="s">
        <v>3406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3407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3409</v>
      </c>
      <c r="H10479" t="s">
        <v>3408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3412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3413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3413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3414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3415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3416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3417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3418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3419</v>
      </c>
      <c r="H10513" t="s">
        <v>3420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3497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3422</v>
      </c>
      <c r="L10526" t="s">
        <v>3497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3402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3423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3386</v>
      </c>
      <c r="G10539" t="s">
        <v>266</v>
      </c>
      <c r="H10539" t="s">
        <v>3421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3424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3425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3426</v>
      </c>
      <c r="G10549" t="s">
        <v>266</v>
      </c>
      <c r="H10549" t="s">
        <v>3427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3430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3351</v>
      </c>
      <c r="H10561" t="s">
        <v>3350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3497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3431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3361</v>
      </c>
      <c r="L10571" t="s">
        <v>3497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3049</v>
      </c>
      <c r="H10579" t="s">
        <v>3042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3415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3710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3432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3436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3436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3437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3364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3439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3440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3018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3438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3441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3422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3018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3442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3337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3443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3444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3445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3446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3404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3064</v>
      </c>
      <c r="H10673" t="s">
        <v>3449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3450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3451</v>
      </c>
      <c r="H10675" t="s">
        <v>3452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3453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3447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3448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3434</v>
      </c>
      <c r="E10680">
        <v>5</v>
      </c>
      <c r="F10680" t="s">
        <v>15</v>
      </c>
      <c r="G10680" t="s">
        <v>266</v>
      </c>
      <c r="H10680" t="s">
        <v>3456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3434</v>
      </c>
      <c r="E10681">
        <v>10</v>
      </c>
      <c r="F10681" t="s">
        <v>15</v>
      </c>
      <c r="G10681" t="s">
        <v>272</v>
      </c>
      <c r="H10681" t="s">
        <v>3018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3434</v>
      </c>
      <c r="E10682">
        <v>5</v>
      </c>
      <c r="F10682" t="s">
        <v>21</v>
      </c>
      <c r="G10682" t="s">
        <v>3458</v>
      </c>
      <c r="H10682" t="s">
        <v>3457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3434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3434</v>
      </c>
      <c r="E10684">
        <v>2</v>
      </c>
      <c r="F10684" t="s">
        <v>127</v>
      </c>
      <c r="G10684" t="s">
        <v>266</v>
      </c>
      <c r="H10684" t="s">
        <v>3459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3434</v>
      </c>
      <c r="E10685">
        <v>5</v>
      </c>
      <c r="F10685" t="s">
        <v>127</v>
      </c>
      <c r="G10685" t="s">
        <v>266</v>
      </c>
      <c r="H10685" t="s">
        <v>3460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3434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3434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3434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3434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3434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3434</v>
      </c>
      <c r="E10691">
        <v>1</v>
      </c>
      <c r="F10691" t="s">
        <v>3454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3434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3434</v>
      </c>
      <c r="E10693">
        <v>1</v>
      </c>
      <c r="F10693" t="s">
        <v>532</v>
      </c>
      <c r="G10693" t="s">
        <v>266</v>
      </c>
      <c r="H10693" t="s">
        <v>3455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3434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3434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3461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3462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3430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3355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3465</v>
      </c>
      <c r="H10703" t="s">
        <v>3463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3291</v>
      </c>
      <c r="H10705" t="s">
        <v>3464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3466</v>
      </c>
      <c r="G10712" t="s">
        <v>266</v>
      </c>
      <c r="H10712" t="s">
        <v>3466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3467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3468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3444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3205</v>
      </c>
      <c r="G10726" t="s">
        <v>266</v>
      </c>
      <c r="H10726" t="s">
        <v>3206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3469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3471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3472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3473</v>
      </c>
      <c r="H10740" t="s">
        <v>3475</v>
      </c>
      <c r="J10740" t="s">
        <v>3474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3471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3476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3205</v>
      </c>
      <c r="G10748" t="s">
        <v>266</v>
      </c>
      <c r="H10748" t="s">
        <v>3477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3205</v>
      </c>
      <c r="G10749" t="s">
        <v>266</v>
      </c>
      <c r="H10749" t="s">
        <v>3479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3478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3480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3438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3455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3481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3482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3483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3058</v>
      </c>
      <c r="G10769" t="s">
        <v>266</v>
      </c>
      <c r="H10769" t="s">
        <v>3123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3484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3485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3033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3486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3286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3487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3488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3489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3485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3491</v>
      </c>
      <c r="E10811">
        <v>1</v>
      </c>
      <c r="F10811" t="s">
        <v>510</v>
      </c>
      <c r="G10811" t="s">
        <v>1431</v>
      </c>
      <c r="H10811" t="s">
        <v>2930</v>
      </c>
      <c r="L10811" t="s">
        <v>3490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3491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3121</v>
      </c>
      <c r="G10816" t="s">
        <v>794</v>
      </c>
      <c r="H10816" t="s">
        <v>3492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3121</v>
      </c>
      <c r="G10817" t="s">
        <v>794</v>
      </c>
      <c r="H10817" t="s">
        <v>3493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3495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3494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3496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3434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3434</v>
      </c>
      <c r="E10826">
        <v>1</v>
      </c>
      <c r="F10826" t="s">
        <v>532</v>
      </c>
      <c r="G10826" t="s">
        <v>266</v>
      </c>
      <c r="H10826" t="s">
        <v>3455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3434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3434</v>
      </c>
      <c r="E10828">
        <v>3</v>
      </c>
      <c r="F10828" t="s">
        <v>201</v>
      </c>
      <c r="G10828" t="s">
        <v>266</v>
      </c>
      <c r="H10828" t="s">
        <v>3488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3466</v>
      </c>
      <c r="G10841" t="s">
        <v>266</v>
      </c>
      <c r="H10841" t="s">
        <v>3466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3049</v>
      </c>
      <c r="H10842" t="s">
        <v>3042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3336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3499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3500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3501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3502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3503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3357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3467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3504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3505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3506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3507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3434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3434</v>
      </c>
      <c r="E10885">
        <v>1</v>
      </c>
      <c r="F10885" t="s">
        <v>201</v>
      </c>
      <c r="G10885" t="s">
        <v>266</v>
      </c>
      <c r="H10885" t="s">
        <v>3488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3434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3434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3434</v>
      </c>
      <c r="E10888">
        <v>2</v>
      </c>
      <c r="F10888" t="s">
        <v>476</v>
      </c>
      <c r="G10888" t="s">
        <v>266</v>
      </c>
      <c r="H10888" t="s">
        <v>3508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3509</v>
      </c>
      <c r="L10906" t="s">
        <v>3510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3511</v>
      </c>
      <c r="G10908" t="s">
        <v>3511</v>
      </c>
      <c r="H10908" t="s">
        <v>3511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3512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3512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3513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3430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3514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3514</v>
      </c>
      <c r="E10937">
        <v>2</v>
      </c>
      <c r="F10937" t="s">
        <v>2067</v>
      </c>
      <c r="G10937" t="s">
        <v>266</v>
      </c>
      <c r="H10937" t="s">
        <v>3516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3514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3517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3518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3519</v>
      </c>
      <c r="H10947" t="s">
        <v>3520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3521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3361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3513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3401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3379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3465</v>
      </c>
      <c r="H10977" t="s">
        <v>3463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3519</v>
      </c>
      <c r="H10978" t="s">
        <v>3520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3529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3530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3512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3531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3455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3533</v>
      </c>
      <c r="H11059" t="s">
        <v>3534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3535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3536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3379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3538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3537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3539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3542</v>
      </c>
      <c r="H11080" t="s">
        <v>3543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3541</v>
      </c>
      <c r="H11081" t="s">
        <v>3540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3545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3544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3546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3547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3548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3434</v>
      </c>
      <c r="E11094">
        <v>11</v>
      </c>
      <c r="F11094" t="s">
        <v>891</v>
      </c>
      <c r="G11094" t="s">
        <v>272</v>
      </c>
      <c r="H11094" t="s">
        <v>3197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3434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3549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3358</v>
      </c>
      <c r="H11108" t="s">
        <v>3359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3376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3550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3551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3453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3447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3537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3554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3564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3555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3066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3504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3504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3556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3557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3558</v>
      </c>
      <c r="G11182" t="s">
        <v>266</v>
      </c>
      <c r="H11182" t="s">
        <v>3559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3561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3562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3562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3563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3564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3565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3355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3565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3566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3567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3546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3491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3491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3491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3569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3571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3572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3573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3574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3570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3576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3575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3434</v>
      </c>
      <c r="E11254">
        <v>2</v>
      </c>
      <c r="F11254" t="s">
        <v>560</v>
      </c>
      <c r="G11254" t="s">
        <v>266</v>
      </c>
      <c r="H11254" t="s">
        <v>3577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3434</v>
      </c>
      <c r="E11255">
        <v>2</v>
      </c>
      <c r="F11255" t="s">
        <v>560</v>
      </c>
      <c r="G11255" t="s">
        <v>266</v>
      </c>
      <c r="H11255" t="s">
        <v>3578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3434</v>
      </c>
      <c r="E11256">
        <v>1</v>
      </c>
      <c r="F11256" t="s">
        <v>532</v>
      </c>
      <c r="G11256" t="s">
        <v>266</v>
      </c>
      <c r="H11256" t="s">
        <v>3455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3434</v>
      </c>
      <c r="E11257">
        <v>1</v>
      </c>
      <c r="F11257" t="s">
        <v>532</v>
      </c>
      <c r="G11257" t="s">
        <v>266</v>
      </c>
      <c r="H11257" t="s">
        <v>3579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3434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3434</v>
      </c>
      <c r="E11259">
        <v>6</v>
      </c>
      <c r="F11259" t="s">
        <v>224</v>
      </c>
      <c r="G11259" t="s">
        <v>284</v>
      </c>
      <c r="H11259" t="s">
        <v>3580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3514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3514</v>
      </c>
      <c r="E11263">
        <v>1</v>
      </c>
      <c r="F11263" t="s">
        <v>44</v>
      </c>
      <c r="G11263" t="s">
        <v>3581</v>
      </c>
      <c r="H11263" t="s">
        <v>3582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3583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3584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3447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3223</v>
      </c>
      <c r="G11270" t="s">
        <v>273</v>
      </c>
      <c r="H11270" t="s">
        <v>3585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3586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3584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3587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3567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3588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3376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3589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3464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3590</v>
      </c>
      <c r="H11294" t="s">
        <v>3591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3564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3592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3593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3594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3595</v>
      </c>
      <c r="G11301" t="s">
        <v>266</v>
      </c>
      <c r="H11301" t="s">
        <v>3596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3597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3597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3594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3598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3276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3601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3599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3514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3514</v>
      </c>
      <c r="E11340">
        <v>1</v>
      </c>
      <c r="F11340" t="s">
        <v>2775</v>
      </c>
      <c r="G11340" t="s">
        <v>2776</v>
      </c>
      <c r="H11340" t="s">
        <v>3601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3602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3603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3597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3604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3434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3434</v>
      </c>
      <c r="E11348">
        <v>1</v>
      </c>
      <c r="F11348" t="s">
        <v>586</v>
      </c>
      <c r="G11348" t="s">
        <v>263</v>
      </c>
      <c r="H11348" t="s">
        <v>3580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3570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3549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3549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3605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3064</v>
      </c>
      <c r="H11367" t="s">
        <v>3065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3508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3606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3607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3608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3609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3610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3611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3612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3616</v>
      </c>
      <c r="G11431" t="s">
        <v>266</v>
      </c>
      <c r="H11431" t="s">
        <v>3613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3614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3075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3075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3075</v>
      </c>
      <c r="E11440">
        <v>1</v>
      </c>
      <c r="F11440" t="s">
        <v>458</v>
      </c>
      <c r="G11440" t="s">
        <v>272</v>
      </c>
      <c r="H11440" t="s">
        <v>1060</v>
      </c>
      <c r="L11440" t="s">
        <v>3615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3616</v>
      </c>
      <c r="G11441" t="s">
        <v>266</v>
      </c>
      <c r="H11441" t="s">
        <v>3617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3434</v>
      </c>
      <c r="E11449">
        <v>4</v>
      </c>
      <c r="F11449" t="s">
        <v>224</v>
      </c>
      <c r="G11449" t="s">
        <v>284</v>
      </c>
      <c r="H11449" t="s">
        <v>3618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3434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3434</v>
      </c>
      <c r="E11451">
        <v>4</v>
      </c>
      <c r="F11451" t="s">
        <v>1166</v>
      </c>
      <c r="G11451" t="s">
        <v>263</v>
      </c>
      <c r="H11451" t="s">
        <v>3619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3434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3434</v>
      </c>
      <c r="E11453">
        <v>3</v>
      </c>
      <c r="F11453" t="s">
        <v>1166</v>
      </c>
      <c r="G11453" t="s">
        <v>266</v>
      </c>
      <c r="H11453" t="s">
        <v>3620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3434</v>
      </c>
      <c r="E11454">
        <v>1</v>
      </c>
      <c r="F11454" t="s">
        <v>1711</v>
      </c>
      <c r="G11454" t="s">
        <v>266</v>
      </c>
      <c r="H11454" t="s">
        <v>3621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3622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3629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3630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3628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3627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3626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3625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3624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3623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3514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3514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3514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3514</v>
      </c>
      <c r="E11472">
        <v>1</v>
      </c>
      <c r="F11472" t="s">
        <v>42</v>
      </c>
      <c r="G11472" t="s">
        <v>702</v>
      </c>
      <c r="H11472" t="s">
        <v>3631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3420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3632</v>
      </c>
      <c r="G11474" t="s">
        <v>2939</v>
      </c>
      <c r="H11474" t="s">
        <v>3632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3633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3032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3583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3588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3633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3121</v>
      </c>
      <c r="E11503">
        <v>10</v>
      </c>
      <c r="F11503" t="s">
        <v>3121</v>
      </c>
      <c r="G11503" t="s">
        <v>721</v>
      </c>
      <c r="H11503" t="s">
        <v>3637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3121</v>
      </c>
      <c r="E11504">
        <v>15</v>
      </c>
      <c r="F11504" t="s">
        <v>3121</v>
      </c>
      <c r="G11504" t="s">
        <v>794</v>
      </c>
      <c r="H11504" t="s">
        <v>3638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3121</v>
      </c>
      <c r="E11505">
        <v>7</v>
      </c>
      <c r="F11505" t="s">
        <v>3635</v>
      </c>
      <c r="G11505" t="s">
        <v>266</v>
      </c>
      <c r="H11505" t="s">
        <v>3636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3514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3514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3514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3640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3639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3583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3641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3642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3549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3643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3643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3644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3645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3646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3121</v>
      </c>
      <c r="G11531" t="s">
        <v>794</v>
      </c>
      <c r="H11531" t="s">
        <v>3647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3447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3521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3521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3434</v>
      </c>
      <c r="E11555">
        <v>2</v>
      </c>
      <c r="F11555" t="s">
        <v>586</v>
      </c>
      <c r="G11555" t="s">
        <v>273</v>
      </c>
      <c r="H11555" t="s">
        <v>470</v>
      </c>
      <c r="J11555" t="s">
        <v>3648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3434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3434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3434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3434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3434</v>
      </c>
      <c r="E11560">
        <v>3</v>
      </c>
      <c r="F11560" t="s">
        <v>15</v>
      </c>
      <c r="G11560" t="s">
        <v>3649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3434</v>
      </c>
      <c r="E11561">
        <v>3</v>
      </c>
      <c r="F11561" t="s">
        <v>15</v>
      </c>
      <c r="G11561" t="s">
        <v>3649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3035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3527</v>
      </c>
      <c r="H11563" t="s">
        <v>3166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3521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3650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3539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3354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3652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3566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3566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3651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3580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3616</v>
      </c>
      <c r="G11609" t="s">
        <v>266</v>
      </c>
      <c r="H11609" t="s">
        <v>3653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3654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3447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3521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3506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3655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3656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3371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3564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3657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3658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3697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3697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3205</v>
      </c>
      <c r="G11644" t="s">
        <v>2663</v>
      </c>
      <c r="H11644" t="s">
        <v>3334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3464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3069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3660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3661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3379</v>
      </c>
      <c r="J11653" t="s">
        <v>3662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3462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3466</v>
      </c>
      <c r="G11657" t="s">
        <v>266</v>
      </c>
      <c r="H11657" t="s">
        <v>3466</v>
      </c>
      <c r="J11657" t="s">
        <v>3521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3382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3616</v>
      </c>
      <c r="G11667" t="s">
        <v>266</v>
      </c>
      <c r="H11667" t="s">
        <v>3616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3434</v>
      </c>
      <c r="E11671">
        <v>5</v>
      </c>
      <c r="F11671" t="s">
        <v>224</v>
      </c>
      <c r="G11671" t="s">
        <v>860</v>
      </c>
      <c r="H11671" t="s">
        <v>3663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3434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3434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3434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3528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3379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3539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3664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3665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3666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3358</v>
      </c>
      <c r="H11713" t="s">
        <v>3359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3667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3616</v>
      </c>
      <c r="G11719" t="s">
        <v>266</v>
      </c>
      <c r="H11719" t="s">
        <v>3616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3668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3669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3670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3616</v>
      </c>
      <c r="G11747" t="s">
        <v>266</v>
      </c>
      <c r="H11747" t="s">
        <v>3616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3031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2990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3671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3455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3121</v>
      </c>
      <c r="G11758" t="s">
        <v>721</v>
      </c>
      <c r="H11758" t="s">
        <v>3672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3673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3584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3067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3432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3603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3027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3506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3674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3514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3514</v>
      </c>
      <c r="E11778">
        <v>1</v>
      </c>
      <c r="F11778" t="s">
        <v>198</v>
      </c>
      <c r="G11778" t="s">
        <v>266</v>
      </c>
      <c r="H11778" t="s">
        <v>3675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3514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3539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3676</v>
      </c>
      <c r="G11781" t="s">
        <v>266</v>
      </c>
      <c r="H11781" t="s">
        <v>3677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3564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3655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3632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3616</v>
      </c>
      <c r="G11794" t="s">
        <v>263</v>
      </c>
      <c r="H11794" t="s">
        <v>3679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3678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3680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2745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3089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3681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3682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3121</v>
      </c>
      <c r="G11820" t="s">
        <v>721</v>
      </c>
      <c r="H11820" t="s">
        <v>3683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2955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3096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3096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3684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3685</v>
      </c>
      <c r="E11825">
        <v>1</v>
      </c>
      <c r="F11825" t="s">
        <v>2134</v>
      </c>
      <c r="G11825" t="s">
        <v>266</v>
      </c>
      <c r="H11825" t="s">
        <v>3686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3687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3684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3688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3689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3690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3684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2515</v>
      </c>
      <c r="G11837" t="s">
        <v>1202</v>
      </c>
      <c r="H11837" t="s">
        <v>3684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3687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3687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3549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3539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3539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3687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3691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3668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3687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3527</v>
      </c>
      <c r="H11871" t="s">
        <v>3166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2875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2692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3031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3514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3694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2745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3695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2990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2743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3696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3089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2819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3290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3698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2719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3687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3687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3687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2698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2379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2874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3711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3687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3663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3687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3712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3025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3221</v>
      </c>
      <c r="C49">
        <f>Tabla5[[#This Row],[ID]]</f>
        <v>48</v>
      </c>
      <c r="D49" t="s">
        <v>3222</v>
      </c>
    </row>
    <row r="50" spans="1:10" x14ac:dyDescent="0.2">
      <c r="A50">
        <v>49</v>
      </c>
      <c r="B50" t="s">
        <v>3434</v>
      </c>
      <c r="C50">
        <f>Tabla5[[#This Row],[ID]]</f>
        <v>49</v>
      </c>
      <c r="D50" t="s">
        <v>3435</v>
      </c>
    </row>
    <row r="51" spans="1:10" x14ac:dyDescent="0.2">
      <c r="A51">
        <v>50</v>
      </c>
      <c r="B51" t="s">
        <v>3514</v>
      </c>
      <c r="C51">
        <f>Tabla5[[#This Row],[ID]]</f>
        <v>50</v>
      </c>
      <c r="D51" t="s">
        <v>3515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3126</v>
      </c>
      <c r="B62" s="54" t="s">
        <v>3127</v>
      </c>
      <c r="C62" s="54" t="s">
        <v>3128</v>
      </c>
      <c r="D62" s="54" t="s">
        <v>1845</v>
      </c>
      <c r="E62" s="54" t="s">
        <v>3129</v>
      </c>
      <c r="F62" s="54" t="s">
        <v>3130</v>
      </c>
      <c r="G62" s="54" t="s">
        <v>3131</v>
      </c>
      <c r="H62" s="54" t="s">
        <v>1844</v>
      </c>
      <c r="I62" s="54" t="s">
        <v>3132</v>
      </c>
      <c r="J62" s="54" t="s">
        <v>3133</v>
      </c>
      <c r="K62" s="43"/>
      <c r="L62" s="43"/>
      <c r="M62" s="43"/>
    </row>
    <row r="63" spans="1:13" ht="16" x14ac:dyDescent="0.2">
      <c r="A63" s="44">
        <v>2018</v>
      </c>
      <c r="B63" s="44" t="s">
        <v>3134</v>
      </c>
      <c r="C63" s="44">
        <v>2011</v>
      </c>
      <c r="D63" s="44" t="s">
        <v>3135</v>
      </c>
      <c r="E63" s="44" t="s">
        <v>3136</v>
      </c>
      <c r="F63" s="48" t="s">
        <v>3137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3134</v>
      </c>
      <c r="C64" s="49">
        <v>2011</v>
      </c>
      <c r="D64" s="49" t="s">
        <v>3135</v>
      </c>
      <c r="E64" s="44" t="s">
        <v>3136</v>
      </c>
      <c r="F64" s="48" t="s">
        <v>3137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3138</v>
      </c>
      <c r="C65" s="51">
        <v>2008</v>
      </c>
      <c r="D65" s="52" t="s">
        <v>3139</v>
      </c>
      <c r="E65" s="44" t="s">
        <v>3140</v>
      </c>
      <c r="F65" s="48" t="s">
        <v>3137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3134</v>
      </c>
      <c r="C66" s="44">
        <v>2011</v>
      </c>
      <c r="D66" s="44" t="s">
        <v>3135</v>
      </c>
      <c r="E66" s="44" t="s">
        <v>3136</v>
      </c>
      <c r="F66" s="48" t="s">
        <v>3137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3134</v>
      </c>
      <c r="C67" s="49">
        <v>2011</v>
      </c>
      <c r="D67" s="44" t="s">
        <v>3135</v>
      </c>
      <c r="E67" s="44" t="s">
        <v>3136</v>
      </c>
      <c r="F67" s="48" t="s">
        <v>3137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3138</v>
      </c>
      <c r="C68" s="49">
        <v>2008</v>
      </c>
      <c r="D68" s="50" t="s">
        <v>3139</v>
      </c>
      <c r="E68" s="44" t="s">
        <v>3140</v>
      </c>
      <c r="F68" s="48" t="s">
        <v>3137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3134</v>
      </c>
      <c r="C69" s="44">
        <v>2011</v>
      </c>
      <c r="D69" s="44" t="s">
        <v>3135</v>
      </c>
      <c r="E69" s="44" t="s">
        <v>3136</v>
      </c>
      <c r="F69" s="48" t="s">
        <v>3137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13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3261</v>
      </c>
      <c r="C1" t="s">
        <v>3176</v>
      </c>
      <c r="D1" t="s">
        <v>3238</v>
      </c>
      <c r="F1" s="4" t="s">
        <v>3176</v>
      </c>
      <c r="G1" t="s">
        <v>3239</v>
      </c>
      <c r="L1" s="4" t="s">
        <v>1310</v>
      </c>
      <c r="M1" s="4" t="s">
        <v>3176</v>
      </c>
      <c r="N1" t="s">
        <v>3239</v>
      </c>
    </row>
    <row r="2" spans="1:14" x14ac:dyDescent="0.2">
      <c r="A2" s="1">
        <v>45046</v>
      </c>
      <c r="B2" s="1" t="s">
        <v>3262</v>
      </c>
      <c r="C2" t="s">
        <v>3240</v>
      </c>
      <c r="D2" s="36">
        <v>-45000</v>
      </c>
      <c r="F2" t="s">
        <v>3314</v>
      </c>
      <c r="G2" s="2">
        <v>0</v>
      </c>
      <c r="L2" s="1">
        <v>45046</v>
      </c>
      <c r="M2" t="s">
        <v>3240</v>
      </c>
      <c r="N2" s="2">
        <v>-45000</v>
      </c>
    </row>
    <row r="3" spans="1:14" x14ac:dyDescent="0.2">
      <c r="A3" s="1">
        <v>45046</v>
      </c>
      <c r="B3" s="1" t="s">
        <v>3262</v>
      </c>
      <c r="C3" t="s">
        <v>3174</v>
      </c>
      <c r="D3" s="36">
        <v>-60000</v>
      </c>
      <c r="F3" t="s">
        <v>3532</v>
      </c>
      <c r="G3" s="2">
        <v>0</v>
      </c>
      <c r="L3" s="1">
        <v>45046</v>
      </c>
      <c r="M3" t="s">
        <v>3177</v>
      </c>
      <c r="N3" s="2">
        <v>-15000</v>
      </c>
    </row>
    <row r="4" spans="1:14" x14ac:dyDescent="0.2">
      <c r="A4" s="1">
        <v>45046</v>
      </c>
      <c r="B4" s="1" t="s">
        <v>3262</v>
      </c>
      <c r="C4" t="s">
        <v>3177</v>
      </c>
      <c r="D4" s="36">
        <v>-15000</v>
      </c>
      <c r="F4" t="s">
        <v>3429</v>
      </c>
      <c r="G4" s="2">
        <v>0</v>
      </c>
      <c r="L4" s="1">
        <v>45046</v>
      </c>
      <c r="M4" t="s">
        <v>3175</v>
      </c>
      <c r="N4" s="2">
        <v>-3000</v>
      </c>
    </row>
    <row r="5" spans="1:14" x14ac:dyDescent="0.2">
      <c r="A5" s="1">
        <v>45046</v>
      </c>
      <c r="B5" s="1" t="s">
        <v>3262</v>
      </c>
      <c r="C5" t="s">
        <v>3175</v>
      </c>
      <c r="D5" s="36">
        <v>-3000</v>
      </c>
      <c r="F5" t="s">
        <v>3227</v>
      </c>
      <c r="G5" s="2">
        <v>0</v>
      </c>
      <c r="L5" s="1">
        <v>45046</v>
      </c>
      <c r="M5" t="s">
        <v>3174</v>
      </c>
      <c r="N5" s="2">
        <v>-60000</v>
      </c>
    </row>
    <row r="6" spans="1:14" x14ac:dyDescent="0.2">
      <c r="A6" s="1">
        <v>45049</v>
      </c>
      <c r="B6" s="1" t="s">
        <v>3263</v>
      </c>
      <c r="C6" t="s">
        <v>3177</v>
      </c>
      <c r="D6" s="36">
        <v>15000</v>
      </c>
      <c r="F6" t="s">
        <v>3659</v>
      </c>
      <c r="G6" s="2">
        <v>0</v>
      </c>
      <c r="L6" s="1">
        <v>45049</v>
      </c>
      <c r="M6" t="s">
        <v>3240</v>
      </c>
      <c r="N6" s="2">
        <v>45000</v>
      </c>
    </row>
    <row r="7" spans="1:14" x14ac:dyDescent="0.2">
      <c r="A7" s="1">
        <v>45049</v>
      </c>
      <c r="B7" s="1" t="s">
        <v>3263</v>
      </c>
      <c r="C7" t="s">
        <v>3240</v>
      </c>
      <c r="D7" s="36">
        <v>45000</v>
      </c>
      <c r="F7" t="s">
        <v>3177</v>
      </c>
      <c r="G7" s="2">
        <v>0</v>
      </c>
      <c r="L7" s="1">
        <v>45049</v>
      </c>
      <c r="M7" t="s">
        <v>3177</v>
      </c>
      <c r="N7" s="2">
        <v>15000</v>
      </c>
    </row>
    <row r="8" spans="1:14" x14ac:dyDescent="0.2">
      <c r="A8" s="1">
        <v>45049</v>
      </c>
      <c r="B8" s="1" t="s">
        <v>3262</v>
      </c>
      <c r="C8" t="s">
        <v>3174</v>
      </c>
      <c r="D8" s="36">
        <v>-60000</v>
      </c>
      <c r="F8" t="s">
        <v>3192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3262</v>
      </c>
      <c r="C9" t="s">
        <v>2660</v>
      </c>
      <c r="D9" s="36">
        <v>-90000</v>
      </c>
      <c r="F9" t="s">
        <v>3175</v>
      </c>
      <c r="G9" s="2">
        <v>0</v>
      </c>
      <c r="L9" s="1">
        <v>45049</v>
      </c>
      <c r="M9" t="s">
        <v>3174</v>
      </c>
      <c r="N9" s="2">
        <v>-60000</v>
      </c>
    </row>
    <row r="10" spans="1:14" x14ac:dyDescent="0.2">
      <c r="A10" s="1">
        <v>45049</v>
      </c>
      <c r="B10" s="1" t="s">
        <v>3262</v>
      </c>
      <c r="C10" t="s">
        <v>2661</v>
      </c>
      <c r="D10" s="36">
        <v>-90000</v>
      </c>
      <c r="F10" t="s">
        <v>3470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3262</v>
      </c>
      <c r="C11" t="s">
        <v>3227</v>
      </c>
      <c r="D11" s="36">
        <v>-90000</v>
      </c>
      <c r="F11" t="s">
        <v>2660</v>
      </c>
      <c r="G11" s="2">
        <v>0</v>
      </c>
      <c r="L11" s="1">
        <v>45052</v>
      </c>
      <c r="M11" t="s">
        <v>3227</v>
      </c>
      <c r="N11" s="2">
        <v>-90000</v>
      </c>
    </row>
    <row r="12" spans="1:14" x14ac:dyDescent="0.2">
      <c r="A12" s="1">
        <v>45053</v>
      </c>
      <c r="B12" s="1" t="s">
        <v>3263</v>
      </c>
      <c r="C12" t="s">
        <v>3227</v>
      </c>
      <c r="D12" s="36">
        <v>90000</v>
      </c>
      <c r="F12" t="s">
        <v>3568</v>
      </c>
      <c r="G12" s="2">
        <v>0</v>
      </c>
      <c r="L12" s="1">
        <v>45053</v>
      </c>
      <c r="M12" t="s">
        <v>3227</v>
      </c>
      <c r="N12" s="2">
        <v>90000</v>
      </c>
    </row>
    <row r="13" spans="1:14" x14ac:dyDescent="0.2">
      <c r="A13" s="1">
        <v>45053</v>
      </c>
      <c r="B13" s="1" t="s">
        <v>3263</v>
      </c>
      <c r="C13" t="s">
        <v>3174</v>
      </c>
      <c r="D13" s="36">
        <v>60000</v>
      </c>
      <c r="F13" t="s">
        <v>3174</v>
      </c>
      <c r="G13" s="2">
        <v>0</v>
      </c>
      <c r="L13" s="1">
        <v>45053</v>
      </c>
      <c r="M13" t="s">
        <v>3175</v>
      </c>
      <c r="N13" s="2">
        <v>3000</v>
      </c>
    </row>
    <row r="14" spans="1:14" x14ac:dyDescent="0.2">
      <c r="A14" s="1">
        <v>45053</v>
      </c>
      <c r="B14" s="1" t="s">
        <v>3263</v>
      </c>
      <c r="C14" t="s">
        <v>3175</v>
      </c>
      <c r="D14" s="36">
        <v>3000</v>
      </c>
      <c r="F14" t="s">
        <v>3299</v>
      </c>
      <c r="G14" s="2">
        <v>0</v>
      </c>
      <c r="L14" s="1">
        <v>45053</v>
      </c>
      <c r="M14" t="s">
        <v>3174</v>
      </c>
      <c r="N14" s="2">
        <v>60000</v>
      </c>
    </row>
    <row r="15" spans="1:14" x14ac:dyDescent="0.2">
      <c r="A15" s="1">
        <v>45055</v>
      </c>
      <c r="B15" s="1" t="s">
        <v>3262</v>
      </c>
      <c r="C15" t="s">
        <v>3259</v>
      </c>
      <c r="D15" s="36">
        <v>-95000</v>
      </c>
      <c r="F15" t="s">
        <v>2661</v>
      </c>
      <c r="G15" s="2">
        <v>0</v>
      </c>
      <c r="L15" s="1">
        <v>45054</v>
      </c>
      <c r="M15" t="s">
        <v>3260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3259</v>
      </c>
      <c r="D16" s="36">
        <v>95000</v>
      </c>
      <c r="F16" t="s">
        <v>3240</v>
      </c>
      <c r="G16" s="2">
        <v>0</v>
      </c>
      <c r="L16" s="1">
        <v>45055</v>
      </c>
      <c r="M16" t="s">
        <v>3259</v>
      </c>
      <c r="N16" s="2">
        <v>-95000</v>
      </c>
    </row>
    <row r="17" spans="1:14" x14ac:dyDescent="0.2">
      <c r="A17" s="1">
        <v>45054</v>
      </c>
      <c r="B17" s="1" t="s">
        <v>3263</v>
      </c>
      <c r="C17" t="s">
        <v>3260</v>
      </c>
      <c r="D17" s="36">
        <v>0</v>
      </c>
      <c r="F17" t="s">
        <v>3259</v>
      </c>
      <c r="G17" s="2">
        <v>0</v>
      </c>
      <c r="L17" s="1">
        <v>45056</v>
      </c>
      <c r="M17" t="s">
        <v>3259</v>
      </c>
      <c r="N17" s="2">
        <v>95000</v>
      </c>
    </row>
    <row r="18" spans="1:14" x14ac:dyDescent="0.2">
      <c r="A18" s="1">
        <v>45057</v>
      </c>
      <c r="B18" s="1" t="s">
        <v>3263</v>
      </c>
      <c r="C18" t="s">
        <v>3174</v>
      </c>
      <c r="D18" s="36">
        <v>60000</v>
      </c>
      <c r="F18" t="s">
        <v>3421</v>
      </c>
      <c r="G18" s="2">
        <v>0</v>
      </c>
      <c r="L18" s="1">
        <v>45057</v>
      </c>
      <c r="M18" t="s">
        <v>3174</v>
      </c>
      <c r="N18" s="2">
        <v>60000</v>
      </c>
    </row>
    <row r="19" spans="1:14" x14ac:dyDescent="0.2">
      <c r="A19" s="1">
        <v>45057</v>
      </c>
      <c r="B19" s="1" t="s">
        <v>3262</v>
      </c>
      <c r="C19" t="s">
        <v>2744</v>
      </c>
      <c r="D19" s="36">
        <v>-30000</v>
      </c>
      <c r="F19" t="s">
        <v>3260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3262</v>
      </c>
      <c r="C20" t="s">
        <v>3268</v>
      </c>
      <c r="D20" s="36">
        <v>-25000</v>
      </c>
      <c r="F20" t="s">
        <v>3336</v>
      </c>
      <c r="G20" s="2">
        <v>0</v>
      </c>
      <c r="L20" s="1">
        <v>45057</v>
      </c>
      <c r="M20" t="s">
        <v>3268</v>
      </c>
      <c r="N20" s="2">
        <v>-25000</v>
      </c>
    </row>
    <row r="21" spans="1:14" x14ac:dyDescent="0.2">
      <c r="A21" s="1">
        <v>45058</v>
      </c>
      <c r="B21" s="1" t="s">
        <v>3262</v>
      </c>
      <c r="C21" t="s">
        <v>3272</v>
      </c>
      <c r="D21" s="36">
        <v>-100000</v>
      </c>
      <c r="F21" t="s">
        <v>2744</v>
      </c>
      <c r="G21" s="2">
        <v>0</v>
      </c>
      <c r="L21" s="1">
        <v>45058</v>
      </c>
      <c r="M21" t="s">
        <v>3272</v>
      </c>
      <c r="N21" s="2">
        <v>-50000</v>
      </c>
    </row>
    <row r="22" spans="1:14" x14ac:dyDescent="0.2">
      <c r="A22" s="1">
        <v>45058</v>
      </c>
      <c r="B22" s="1" t="s">
        <v>3263</v>
      </c>
      <c r="C22" t="s">
        <v>3272</v>
      </c>
      <c r="D22" s="36">
        <v>50000</v>
      </c>
      <c r="F22" t="s">
        <v>1174</v>
      </c>
      <c r="G22" s="2">
        <v>0</v>
      </c>
      <c r="L22" s="1">
        <v>45058</v>
      </c>
      <c r="M22" t="s">
        <v>3299</v>
      </c>
      <c r="N22" s="2">
        <v>-6000</v>
      </c>
    </row>
    <row r="23" spans="1:14" x14ac:dyDescent="0.2">
      <c r="A23" s="1">
        <v>45059</v>
      </c>
      <c r="B23" s="1" t="s">
        <v>3263</v>
      </c>
      <c r="C23" t="s">
        <v>3272</v>
      </c>
      <c r="D23" s="36">
        <v>50000</v>
      </c>
      <c r="F23" t="s">
        <v>3268</v>
      </c>
      <c r="G23" s="2">
        <v>0</v>
      </c>
      <c r="L23" s="1">
        <v>45059</v>
      </c>
      <c r="M23" t="s">
        <v>3272</v>
      </c>
      <c r="N23" s="2">
        <v>50000</v>
      </c>
    </row>
    <row r="24" spans="1:14" x14ac:dyDescent="0.2">
      <c r="A24" s="1">
        <v>45059</v>
      </c>
      <c r="B24" s="1" t="s">
        <v>3262</v>
      </c>
      <c r="C24" t="s">
        <v>3276</v>
      </c>
      <c r="D24" s="36">
        <v>-10000</v>
      </c>
      <c r="F24" t="s">
        <v>3552</v>
      </c>
      <c r="G24" s="2">
        <v>0</v>
      </c>
      <c r="L24" s="1">
        <v>45059</v>
      </c>
      <c r="M24" t="s">
        <v>3276</v>
      </c>
      <c r="N24" s="2">
        <v>-40000</v>
      </c>
    </row>
    <row r="25" spans="1:14" x14ac:dyDescent="0.2">
      <c r="A25" s="1">
        <v>45059</v>
      </c>
      <c r="B25" s="1" t="s">
        <v>3262</v>
      </c>
      <c r="C25" t="s">
        <v>3276</v>
      </c>
      <c r="D25" s="36">
        <v>-10000</v>
      </c>
      <c r="F25" t="s">
        <v>3272</v>
      </c>
      <c r="G25" s="2">
        <v>0</v>
      </c>
      <c r="L25" s="1">
        <v>45059</v>
      </c>
      <c r="M25" t="s">
        <v>3277</v>
      </c>
      <c r="N25" s="2">
        <v>-70000</v>
      </c>
    </row>
    <row r="26" spans="1:14" x14ac:dyDescent="0.2">
      <c r="A26" s="1">
        <v>45059</v>
      </c>
      <c r="B26" s="1" t="s">
        <v>3262</v>
      </c>
      <c r="C26" t="s">
        <v>3276</v>
      </c>
      <c r="D26" s="36">
        <v>-10000</v>
      </c>
      <c r="F26" t="s">
        <v>3334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3262</v>
      </c>
      <c r="C27" t="s">
        <v>3276</v>
      </c>
      <c r="D27" s="36">
        <v>-10000</v>
      </c>
      <c r="F27" t="s">
        <v>3276</v>
      </c>
      <c r="G27" s="2">
        <v>0</v>
      </c>
      <c r="L27" s="1">
        <v>45061</v>
      </c>
      <c r="M27" t="s">
        <v>3277</v>
      </c>
      <c r="N27" s="2">
        <v>50000</v>
      </c>
    </row>
    <row r="28" spans="1:14" x14ac:dyDescent="0.2">
      <c r="A28" s="1">
        <v>45059</v>
      </c>
      <c r="B28" s="1" t="s">
        <v>3262</v>
      </c>
      <c r="C28" t="s">
        <v>3277</v>
      </c>
      <c r="D28" s="36">
        <v>-70000</v>
      </c>
      <c r="F28" t="s">
        <v>3277</v>
      </c>
      <c r="G28" s="2">
        <v>0</v>
      </c>
      <c r="K28" t="s">
        <v>3187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3262</v>
      </c>
      <c r="C29" t="s">
        <v>2660</v>
      </c>
      <c r="D29" s="36">
        <v>-90000</v>
      </c>
      <c r="F29" t="s">
        <v>3315</v>
      </c>
      <c r="G29" s="2">
        <v>0</v>
      </c>
      <c r="K29" t="s">
        <v>3188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3263</v>
      </c>
      <c r="C30" t="s">
        <v>2660</v>
      </c>
      <c r="D30" s="36">
        <v>90000</v>
      </c>
      <c r="F30" t="s">
        <v>3553</v>
      </c>
      <c r="G30" s="2">
        <v>-10000</v>
      </c>
      <c r="K30" t="s">
        <v>3189</v>
      </c>
      <c r="L30" s="1">
        <v>45062</v>
      </c>
      <c r="M30" t="s">
        <v>3268</v>
      </c>
      <c r="N30" s="2">
        <v>25000</v>
      </c>
    </row>
    <row r="31" spans="1:14" x14ac:dyDescent="0.2">
      <c r="A31" s="1">
        <v>45061</v>
      </c>
      <c r="B31" s="1" t="s">
        <v>3263</v>
      </c>
      <c r="C31" t="s">
        <v>2660</v>
      </c>
      <c r="D31" s="36">
        <v>90000</v>
      </c>
      <c r="F31" t="s">
        <v>3428</v>
      </c>
      <c r="G31" s="2">
        <v>-22000</v>
      </c>
      <c r="K31" t="s">
        <v>477</v>
      </c>
      <c r="L31" s="1">
        <v>45062</v>
      </c>
      <c r="M31" t="s">
        <v>3299</v>
      </c>
      <c r="N31" s="2">
        <v>3500</v>
      </c>
    </row>
    <row r="32" spans="1:14" x14ac:dyDescent="0.2">
      <c r="A32" s="1">
        <v>45061</v>
      </c>
      <c r="B32" s="1" t="s">
        <v>3292</v>
      </c>
      <c r="C32" t="s">
        <v>3277</v>
      </c>
      <c r="D32" s="36">
        <v>50000</v>
      </c>
      <c r="F32" t="s">
        <v>3206</v>
      </c>
      <c r="G32" s="2">
        <v>-60000</v>
      </c>
      <c r="K32" t="s">
        <v>281</v>
      </c>
      <c r="L32" s="1">
        <v>45064</v>
      </c>
      <c r="M32" t="s">
        <v>3314</v>
      </c>
      <c r="N32" s="2">
        <v>-34000</v>
      </c>
    </row>
    <row r="33" spans="1:14" x14ac:dyDescent="0.2">
      <c r="A33" s="1">
        <v>45062</v>
      </c>
      <c r="B33" s="1" t="s">
        <v>3262</v>
      </c>
      <c r="C33" t="s">
        <v>2660</v>
      </c>
      <c r="D33" s="36">
        <v>-90000</v>
      </c>
      <c r="F33" t="s">
        <v>3250</v>
      </c>
      <c r="G33" s="2">
        <v>-110000</v>
      </c>
      <c r="K33" t="s">
        <v>3190</v>
      </c>
      <c r="L33" s="1">
        <v>45064</v>
      </c>
      <c r="M33" t="s">
        <v>3315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3268</v>
      </c>
      <c r="D34" s="36">
        <v>25000</v>
      </c>
      <c r="F34" t="s">
        <v>3370</v>
      </c>
      <c r="G34" s="2">
        <v>-170000</v>
      </c>
      <c r="K34" t="s">
        <v>3191</v>
      </c>
      <c r="L34" s="1">
        <v>45065</v>
      </c>
      <c r="M34" t="s">
        <v>3314</v>
      </c>
      <c r="N34" s="2">
        <v>34000</v>
      </c>
    </row>
    <row r="35" spans="1:14" x14ac:dyDescent="0.2">
      <c r="A35" s="1">
        <v>45062</v>
      </c>
      <c r="B35" s="1" t="s">
        <v>3263</v>
      </c>
      <c r="C35" t="s">
        <v>2661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3262</v>
      </c>
      <c r="C36" t="s">
        <v>3299</v>
      </c>
      <c r="D36" s="36">
        <v>-6000</v>
      </c>
      <c r="K36" t="s">
        <v>3006</v>
      </c>
      <c r="L36" s="1">
        <v>45069</v>
      </c>
      <c r="M36" t="s">
        <v>3277</v>
      </c>
      <c r="N36" s="2">
        <v>20000</v>
      </c>
    </row>
    <row r="37" spans="1:14" x14ac:dyDescent="0.2">
      <c r="A37" s="1">
        <v>45062</v>
      </c>
      <c r="B37" s="1" t="s">
        <v>3263</v>
      </c>
      <c r="C37" t="s">
        <v>3299</v>
      </c>
      <c r="D37" s="36">
        <v>3500</v>
      </c>
      <c r="L37" s="1">
        <v>45070</v>
      </c>
      <c r="M37" t="s">
        <v>3192</v>
      </c>
      <c r="N37" s="2">
        <v>-18000</v>
      </c>
    </row>
    <row r="38" spans="1:14" x14ac:dyDescent="0.2">
      <c r="A38" s="1">
        <v>45064</v>
      </c>
      <c r="B38" s="1" t="s">
        <v>3262</v>
      </c>
      <c r="C38" t="s">
        <v>3314</v>
      </c>
      <c r="D38" s="36">
        <v>-34000</v>
      </c>
      <c r="L38" s="1">
        <v>45070</v>
      </c>
      <c r="M38" t="s">
        <v>3370</v>
      </c>
      <c r="N38" s="2">
        <v>-250000</v>
      </c>
    </row>
    <row r="39" spans="1:14" x14ac:dyDescent="0.2">
      <c r="A39" s="1">
        <v>45064</v>
      </c>
      <c r="B39" s="1" t="s">
        <v>3262</v>
      </c>
      <c r="C39" t="s">
        <v>3315</v>
      </c>
      <c r="D39" s="36">
        <v>-29000</v>
      </c>
      <c r="L39" s="1">
        <v>45077</v>
      </c>
      <c r="M39" t="s">
        <v>3276</v>
      </c>
      <c r="N39" s="2">
        <v>10000</v>
      </c>
    </row>
    <row r="40" spans="1:14" x14ac:dyDescent="0.2">
      <c r="A40" s="1">
        <v>45065</v>
      </c>
      <c r="B40" s="1" t="s">
        <v>3263</v>
      </c>
      <c r="C40" t="s">
        <v>3314</v>
      </c>
      <c r="D40" s="36">
        <v>34000</v>
      </c>
      <c r="L40" s="1">
        <v>45077</v>
      </c>
      <c r="M40" t="s">
        <v>3315</v>
      </c>
      <c r="N40" s="2">
        <v>29000</v>
      </c>
    </row>
    <row r="41" spans="1:14" x14ac:dyDescent="0.2">
      <c r="A41" s="1">
        <v>45069</v>
      </c>
      <c r="B41" s="1" t="s">
        <v>3263</v>
      </c>
      <c r="C41" t="s">
        <v>3277</v>
      </c>
      <c r="D41" s="36">
        <v>20000</v>
      </c>
      <c r="L41" s="1">
        <v>45077</v>
      </c>
      <c r="M41" t="s">
        <v>3421</v>
      </c>
      <c r="N41" s="2">
        <v>0</v>
      </c>
    </row>
    <row r="42" spans="1:14" x14ac:dyDescent="0.2">
      <c r="A42" s="1">
        <v>45069</v>
      </c>
      <c r="B42" s="1" t="s">
        <v>3263</v>
      </c>
      <c r="C42" t="s">
        <v>2660</v>
      </c>
      <c r="D42" s="36">
        <v>90000</v>
      </c>
      <c r="L42" s="1">
        <v>45077</v>
      </c>
      <c r="M42" t="s">
        <v>3429</v>
      </c>
      <c r="N42" s="2">
        <v>0</v>
      </c>
    </row>
    <row r="43" spans="1:14" x14ac:dyDescent="0.2">
      <c r="A43" s="1">
        <v>45070</v>
      </c>
      <c r="B43" s="1" t="s">
        <v>3262</v>
      </c>
      <c r="C43" t="s">
        <v>3192</v>
      </c>
      <c r="D43" s="36">
        <v>-18000</v>
      </c>
      <c r="L43" s="1">
        <v>45078</v>
      </c>
      <c r="M43" t="s">
        <v>3336</v>
      </c>
      <c r="N43" s="2">
        <v>-22000</v>
      </c>
    </row>
    <row r="44" spans="1:14" x14ac:dyDescent="0.2">
      <c r="A44" s="1">
        <v>45070</v>
      </c>
      <c r="B44" s="1" t="s">
        <v>3262</v>
      </c>
      <c r="C44" t="s">
        <v>3370</v>
      </c>
      <c r="D44" s="36">
        <v>-250000</v>
      </c>
      <c r="L44" s="1">
        <v>45078</v>
      </c>
      <c r="M44" t="s">
        <v>3428</v>
      </c>
      <c r="N44" s="2">
        <v>-22000</v>
      </c>
    </row>
    <row r="45" spans="1:14" x14ac:dyDescent="0.2">
      <c r="A45" s="1">
        <v>45077</v>
      </c>
      <c r="B45" s="1" t="s">
        <v>3262</v>
      </c>
      <c r="C45" t="s">
        <v>3421</v>
      </c>
      <c r="D45" s="36">
        <v>-50000</v>
      </c>
      <c r="L45" s="1">
        <v>45080</v>
      </c>
      <c r="M45" t="s">
        <v>3470</v>
      </c>
      <c r="N45" s="2">
        <v>0</v>
      </c>
    </row>
    <row r="46" spans="1:14" x14ac:dyDescent="0.2">
      <c r="A46" s="1">
        <v>45077</v>
      </c>
      <c r="B46" s="1" t="s">
        <v>3263</v>
      </c>
      <c r="C46" t="s">
        <v>3421</v>
      </c>
      <c r="D46" s="36">
        <v>50000</v>
      </c>
      <c r="L46" s="1">
        <v>45082</v>
      </c>
      <c r="M46" t="s">
        <v>3299</v>
      </c>
      <c r="N46" s="2">
        <v>2500</v>
      </c>
    </row>
    <row r="47" spans="1:14" x14ac:dyDescent="0.2">
      <c r="A47" s="1">
        <v>45077</v>
      </c>
      <c r="B47" s="1" t="s">
        <v>3263</v>
      </c>
      <c r="C47" t="s">
        <v>3276</v>
      </c>
      <c r="D47" s="36">
        <v>10000</v>
      </c>
      <c r="L47" s="1">
        <v>45082</v>
      </c>
      <c r="M47" t="s">
        <v>3206</v>
      </c>
      <c r="N47" s="2">
        <v>0</v>
      </c>
    </row>
    <row r="48" spans="1:14" x14ac:dyDescent="0.2">
      <c r="A48" s="1">
        <v>45077</v>
      </c>
      <c r="B48" s="1" t="s">
        <v>3263</v>
      </c>
      <c r="C48" t="s">
        <v>3315</v>
      </c>
      <c r="D48" s="36">
        <v>29000</v>
      </c>
      <c r="L48" s="1">
        <v>45084</v>
      </c>
      <c r="M48" t="s">
        <v>3277</v>
      </c>
      <c r="N48" s="2">
        <v>-30000</v>
      </c>
    </row>
    <row r="49" spans="1:14" x14ac:dyDescent="0.2">
      <c r="A49" s="1">
        <v>45077</v>
      </c>
      <c r="B49" s="1" t="s">
        <v>3262</v>
      </c>
      <c r="C49" t="s">
        <v>3429</v>
      </c>
      <c r="D49" s="36">
        <v>-20000</v>
      </c>
      <c r="L49" s="1">
        <v>45085</v>
      </c>
      <c r="M49" t="s">
        <v>3336</v>
      </c>
      <c r="N49" s="2">
        <v>22000</v>
      </c>
    </row>
    <row r="50" spans="1:14" x14ac:dyDescent="0.2">
      <c r="A50" s="1">
        <v>45077</v>
      </c>
      <c r="B50" s="1" t="s">
        <v>3263</v>
      </c>
      <c r="C50" t="s">
        <v>3429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3262</v>
      </c>
      <c r="C51" t="s">
        <v>3336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3262</v>
      </c>
      <c r="C52" t="s">
        <v>3428</v>
      </c>
      <c r="D52" s="36">
        <v>-22000</v>
      </c>
      <c r="L52" s="1">
        <v>45092</v>
      </c>
      <c r="M52" t="s">
        <v>3276</v>
      </c>
      <c r="N52" s="2">
        <v>10000</v>
      </c>
    </row>
    <row r="53" spans="1:14" x14ac:dyDescent="0.2">
      <c r="A53" s="1">
        <v>45080</v>
      </c>
      <c r="B53" s="1" t="s">
        <v>3262</v>
      </c>
      <c r="C53" t="s">
        <v>3470</v>
      </c>
      <c r="D53" s="36">
        <v>-50000</v>
      </c>
      <c r="L53" s="1">
        <v>45092</v>
      </c>
      <c r="M53" t="s">
        <v>3370</v>
      </c>
      <c r="N53" s="2">
        <v>80000</v>
      </c>
    </row>
    <row r="54" spans="1:14" x14ac:dyDescent="0.2">
      <c r="A54" s="1">
        <v>45080</v>
      </c>
      <c r="B54" s="1" t="s">
        <v>3263</v>
      </c>
      <c r="C54" t="s">
        <v>3470</v>
      </c>
      <c r="D54" s="36">
        <v>50000</v>
      </c>
      <c r="L54" s="1">
        <v>45094</v>
      </c>
      <c r="M54" t="s">
        <v>3532</v>
      </c>
      <c r="N54" s="2">
        <v>-16000</v>
      </c>
    </row>
    <row r="55" spans="1:14" x14ac:dyDescent="0.2">
      <c r="A55" s="1">
        <v>45082</v>
      </c>
      <c r="B55" s="1" t="s">
        <v>3262</v>
      </c>
      <c r="C55" t="s">
        <v>3206</v>
      </c>
      <c r="D55" s="36">
        <v>-60000</v>
      </c>
      <c r="L55" s="1">
        <v>45095</v>
      </c>
      <c r="M55" t="s">
        <v>3276</v>
      </c>
      <c r="N55" s="2">
        <v>10000</v>
      </c>
    </row>
    <row r="56" spans="1:14" x14ac:dyDescent="0.2">
      <c r="A56" s="1">
        <v>45082</v>
      </c>
      <c r="B56" s="1" t="s">
        <v>3263</v>
      </c>
      <c r="C56" t="s">
        <v>3206</v>
      </c>
      <c r="D56" s="36">
        <v>60000</v>
      </c>
      <c r="L56" s="1">
        <v>45095</v>
      </c>
      <c r="M56" t="s">
        <v>3250</v>
      </c>
      <c r="N56" s="2">
        <v>-110000</v>
      </c>
    </row>
    <row r="57" spans="1:14" x14ac:dyDescent="0.2">
      <c r="A57" s="1">
        <v>45082</v>
      </c>
      <c r="B57" s="1" t="s">
        <v>3263</v>
      </c>
      <c r="C57" t="s">
        <v>3299</v>
      </c>
      <c r="D57" s="36">
        <v>2500</v>
      </c>
      <c r="L57" s="1">
        <v>45095</v>
      </c>
      <c r="M57" t="s">
        <v>3552</v>
      </c>
      <c r="N57" s="2">
        <v>-20000</v>
      </c>
    </row>
    <row r="58" spans="1:14" x14ac:dyDescent="0.2">
      <c r="A58" s="1">
        <v>45084</v>
      </c>
      <c r="B58" s="1" t="s">
        <v>3262</v>
      </c>
      <c r="C58" t="s">
        <v>3277</v>
      </c>
      <c r="D58" s="36">
        <v>-70000</v>
      </c>
      <c r="L58" s="1">
        <v>45095</v>
      </c>
      <c r="M58" t="s">
        <v>3553</v>
      </c>
      <c r="N58" s="2">
        <v>-10000</v>
      </c>
    </row>
    <row r="59" spans="1:14" x14ac:dyDescent="0.2">
      <c r="A59" s="1">
        <v>45084</v>
      </c>
      <c r="B59" s="1" t="s">
        <v>3263</v>
      </c>
      <c r="C59" t="s">
        <v>3277</v>
      </c>
      <c r="D59" s="36">
        <v>40000</v>
      </c>
      <c r="L59" s="1">
        <v>45098</v>
      </c>
      <c r="M59" t="s">
        <v>3276</v>
      </c>
      <c r="N59" s="2">
        <v>10000</v>
      </c>
    </row>
    <row r="60" spans="1:14" x14ac:dyDescent="0.2">
      <c r="A60" s="1">
        <v>45085</v>
      </c>
      <c r="B60" s="1" t="s">
        <v>3263</v>
      </c>
      <c r="C60" t="s">
        <v>3336</v>
      </c>
      <c r="D60" s="36">
        <v>22000</v>
      </c>
      <c r="L60" s="1">
        <v>45098</v>
      </c>
      <c r="M60" t="s">
        <v>3277</v>
      </c>
      <c r="N60" s="2">
        <v>30000</v>
      </c>
    </row>
    <row r="61" spans="1:14" x14ac:dyDescent="0.2">
      <c r="A61" s="1">
        <v>45085</v>
      </c>
      <c r="B61" s="1" t="s">
        <v>3262</v>
      </c>
      <c r="C61" t="s">
        <v>1174</v>
      </c>
      <c r="D61" s="36">
        <v>-12000</v>
      </c>
      <c r="L61" s="1">
        <v>45098</v>
      </c>
      <c r="M61" t="s">
        <v>3532</v>
      </c>
      <c r="N61" s="2">
        <v>16000</v>
      </c>
    </row>
    <row r="62" spans="1:14" x14ac:dyDescent="0.2">
      <c r="A62" s="1">
        <v>45086</v>
      </c>
      <c r="B62" s="1" t="s">
        <v>3263</v>
      </c>
      <c r="C62" t="s">
        <v>1174</v>
      </c>
      <c r="D62" s="36">
        <v>12000</v>
      </c>
      <c r="L62" s="1">
        <v>45098</v>
      </c>
      <c r="M62" t="s">
        <v>3568</v>
      </c>
      <c r="N62" s="2">
        <v>-55000</v>
      </c>
    </row>
    <row r="63" spans="1:14" x14ac:dyDescent="0.2">
      <c r="A63" s="1">
        <v>45092</v>
      </c>
      <c r="B63" s="1" t="s">
        <v>3263</v>
      </c>
      <c r="C63" t="s">
        <v>3276</v>
      </c>
      <c r="D63" s="36">
        <v>10000</v>
      </c>
      <c r="L63" s="1">
        <v>45099</v>
      </c>
      <c r="M63" t="s">
        <v>3192</v>
      </c>
      <c r="N63" s="2">
        <v>18000</v>
      </c>
    </row>
    <row r="64" spans="1:14" x14ac:dyDescent="0.2">
      <c r="A64" s="1">
        <v>45092</v>
      </c>
      <c r="B64" s="1" t="s">
        <v>3292</v>
      </c>
      <c r="C64" t="s">
        <v>3370</v>
      </c>
      <c r="D64" s="36">
        <v>80000</v>
      </c>
      <c r="L64" s="1">
        <v>45106</v>
      </c>
      <c r="M64" t="s">
        <v>3174</v>
      </c>
      <c r="N64" s="2">
        <v>0</v>
      </c>
    </row>
    <row r="65" spans="1:14" x14ac:dyDescent="0.2">
      <c r="A65" s="1">
        <v>45094</v>
      </c>
      <c r="B65" s="1" t="s">
        <v>3262</v>
      </c>
      <c r="C65" t="s">
        <v>3532</v>
      </c>
      <c r="D65" s="36">
        <v>-16000</v>
      </c>
      <c r="L65" s="1">
        <v>45106</v>
      </c>
      <c r="M65" t="s">
        <v>3552</v>
      </c>
      <c r="N65" s="2">
        <v>20000</v>
      </c>
    </row>
    <row r="66" spans="1:14" x14ac:dyDescent="0.2">
      <c r="A66" s="1">
        <v>45095</v>
      </c>
      <c r="B66" s="1" t="s">
        <v>3262</v>
      </c>
      <c r="C66" t="s">
        <v>3250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3262</v>
      </c>
      <c r="C67" t="s">
        <v>3552</v>
      </c>
      <c r="D67" s="36">
        <v>-20000</v>
      </c>
      <c r="L67" s="1">
        <v>45108</v>
      </c>
      <c r="M67" t="s">
        <v>3568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3276</v>
      </c>
      <c r="D68" s="36">
        <v>10000</v>
      </c>
      <c r="L68" s="1">
        <v>45108</v>
      </c>
      <c r="M68" t="s">
        <v>3334</v>
      </c>
      <c r="N68" s="2">
        <v>0</v>
      </c>
    </row>
    <row r="69" spans="1:14" x14ac:dyDescent="0.2">
      <c r="A69" s="1">
        <v>45095</v>
      </c>
      <c r="B69" s="1" t="s">
        <v>3262</v>
      </c>
      <c r="C69" t="s">
        <v>3553</v>
      </c>
      <c r="D69" s="36">
        <v>-10000</v>
      </c>
      <c r="L69" s="1">
        <v>45108</v>
      </c>
      <c r="M69" t="s">
        <v>3659</v>
      </c>
      <c r="N69" s="2">
        <v>-10000</v>
      </c>
    </row>
    <row r="70" spans="1:14" x14ac:dyDescent="0.2">
      <c r="A70" s="1">
        <v>45098</v>
      </c>
      <c r="B70" s="1" t="s">
        <v>3263</v>
      </c>
      <c r="C70" t="s">
        <v>3277</v>
      </c>
      <c r="D70" s="36">
        <v>30000</v>
      </c>
      <c r="L70" s="1">
        <v>45109</v>
      </c>
      <c r="M70" t="s">
        <v>3659</v>
      </c>
      <c r="N70" s="2">
        <v>10000</v>
      </c>
    </row>
    <row r="71" spans="1:14" x14ac:dyDescent="0.2">
      <c r="A71" s="1">
        <v>45098</v>
      </c>
      <c r="B71" s="1" t="s">
        <v>3263</v>
      </c>
      <c r="C71" t="s">
        <v>3276</v>
      </c>
      <c r="D71" s="36">
        <v>10000</v>
      </c>
      <c r="L71" s="1">
        <v>45111</v>
      </c>
      <c r="M71" t="s">
        <v>3206</v>
      </c>
      <c r="N71" s="2">
        <v>-60000</v>
      </c>
    </row>
    <row r="72" spans="1:14" x14ac:dyDescent="0.2">
      <c r="A72" s="1">
        <v>45098</v>
      </c>
      <c r="B72" s="1" t="s">
        <v>3262</v>
      </c>
      <c r="C72" t="s">
        <v>3568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3263</v>
      </c>
      <c r="C73" t="s">
        <v>3532</v>
      </c>
      <c r="D73" s="36">
        <v>16000</v>
      </c>
    </row>
    <row r="74" spans="1:14" x14ac:dyDescent="0.2">
      <c r="A74" s="1">
        <v>45099</v>
      </c>
      <c r="B74" s="1" t="s">
        <v>3263</v>
      </c>
      <c r="C74" t="s">
        <v>3192</v>
      </c>
      <c r="D74" s="36">
        <v>18000</v>
      </c>
    </row>
    <row r="75" spans="1:14" x14ac:dyDescent="0.2">
      <c r="A75" s="1">
        <v>45106</v>
      </c>
      <c r="B75" s="1" t="s">
        <v>3263</v>
      </c>
      <c r="C75" t="s">
        <v>3552</v>
      </c>
      <c r="D75" s="36">
        <v>20000</v>
      </c>
    </row>
    <row r="76" spans="1:14" x14ac:dyDescent="0.2">
      <c r="A76" s="1">
        <v>45106</v>
      </c>
      <c r="B76" s="1" t="s">
        <v>3262</v>
      </c>
      <c r="C76" t="s">
        <v>3174</v>
      </c>
      <c r="D76" s="36">
        <v>-60000</v>
      </c>
    </row>
    <row r="77" spans="1:14" x14ac:dyDescent="0.2">
      <c r="A77" s="1">
        <v>45106</v>
      </c>
      <c r="B77" s="1" t="s">
        <v>3263</v>
      </c>
      <c r="C77" t="s">
        <v>3174</v>
      </c>
      <c r="D77" s="36">
        <v>60000</v>
      </c>
    </row>
    <row r="78" spans="1:14" x14ac:dyDescent="0.2">
      <c r="A78" s="1">
        <v>45108</v>
      </c>
      <c r="B78" s="1" t="s">
        <v>3262</v>
      </c>
      <c r="C78" t="s">
        <v>3334</v>
      </c>
      <c r="D78" s="36">
        <v>-65000</v>
      </c>
    </row>
    <row r="79" spans="1:14" x14ac:dyDescent="0.2">
      <c r="A79" s="1">
        <v>45108</v>
      </c>
      <c r="B79" s="1" t="s">
        <v>3263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3263</v>
      </c>
      <c r="C80" t="s">
        <v>3568</v>
      </c>
      <c r="D80" s="36">
        <v>55000</v>
      </c>
    </row>
    <row r="81" spans="1:4" x14ac:dyDescent="0.2">
      <c r="A81" s="1">
        <v>45108</v>
      </c>
      <c r="B81" s="1" t="s">
        <v>3263</v>
      </c>
      <c r="C81" t="s">
        <v>3334</v>
      </c>
      <c r="D81" s="36">
        <v>65000</v>
      </c>
    </row>
    <row r="82" spans="1:4" x14ac:dyDescent="0.2">
      <c r="A82" s="1">
        <v>45108</v>
      </c>
      <c r="B82" s="1" t="s">
        <v>3262</v>
      </c>
      <c r="C82" t="s">
        <v>3659</v>
      </c>
      <c r="D82" s="36">
        <v>-10000</v>
      </c>
    </row>
    <row r="83" spans="1:4" x14ac:dyDescent="0.2">
      <c r="A83" s="1">
        <v>45109</v>
      </c>
      <c r="B83" s="1" t="s">
        <v>3263</v>
      </c>
      <c r="C83" t="s">
        <v>3659</v>
      </c>
      <c r="D83" s="36">
        <v>10000</v>
      </c>
    </row>
    <row r="84" spans="1:4" x14ac:dyDescent="0.2">
      <c r="A84" s="1">
        <v>45111</v>
      </c>
      <c r="B84" s="1" t="s">
        <v>3262</v>
      </c>
      <c r="C84" t="s">
        <v>3206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9"/>
  <sheetViews>
    <sheetView showGridLines="0" tabSelected="1" zoomScale="69" zoomScaleNormal="70" workbookViewId="0">
      <selection activeCell="N54" sqref="N54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45116</v>
      </c>
      <c r="H1" s="4" t="s">
        <v>5</v>
      </c>
      <c r="I1" t="s">
        <v>548</v>
      </c>
      <c r="J1" s="7">
        <f>AA5</f>
        <v>405638</v>
      </c>
      <c r="K1" s="7"/>
      <c r="M1" s="15" t="s">
        <v>692</v>
      </c>
      <c r="N1" s="13">
        <f>COUNTA(H6:H1048576)-2</f>
        <v>12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6</v>
      </c>
      <c r="Z1" s="17" t="s">
        <v>971</v>
      </c>
      <c r="AA1" s="19">
        <f>(COUNTA(U5:U1048576)-2)*AD2</f>
        <v>96000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33803.166666666664</v>
      </c>
      <c r="K2" s="7"/>
      <c r="M2" s="15" t="s">
        <v>693</v>
      </c>
      <c r="N2" s="14">
        <f>GETPIVOTDATA("Utilidad",$H$4)/N1</f>
        <v>234535.91666666666</v>
      </c>
      <c r="P2" t="s">
        <v>1607</v>
      </c>
      <c r="Q2" s="2">
        <f>-(Q1-J2)</f>
        <v>-16196.833333333336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1014094.9999999999</v>
      </c>
      <c r="K3" s="7"/>
      <c r="M3" s="15" t="s">
        <v>694</v>
      </c>
      <c r="N3" s="14">
        <f>N2*30</f>
        <v>7036077.5</v>
      </c>
      <c r="P3" t="s">
        <v>1608</v>
      </c>
      <c r="Q3" s="2">
        <f>Q2*N1</f>
        <v>-194362.00000000003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800000</v>
      </c>
      <c r="AC3" s="32" t="s">
        <v>3021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400000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600000</v>
      </c>
      <c r="AC4" s="32" t="s">
        <v>3022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16</v>
      </c>
      <c r="C5" s="7">
        <v>10000</v>
      </c>
      <c r="D5" s="7">
        <v>2000</v>
      </c>
      <c r="E5" s="7">
        <v>8000</v>
      </c>
      <c r="M5" s="15" t="s">
        <v>1666</v>
      </c>
      <c r="N5" s="7">
        <f>N4-J1</f>
        <v>-5638</v>
      </c>
      <c r="Q5" s="2">
        <f>GETPIVOTDATA("Utilidad",$H$6)-AA1-AA2</f>
        <v>1805638</v>
      </c>
      <c r="U5" s="4" t="s">
        <v>700</v>
      </c>
      <c r="V5" t="s">
        <v>2879</v>
      </c>
      <c r="X5" s="17" t="s">
        <v>105</v>
      </c>
      <c r="Y5" s="22" t="str">
        <f>N1&amp;" Dias"</f>
        <v>12 Dias</v>
      </c>
      <c r="Z5" s="17" t="s">
        <v>971</v>
      </c>
      <c r="AA5" s="19">
        <f>GETPIVOTDATA("Utilidad",$H$4)-AA2-AA1-AA3-AA4</f>
        <v>405638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20</v>
      </c>
      <c r="C6" s="7">
        <v>20000</v>
      </c>
      <c r="D6" s="7">
        <v>8500</v>
      </c>
      <c r="E6" s="7">
        <v>11500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3</v>
      </c>
      <c r="U6" s="6">
        <v>45108</v>
      </c>
      <c r="V6" s="2">
        <v>-188600</v>
      </c>
      <c r="X6" s="23" t="s">
        <v>1211</v>
      </c>
      <c r="Y6" s="24">
        <f>J2</f>
        <v>33803.166666666664</v>
      </c>
      <c r="AC6" s="59" t="s">
        <v>3410</v>
      </c>
      <c r="AD6" s="60">
        <f>SUM(AA1:AA4)</f>
        <v>2408793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3687</v>
      </c>
      <c r="B7" t="s">
        <v>514</v>
      </c>
      <c r="C7" s="7">
        <v>14500</v>
      </c>
      <c r="D7" s="7">
        <v>0</v>
      </c>
      <c r="E7" s="7">
        <v>14500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185569</v>
      </c>
      <c r="U7" s="6">
        <v>45109</v>
      </c>
      <c r="V7" s="2">
        <v>-352800</v>
      </c>
      <c r="X7" s="17" t="s">
        <v>974</v>
      </c>
      <c r="Y7" s="18">
        <f>AA5/50000</f>
        <v>8.1127599999999997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2078</v>
      </c>
      <c r="B8" t="s">
        <v>253</v>
      </c>
      <c r="C8" s="7">
        <v>20000</v>
      </c>
      <c r="D8" s="7">
        <v>7500</v>
      </c>
      <c r="E8" s="7">
        <v>12500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3411</v>
      </c>
      <c r="AD8" s="62">
        <f>GETPIVOTDATA("Utilidad",$H$6)-AA1-AA2</f>
        <v>1805638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586</v>
      </c>
      <c r="B9" t="s">
        <v>2379</v>
      </c>
      <c r="C9" s="7">
        <v>18000</v>
      </c>
      <c r="D9" s="7">
        <v>6000</v>
      </c>
      <c r="E9" s="7">
        <v>12000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677</v>
      </c>
      <c r="B10" t="s">
        <v>3663</v>
      </c>
      <c r="C10" s="7">
        <v>20000</v>
      </c>
      <c r="D10" s="7">
        <v>5000</v>
      </c>
      <c r="E10" s="7">
        <v>15000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21</v>
      </c>
      <c r="B11" t="s">
        <v>1522</v>
      </c>
      <c r="C11" s="7">
        <v>10000</v>
      </c>
      <c r="D11" s="7">
        <v>2800</v>
      </c>
      <c r="E11" s="7">
        <v>7200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719</v>
      </c>
      <c r="B12" t="s">
        <v>726</v>
      </c>
      <c r="C12" s="7">
        <v>3000</v>
      </c>
      <c r="D12" s="7">
        <v>1000</v>
      </c>
      <c r="E12" s="7">
        <v>2000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5" t="s">
        <v>245</v>
      </c>
      <c r="V12" s="2">
        <v>-2422100</v>
      </c>
    </row>
    <row r="13" spans="1:43" x14ac:dyDescent="0.2">
      <c r="A13" t="s">
        <v>116</v>
      </c>
      <c r="B13" t="s">
        <v>518</v>
      </c>
      <c r="C13" s="7">
        <v>33000</v>
      </c>
      <c r="D13" s="7">
        <v>30835</v>
      </c>
      <c r="E13" s="7">
        <v>2165</v>
      </c>
      <c r="F13" s="7"/>
      <c r="H13" s="6">
        <v>45114</v>
      </c>
      <c r="I13" s="7">
        <v>389000</v>
      </c>
      <c r="J13" s="7">
        <v>175488</v>
      </c>
      <c r="K13" s="7">
        <v>213512</v>
      </c>
    </row>
    <row r="14" spans="1:43" x14ac:dyDescent="0.2">
      <c r="A14" t="s">
        <v>458</v>
      </c>
      <c r="B14" t="s">
        <v>3712</v>
      </c>
      <c r="C14" s="7">
        <v>2000</v>
      </c>
      <c r="D14" s="7">
        <v>0</v>
      </c>
      <c r="E14" s="7">
        <v>2000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455</v>
      </c>
      <c r="B15" t="s">
        <v>456</v>
      </c>
      <c r="C15" s="7">
        <v>5000</v>
      </c>
      <c r="D15" s="7">
        <v>0</v>
      </c>
      <c r="E15" s="7">
        <v>5000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455</v>
      </c>
      <c r="B16" t="s">
        <v>509</v>
      </c>
      <c r="C16" s="7">
        <v>4000</v>
      </c>
      <c r="D16" s="7">
        <v>0</v>
      </c>
      <c r="E16" s="7">
        <v>4000</v>
      </c>
      <c r="F16" s="7"/>
      <c r="H16" s="5" t="s">
        <v>245</v>
      </c>
      <c r="I16" s="7">
        <v>5528300</v>
      </c>
      <c r="J16" s="7">
        <v>2713869</v>
      </c>
      <c r="K16" s="7">
        <v>2814431</v>
      </c>
    </row>
    <row r="17" spans="1:19" x14ac:dyDescent="0.2">
      <c r="A17" t="s">
        <v>225</v>
      </c>
      <c r="B17" t="s">
        <v>253</v>
      </c>
      <c r="C17" s="7">
        <v>10000</v>
      </c>
      <c r="D17" s="7">
        <v>1100</v>
      </c>
      <c r="E17" s="7">
        <v>8900</v>
      </c>
      <c r="F17" s="7"/>
    </row>
    <row r="18" spans="1:19" x14ac:dyDescent="0.2">
      <c r="A18" t="s">
        <v>225</v>
      </c>
      <c r="B18" t="s">
        <v>3711</v>
      </c>
      <c r="C18" s="7">
        <v>10000</v>
      </c>
      <c r="D18" s="7">
        <v>2000</v>
      </c>
      <c r="E18" s="7">
        <v>8000</v>
      </c>
      <c r="F18" s="7"/>
    </row>
    <row r="19" spans="1:19" x14ac:dyDescent="0.2">
      <c r="A19" t="s">
        <v>245</v>
      </c>
      <c r="C19" s="7">
        <v>179500</v>
      </c>
      <c r="D19" s="7">
        <v>66735</v>
      </c>
      <c r="E19" s="7">
        <v>112765</v>
      </c>
      <c r="F19" s="7"/>
    </row>
    <row r="20" spans="1:19" x14ac:dyDescent="0.2">
      <c r="F20" s="7"/>
    </row>
    <row r="21" spans="1:19" x14ac:dyDescent="0.2">
      <c r="F21" s="7"/>
    </row>
    <row r="22" spans="1:19" x14ac:dyDescent="0.2">
      <c r="F22" s="7"/>
    </row>
    <row r="23" spans="1:19" x14ac:dyDescent="0.2">
      <c r="F23" s="7"/>
    </row>
    <row r="24" spans="1:19" x14ac:dyDescent="0.2">
      <c r="F24" s="7"/>
    </row>
    <row r="30" spans="1:19" x14ac:dyDescent="0.2">
      <c r="P30" s="79"/>
      <c r="Q30" s="79"/>
      <c r="R30" s="79"/>
      <c r="S30" s="79"/>
    </row>
    <row r="31" spans="1:19" x14ac:dyDescent="0.2">
      <c r="P31" s="79"/>
      <c r="Q31" s="79"/>
      <c r="R31" s="79"/>
      <c r="S31" s="79"/>
    </row>
    <row r="32" spans="1:19" x14ac:dyDescent="0.2">
      <c r="P32" s="79"/>
      <c r="Q32" s="79"/>
      <c r="R32" s="79"/>
      <c r="S32" s="79"/>
    </row>
    <row r="33" spans="6:19" x14ac:dyDescent="0.2">
      <c r="P33" s="79"/>
      <c r="Q33" s="79"/>
      <c r="R33" s="79"/>
      <c r="S33" s="79"/>
    </row>
    <row r="34" spans="6:19" x14ac:dyDescent="0.2">
      <c r="F34" s="63"/>
      <c r="P34" s="79"/>
      <c r="Q34" s="79"/>
      <c r="R34" s="79"/>
      <c r="S34" s="79"/>
    </row>
    <row r="35" spans="6:19" x14ac:dyDescent="0.2">
      <c r="P35" s="79"/>
      <c r="Q35" s="79"/>
      <c r="R35" s="79"/>
      <c r="S35" s="79"/>
    </row>
    <row r="36" spans="6:19" x14ac:dyDescent="0.2">
      <c r="P36" s="79"/>
      <c r="Q36" s="79"/>
      <c r="R36" s="79"/>
      <c r="S36" s="79"/>
    </row>
    <row r="37" spans="6:19" x14ac:dyDescent="0.2">
      <c r="P37" s="79"/>
      <c r="Q37" s="79"/>
      <c r="R37" s="79"/>
      <c r="S37" s="79"/>
    </row>
    <row r="38" spans="6:19" x14ac:dyDescent="0.2">
      <c r="P38" s="79"/>
      <c r="Q38" s="79"/>
      <c r="R38" s="79"/>
      <c r="S38" s="79"/>
    </row>
    <row r="39" spans="6:19" x14ac:dyDescent="0.2">
      <c r="P39" s="79"/>
      <c r="Q39" s="79"/>
      <c r="R39" s="79"/>
      <c r="S39" s="79"/>
    </row>
    <row r="40" spans="6:19" ht="15" thickBot="1" x14ac:dyDescent="0.25">
      <c r="H40" s="77"/>
      <c r="I40" s="77"/>
      <c r="J40" s="77"/>
      <c r="K40" s="77"/>
      <c r="P40" s="79"/>
      <c r="Q40" s="79"/>
      <c r="R40" s="79"/>
      <c r="S40" s="79"/>
    </row>
    <row r="41" spans="6:19" ht="15" thickTop="1" x14ac:dyDescent="0.2">
      <c r="H41" s="64" t="s">
        <v>3706</v>
      </c>
      <c r="I41" s="64" t="s">
        <v>3693</v>
      </c>
      <c r="J41" s="82" t="s">
        <v>3702</v>
      </c>
      <c r="K41" s="64" t="s">
        <v>3701</v>
      </c>
      <c r="P41" s="79"/>
      <c r="Q41" s="79"/>
      <c r="R41" s="79"/>
      <c r="S41" s="79"/>
    </row>
    <row r="42" spans="6:19" x14ac:dyDescent="0.2">
      <c r="G42" s="79"/>
      <c r="H42" s="79"/>
      <c r="I42" s="81">
        <v>400000</v>
      </c>
      <c r="J42" s="79"/>
      <c r="K42" s="39"/>
      <c r="P42" s="79"/>
      <c r="Q42" s="79"/>
      <c r="R42" s="79"/>
      <c r="S42" s="79"/>
    </row>
    <row r="43" spans="6:19" x14ac:dyDescent="0.2">
      <c r="G43" s="79"/>
      <c r="H43" s="91">
        <v>0.71458333333333324</v>
      </c>
      <c r="I43" s="66">
        <v>100000</v>
      </c>
      <c r="J43" s="79" t="s">
        <v>3692</v>
      </c>
      <c r="K43" s="39"/>
      <c r="P43" s="79"/>
      <c r="Q43" s="79"/>
      <c r="R43" s="79"/>
      <c r="S43" s="79"/>
    </row>
    <row r="44" spans="6:19" x14ac:dyDescent="0.2">
      <c r="G44" s="79"/>
      <c r="H44" s="80">
        <v>0.62777777777777777</v>
      </c>
      <c r="I44" s="66">
        <v>-18000</v>
      </c>
      <c r="J44" s="79" t="s">
        <v>3699</v>
      </c>
      <c r="K44" s="71" t="s">
        <v>2023</v>
      </c>
    </row>
    <row r="45" spans="6:19" x14ac:dyDescent="0.2">
      <c r="G45" s="79"/>
      <c r="H45" s="71"/>
      <c r="I45" s="66"/>
      <c r="J45" s="79"/>
      <c r="K45" s="71"/>
    </row>
    <row r="46" spans="6:19" x14ac:dyDescent="0.2">
      <c r="G46" s="79"/>
      <c r="H46" s="71"/>
      <c r="I46" s="66"/>
      <c r="J46" s="79"/>
      <c r="K46" s="71"/>
    </row>
    <row r="47" spans="6:19" x14ac:dyDescent="0.2">
      <c r="G47" s="79"/>
      <c r="H47" s="71"/>
      <c r="I47" s="66"/>
      <c r="J47" s="79"/>
      <c r="K47" s="71"/>
    </row>
    <row r="48" spans="6:19" x14ac:dyDescent="0.2">
      <c r="G48" s="79"/>
      <c r="H48" s="71"/>
      <c r="I48" s="66"/>
      <c r="J48" s="79"/>
      <c r="K48" s="71"/>
    </row>
    <row r="49" spans="7:11" x14ac:dyDescent="0.2">
      <c r="G49" s="79"/>
      <c r="H49" s="71"/>
      <c r="I49" s="66"/>
      <c r="J49" s="79"/>
      <c r="K49" s="71"/>
    </row>
    <row r="50" spans="7:11" x14ac:dyDescent="0.2">
      <c r="G50" s="79"/>
      <c r="H50" s="71"/>
      <c r="I50" s="66"/>
      <c r="J50" s="79"/>
      <c r="K50" s="71"/>
    </row>
    <row r="51" spans="7:11" ht="15" thickBot="1" x14ac:dyDescent="0.25">
      <c r="G51" s="79"/>
      <c r="H51" s="83"/>
      <c r="I51" s="84"/>
      <c r="J51" s="85"/>
      <c r="K51" s="83"/>
    </row>
    <row r="52" spans="7:11" x14ac:dyDescent="0.2">
      <c r="I52" s="70">
        <f>SUM(I42:I51)</f>
        <v>482000</v>
      </c>
      <c r="J52" s="69" t="s">
        <v>3700</v>
      </c>
      <c r="K52" s="68">
        <f>-SUMIF(I44:I51,"&lt;0")</f>
        <v>18000</v>
      </c>
    </row>
    <row r="53" spans="7:11" ht="15" thickBot="1" x14ac:dyDescent="0.25">
      <c r="I53" s="77"/>
      <c r="J53" s="77"/>
      <c r="K53" s="77"/>
    </row>
    <row r="54" spans="7:11" ht="15" thickTop="1" x14ac:dyDescent="0.2">
      <c r="I54" s="74" t="s">
        <v>18</v>
      </c>
      <c r="J54" s="64" t="s">
        <v>3704</v>
      </c>
      <c r="K54" s="78" t="s">
        <v>3705</v>
      </c>
    </row>
    <row r="55" spans="7:11" x14ac:dyDescent="0.2">
      <c r="I55">
        <v>100000</v>
      </c>
      <c r="J55" s="90"/>
      <c r="K55" s="66">
        <f>I55*J55</f>
        <v>0</v>
      </c>
    </row>
    <row r="56" spans="7:11" x14ac:dyDescent="0.2">
      <c r="I56">
        <v>50000</v>
      </c>
      <c r="J56" s="75"/>
      <c r="K56" s="66">
        <f t="shared" ref="K56:K66" si="1">I56*J56</f>
        <v>0</v>
      </c>
    </row>
    <row r="57" spans="7:11" x14ac:dyDescent="0.2">
      <c r="I57">
        <v>20000</v>
      </c>
      <c r="J57" s="75">
        <v>4</v>
      </c>
      <c r="K57" s="66">
        <f t="shared" si="1"/>
        <v>80000</v>
      </c>
    </row>
    <row r="58" spans="7:11" x14ac:dyDescent="0.2">
      <c r="I58">
        <v>10000</v>
      </c>
      <c r="J58" s="75">
        <v>2</v>
      </c>
      <c r="K58" s="66">
        <f t="shared" si="1"/>
        <v>20000</v>
      </c>
    </row>
    <row r="59" spans="7:11" x14ac:dyDescent="0.2">
      <c r="I59">
        <v>5000</v>
      </c>
      <c r="J59" s="75">
        <v>3</v>
      </c>
      <c r="K59" s="66">
        <f t="shared" si="1"/>
        <v>15000</v>
      </c>
    </row>
    <row r="60" spans="7:11" x14ac:dyDescent="0.2">
      <c r="I60">
        <v>2000</v>
      </c>
      <c r="J60" s="75">
        <v>14</v>
      </c>
      <c r="K60" s="66">
        <f t="shared" si="1"/>
        <v>28000</v>
      </c>
    </row>
    <row r="61" spans="7:11" ht="15" thickBot="1" x14ac:dyDescent="0.25">
      <c r="I61" s="77">
        <v>1000</v>
      </c>
      <c r="J61" s="86">
        <v>1</v>
      </c>
      <c r="K61" s="76">
        <f t="shared" si="1"/>
        <v>1000</v>
      </c>
    </row>
    <row r="62" spans="7:11" ht="15" thickTop="1" x14ac:dyDescent="0.2">
      <c r="I62" s="74" t="s">
        <v>3703</v>
      </c>
      <c r="J62" s="87" t="s">
        <v>3704</v>
      </c>
      <c r="K62" s="88"/>
    </row>
    <row r="63" spans="7:11" x14ac:dyDescent="0.2">
      <c r="I63" s="71">
        <v>35500</v>
      </c>
      <c r="J63" s="73">
        <v>1</v>
      </c>
      <c r="K63" s="65">
        <f t="shared" si="1"/>
        <v>35500</v>
      </c>
    </row>
    <row r="64" spans="7:11" x14ac:dyDescent="0.2">
      <c r="J64" t="s">
        <v>3707</v>
      </c>
      <c r="K64" s="89">
        <f>SUM(K55:K61)</f>
        <v>144000</v>
      </c>
    </row>
    <row r="65" spans="9:11" x14ac:dyDescent="0.2">
      <c r="J65" t="s">
        <v>3708</v>
      </c>
      <c r="K65" s="89">
        <f>K63</f>
        <v>35500</v>
      </c>
    </row>
    <row r="66" spans="9:11" ht="15" thickBot="1" x14ac:dyDescent="0.25">
      <c r="I66" s="79"/>
      <c r="J66" s="83"/>
      <c r="K66" s="84">
        <f t="shared" si="1"/>
        <v>0</v>
      </c>
    </row>
    <row r="67" spans="9:11" x14ac:dyDescent="0.2">
      <c r="I67" s="79"/>
      <c r="J67" s="72" t="s">
        <v>2604</v>
      </c>
      <c r="K67" s="2">
        <f>SUM(K64:K65)</f>
        <v>179500</v>
      </c>
    </row>
    <row r="68" spans="9:11" x14ac:dyDescent="0.2">
      <c r="J68" s="72" t="s">
        <v>1879</v>
      </c>
      <c r="K68" s="2">
        <f>GETPIVOTDATA("Ventas",$A$4)</f>
        <v>179500</v>
      </c>
    </row>
    <row r="69" spans="9:11" x14ac:dyDescent="0.2">
      <c r="J69" s="72" t="s">
        <v>3709</v>
      </c>
      <c r="K69" s="2">
        <f>K67-K68</f>
        <v>0</v>
      </c>
    </row>
    <row r="70" spans="9:11" x14ac:dyDescent="0.2">
      <c r="J70" t="s">
        <v>2367</v>
      </c>
    </row>
    <row r="71" spans="9:11" x14ac:dyDescent="0.2">
      <c r="J71" t="s">
        <v>2368</v>
      </c>
    </row>
    <row r="72" spans="9:11" ht="17" x14ac:dyDescent="0.2">
      <c r="J72" s="30" t="s">
        <v>2424</v>
      </c>
      <c r="K72" s="30"/>
    </row>
    <row r="75" spans="9:11" x14ac:dyDescent="0.2">
      <c r="J75" t="s">
        <v>2943</v>
      </c>
      <c r="K75">
        <v>908070</v>
      </c>
    </row>
    <row r="87" spans="9:11" x14ac:dyDescent="0.2">
      <c r="I87" s="39"/>
      <c r="J87" s="39"/>
      <c r="K87" s="39"/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3118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6206500</v>
      </c>
      <c r="C104" s="7">
        <v>564500</v>
      </c>
      <c r="D104" s="7">
        <v>5642000</v>
      </c>
    </row>
    <row r="105" spans="1:4" x14ac:dyDescent="0.2">
      <c r="A105" t="s">
        <v>386</v>
      </c>
      <c r="B105" s="7">
        <v>12647000</v>
      </c>
      <c r="C105" s="7">
        <v>7197000</v>
      </c>
      <c r="D105" s="7">
        <v>5450000</v>
      </c>
    </row>
    <row r="106" spans="1:4" x14ac:dyDescent="0.2">
      <c r="A106" t="s">
        <v>224</v>
      </c>
      <c r="B106" s="7">
        <v>6145000</v>
      </c>
      <c r="C106" s="7">
        <v>2654400</v>
      </c>
      <c r="D106" s="7">
        <v>3490600</v>
      </c>
    </row>
    <row r="107" spans="1:4" x14ac:dyDescent="0.2">
      <c r="A107" t="s">
        <v>532</v>
      </c>
      <c r="B107" s="7">
        <v>6969500</v>
      </c>
      <c r="C107" s="7">
        <v>3981800</v>
      </c>
      <c r="D107" s="7">
        <v>2987700</v>
      </c>
    </row>
    <row r="108" spans="1:4" x14ac:dyDescent="0.2">
      <c r="A108" t="s">
        <v>26</v>
      </c>
      <c r="B108" s="7">
        <v>4936000</v>
      </c>
      <c r="C108" s="7">
        <v>2136300</v>
      </c>
      <c r="D108" s="7">
        <v>2799700</v>
      </c>
    </row>
    <row r="109" spans="1:4" x14ac:dyDescent="0.2">
      <c r="A109" t="s">
        <v>225</v>
      </c>
      <c r="B109" s="7">
        <v>2741500</v>
      </c>
      <c r="C109" s="7">
        <v>337000</v>
      </c>
      <c r="D109" s="7">
        <v>2404500</v>
      </c>
    </row>
    <row r="110" spans="1:4" x14ac:dyDescent="0.2">
      <c r="A110" t="s">
        <v>48</v>
      </c>
      <c r="B110" s="7">
        <v>6871000</v>
      </c>
      <c r="C110" s="7">
        <v>4685500</v>
      </c>
      <c r="D110" s="7">
        <v>2185500</v>
      </c>
    </row>
    <row r="111" spans="1:4" x14ac:dyDescent="0.2">
      <c r="A111" t="s">
        <v>103</v>
      </c>
      <c r="B111" s="7">
        <v>3985000</v>
      </c>
      <c r="C111" s="7">
        <v>2003500</v>
      </c>
      <c r="D111" s="7">
        <v>1981500</v>
      </c>
    </row>
    <row r="112" spans="1:4" x14ac:dyDescent="0.2">
      <c r="A112" t="s">
        <v>21</v>
      </c>
      <c r="B112" s="7">
        <v>2828500</v>
      </c>
      <c r="C112" s="7">
        <v>929100</v>
      </c>
      <c r="D112" s="7">
        <v>1899400</v>
      </c>
    </row>
    <row r="113" spans="1:4" x14ac:dyDescent="0.2">
      <c r="A113" t="s">
        <v>15</v>
      </c>
      <c r="B113" s="7">
        <v>2270500</v>
      </c>
      <c r="C113" s="7">
        <v>729300</v>
      </c>
      <c r="D113" s="7">
        <v>1541200</v>
      </c>
    </row>
    <row r="114" spans="1:4" x14ac:dyDescent="0.2">
      <c r="A114" t="s">
        <v>677</v>
      </c>
      <c r="B114" s="7">
        <v>1659000</v>
      </c>
      <c r="C114" s="7">
        <v>260000</v>
      </c>
      <c r="D114" s="7">
        <v>1399000</v>
      </c>
    </row>
    <row r="115" spans="1:4" x14ac:dyDescent="0.2">
      <c r="A115" t="s">
        <v>342</v>
      </c>
      <c r="B115" s="7">
        <v>1280000</v>
      </c>
      <c r="C115" s="7">
        <v>137800</v>
      </c>
      <c r="D115" s="7">
        <v>1142200</v>
      </c>
    </row>
    <row r="116" spans="1:4" x14ac:dyDescent="0.2">
      <c r="A116" t="s">
        <v>891</v>
      </c>
      <c r="B116" s="7">
        <v>1158000</v>
      </c>
      <c r="C116" s="7">
        <v>411600</v>
      </c>
      <c r="D116" s="7">
        <v>746400</v>
      </c>
    </row>
    <row r="117" spans="1:4" x14ac:dyDescent="0.2">
      <c r="A117" t="s">
        <v>586</v>
      </c>
      <c r="B117" s="7">
        <v>1081500</v>
      </c>
      <c r="C117" s="7">
        <v>397500</v>
      </c>
      <c r="D117" s="7">
        <v>684000</v>
      </c>
    </row>
    <row r="118" spans="1:4" x14ac:dyDescent="0.2">
      <c r="A118" t="s">
        <v>455</v>
      </c>
      <c r="B118" s="7">
        <v>635000</v>
      </c>
      <c r="C118" s="7">
        <v>105700</v>
      </c>
      <c r="D118" s="7">
        <v>529300</v>
      </c>
    </row>
    <row r="119" spans="1:4" x14ac:dyDescent="0.2">
      <c r="A119" t="s">
        <v>1102</v>
      </c>
      <c r="B119" s="7">
        <v>1252000</v>
      </c>
      <c r="C119" s="7">
        <v>733000</v>
      </c>
      <c r="D119" s="7">
        <v>519000</v>
      </c>
    </row>
    <row r="120" spans="1:4" x14ac:dyDescent="0.2">
      <c r="A120" t="s">
        <v>116</v>
      </c>
      <c r="B120" s="7">
        <v>7168600</v>
      </c>
      <c r="C120" s="7">
        <v>6697632</v>
      </c>
      <c r="D120" s="7">
        <v>470968</v>
      </c>
    </row>
    <row r="121" spans="1:4" x14ac:dyDescent="0.2">
      <c r="A121" t="s">
        <v>617</v>
      </c>
      <c r="B121" s="7">
        <v>1557500</v>
      </c>
      <c r="C121" s="7">
        <v>1102500</v>
      </c>
      <c r="D121" s="7">
        <v>455000</v>
      </c>
    </row>
    <row r="122" spans="1:4" x14ac:dyDescent="0.2">
      <c r="A122" t="s">
        <v>214</v>
      </c>
      <c r="B122" s="7">
        <v>1099000</v>
      </c>
      <c r="C122" s="7">
        <v>646500</v>
      </c>
      <c r="D122" s="7">
        <v>452500</v>
      </c>
    </row>
    <row r="123" spans="1:4" x14ac:dyDescent="0.2">
      <c r="A123" t="s">
        <v>201</v>
      </c>
      <c r="B123" s="7">
        <v>1245000</v>
      </c>
      <c r="C123" s="7">
        <v>803000</v>
      </c>
      <c r="D123" s="7">
        <v>442000</v>
      </c>
    </row>
    <row r="124" spans="1:4" x14ac:dyDescent="0.2">
      <c r="A124" t="s">
        <v>365</v>
      </c>
      <c r="B124" s="7">
        <v>888000</v>
      </c>
      <c r="C124" s="7">
        <v>448700</v>
      </c>
      <c r="D124" s="7">
        <v>439300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2853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2670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831</v>
      </c>
      <c r="B142" s="7">
        <v>237500</v>
      </c>
      <c r="C142" s="7">
        <v>129000</v>
      </c>
      <c r="D142" s="7">
        <v>108500</v>
      </c>
    </row>
    <row r="143" spans="1:4" x14ac:dyDescent="0.2">
      <c r="A143" t="s">
        <v>3058</v>
      </c>
      <c r="B143" s="7">
        <v>279000</v>
      </c>
      <c r="C143" s="7">
        <v>171000</v>
      </c>
      <c r="D143" s="7">
        <v>108000</v>
      </c>
    </row>
    <row r="144" spans="1:4" x14ac:dyDescent="0.2">
      <c r="A144" t="s">
        <v>734</v>
      </c>
      <c r="B144" s="7">
        <v>257000</v>
      </c>
      <c r="C144" s="7">
        <v>149000</v>
      </c>
      <c r="D144" s="7">
        <v>108000</v>
      </c>
    </row>
    <row r="145" spans="1:4" x14ac:dyDescent="0.2">
      <c r="A145" t="s">
        <v>2770</v>
      </c>
      <c r="B145" s="7">
        <v>215000</v>
      </c>
      <c r="C145" s="7">
        <v>109000</v>
      </c>
      <c r="D145" s="7">
        <v>106000</v>
      </c>
    </row>
    <row r="146" spans="1:4" x14ac:dyDescent="0.2">
      <c r="A146" t="s">
        <v>128</v>
      </c>
      <c r="B146" s="7">
        <v>220000</v>
      </c>
      <c r="C146" s="7">
        <v>118000</v>
      </c>
      <c r="D146" s="7">
        <v>102000</v>
      </c>
    </row>
    <row r="147" spans="1:4" x14ac:dyDescent="0.2">
      <c r="A147" t="s">
        <v>2046</v>
      </c>
      <c r="B147" s="7">
        <v>214000</v>
      </c>
      <c r="C147" s="7">
        <v>115000</v>
      </c>
      <c r="D147" s="7">
        <v>99000</v>
      </c>
    </row>
    <row r="148" spans="1:4" x14ac:dyDescent="0.2">
      <c r="A148" t="s">
        <v>2664</v>
      </c>
      <c r="B148" s="7">
        <v>176000</v>
      </c>
      <c r="C148" s="7">
        <v>85000</v>
      </c>
      <c r="D148" s="7">
        <v>91000</v>
      </c>
    </row>
    <row r="149" spans="1:4" x14ac:dyDescent="0.2">
      <c r="A149" t="s">
        <v>3258</v>
      </c>
      <c r="B149" s="7">
        <v>120000</v>
      </c>
      <c r="C149" s="7">
        <v>34200</v>
      </c>
      <c r="D149" s="7">
        <v>85800</v>
      </c>
    </row>
    <row r="150" spans="1:4" x14ac:dyDescent="0.2">
      <c r="A150" t="s">
        <v>233</v>
      </c>
      <c r="B150" s="7">
        <v>120000</v>
      </c>
      <c r="C150" s="7">
        <v>36000</v>
      </c>
      <c r="D150" s="7">
        <v>84000</v>
      </c>
    </row>
    <row r="151" spans="1:4" x14ac:dyDescent="0.2">
      <c r="A151" t="s">
        <v>2078</v>
      </c>
      <c r="B151" s="7">
        <v>145000</v>
      </c>
      <c r="C151" s="7">
        <v>62000</v>
      </c>
      <c r="D151" s="7">
        <v>83000</v>
      </c>
    </row>
    <row r="152" spans="1:4" x14ac:dyDescent="0.2">
      <c r="A152" t="s">
        <v>771</v>
      </c>
      <c r="B152" s="7">
        <v>149000</v>
      </c>
      <c r="C152" s="7">
        <v>68000</v>
      </c>
      <c r="D152" s="7">
        <v>81000</v>
      </c>
    </row>
    <row r="153" spans="1:4" x14ac:dyDescent="0.2">
      <c r="A153" t="s">
        <v>475</v>
      </c>
      <c r="B153" s="7">
        <v>123000</v>
      </c>
      <c r="C153" s="7">
        <v>49000</v>
      </c>
      <c r="D153" s="7">
        <v>74000</v>
      </c>
    </row>
    <row r="154" spans="1:4" x14ac:dyDescent="0.2">
      <c r="A154" t="s">
        <v>1958</v>
      </c>
      <c r="B154" s="7">
        <v>146000</v>
      </c>
      <c r="C154" s="7">
        <v>72500</v>
      </c>
      <c r="D154" s="7">
        <v>73500</v>
      </c>
    </row>
    <row r="155" spans="1:4" x14ac:dyDescent="0.2">
      <c r="A155" t="s">
        <v>849</v>
      </c>
      <c r="B155" s="7">
        <v>257000</v>
      </c>
      <c r="C155" s="7">
        <v>185000</v>
      </c>
      <c r="D155" s="7">
        <v>72000</v>
      </c>
    </row>
    <row r="156" spans="1:4" x14ac:dyDescent="0.2">
      <c r="A156" t="s">
        <v>3687</v>
      </c>
      <c r="B156" s="7">
        <v>68500</v>
      </c>
      <c r="C156" s="7">
        <v>0</v>
      </c>
      <c r="D156" s="7">
        <v>68500</v>
      </c>
    </row>
    <row r="157" spans="1:4" x14ac:dyDescent="0.2">
      <c r="A157" t="s">
        <v>1213</v>
      </c>
      <c r="B157" s="7">
        <v>72000</v>
      </c>
      <c r="C157" s="7">
        <v>6500</v>
      </c>
      <c r="D157" s="7">
        <v>65500</v>
      </c>
    </row>
    <row r="158" spans="1:4" x14ac:dyDescent="0.2">
      <c r="A158" t="s">
        <v>848</v>
      </c>
      <c r="B158" s="7">
        <v>86500</v>
      </c>
      <c r="C158" s="7">
        <v>23000</v>
      </c>
      <c r="D158" s="7">
        <v>63500</v>
      </c>
    </row>
    <row r="159" spans="1:4" x14ac:dyDescent="0.2">
      <c r="A159" t="s">
        <v>510</v>
      </c>
      <c r="B159" s="7">
        <v>165000</v>
      </c>
      <c r="C159" s="7">
        <v>103000</v>
      </c>
      <c r="D159" s="7">
        <v>62000</v>
      </c>
    </row>
    <row r="160" spans="1:4" x14ac:dyDescent="0.2">
      <c r="A160" t="s">
        <v>761</v>
      </c>
      <c r="B160" s="7">
        <v>97500</v>
      </c>
      <c r="C160" s="7">
        <v>36000</v>
      </c>
      <c r="D160" s="7">
        <v>61500</v>
      </c>
    </row>
    <row r="161" spans="1:4" x14ac:dyDescent="0.2">
      <c r="A161" t="s">
        <v>2768</v>
      </c>
      <c r="B161" s="7">
        <v>110000</v>
      </c>
      <c r="C161" s="7">
        <v>51000</v>
      </c>
      <c r="D161" s="7">
        <v>59000</v>
      </c>
    </row>
    <row r="162" spans="1:4" x14ac:dyDescent="0.2">
      <c r="A162" t="s">
        <v>2364</v>
      </c>
      <c r="B162" s="7">
        <v>101000</v>
      </c>
      <c r="C162" s="7">
        <v>42000</v>
      </c>
      <c r="D162" s="7">
        <v>59000</v>
      </c>
    </row>
    <row r="163" spans="1:4" x14ac:dyDescent="0.2">
      <c r="A163" t="s">
        <v>588</v>
      </c>
      <c r="B163" s="7">
        <v>69000</v>
      </c>
      <c r="C163" s="7">
        <v>10700</v>
      </c>
      <c r="D163" s="7">
        <v>58300</v>
      </c>
    </row>
    <row r="164" spans="1:4" x14ac:dyDescent="0.2">
      <c r="A164" t="s">
        <v>1295</v>
      </c>
      <c r="B164" s="7">
        <v>121000</v>
      </c>
      <c r="C164" s="7">
        <v>64000</v>
      </c>
      <c r="D164" s="7">
        <v>57000</v>
      </c>
    </row>
    <row r="165" spans="1:4" x14ac:dyDescent="0.2">
      <c r="A165" t="s">
        <v>1192</v>
      </c>
      <c r="B165" s="7">
        <v>114000</v>
      </c>
      <c r="C165" s="7">
        <v>58000</v>
      </c>
      <c r="D165" s="7">
        <v>56000</v>
      </c>
    </row>
    <row r="166" spans="1:4" x14ac:dyDescent="0.2">
      <c r="A166" t="s">
        <v>2628</v>
      </c>
      <c r="B166" s="7">
        <v>270000</v>
      </c>
      <c r="C166" s="7">
        <v>215000</v>
      </c>
      <c r="D166" s="7">
        <v>55000</v>
      </c>
    </row>
    <row r="167" spans="1:4" x14ac:dyDescent="0.2">
      <c r="A167" t="s">
        <v>2134</v>
      </c>
      <c r="B167" s="7">
        <v>104000</v>
      </c>
      <c r="C167" s="7">
        <v>49500</v>
      </c>
      <c r="D167" s="7">
        <v>54500</v>
      </c>
    </row>
    <row r="168" spans="1:4" x14ac:dyDescent="0.2">
      <c r="A168" t="s">
        <v>47</v>
      </c>
      <c r="B168" s="7">
        <v>92000</v>
      </c>
      <c r="C168" s="7">
        <v>41000</v>
      </c>
      <c r="D168" s="7">
        <v>51000</v>
      </c>
    </row>
    <row r="169" spans="1:4" x14ac:dyDescent="0.2">
      <c r="A169" t="s">
        <v>2515</v>
      </c>
      <c r="B169" s="7">
        <v>84000</v>
      </c>
      <c r="C169" s="7">
        <v>34000</v>
      </c>
      <c r="D169" s="7">
        <v>50000</v>
      </c>
    </row>
    <row r="170" spans="1:4" x14ac:dyDescent="0.2">
      <c r="A170" t="s">
        <v>2067</v>
      </c>
      <c r="B170" s="7">
        <v>100000</v>
      </c>
      <c r="C170" s="7">
        <v>50000</v>
      </c>
      <c r="D170" s="7">
        <v>50000</v>
      </c>
    </row>
    <row r="171" spans="1:4" x14ac:dyDescent="0.2">
      <c r="A171" t="s">
        <v>30</v>
      </c>
      <c r="B171" s="7">
        <v>86000</v>
      </c>
      <c r="C171" s="7">
        <v>36100</v>
      </c>
      <c r="D171" s="7">
        <v>49900</v>
      </c>
    </row>
    <row r="172" spans="1:4" x14ac:dyDescent="0.2">
      <c r="A172" t="s">
        <v>2446</v>
      </c>
      <c r="B172" s="7">
        <v>60000</v>
      </c>
      <c r="C172" s="7">
        <v>10600</v>
      </c>
      <c r="D172" s="7">
        <v>49400</v>
      </c>
    </row>
    <row r="173" spans="1:4" x14ac:dyDescent="0.2">
      <c r="A173" t="s">
        <v>3205</v>
      </c>
      <c r="B173" s="7">
        <v>125000</v>
      </c>
      <c r="C173" s="7">
        <v>77000</v>
      </c>
      <c r="D173" s="7">
        <v>48000</v>
      </c>
    </row>
    <row r="174" spans="1:4" x14ac:dyDescent="0.2">
      <c r="A174" t="s">
        <v>1969</v>
      </c>
      <c r="B174" s="7">
        <v>75000</v>
      </c>
      <c r="C174" s="7">
        <v>28000</v>
      </c>
      <c r="D174" s="7">
        <v>47000</v>
      </c>
    </row>
    <row r="175" spans="1:4" x14ac:dyDescent="0.2">
      <c r="A175" t="s">
        <v>2436</v>
      </c>
      <c r="B175" s="7">
        <v>71000</v>
      </c>
      <c r="C175" s="7">
        <v>24000</v>
      </c>
      <c r="D175" s="7">
        <v>47000</v>
      </c>
    </row>
    <row r="176" spans="1:4" x14ac:dyDescent="0.2">
      <c r="A176" t="s">
        <v>717</v>
      </c>
      <c r="B176" s="7">
        <v>85000</v>
      </c>
      <c r="C176" s="7">
        <v>38500</v>
      </c>
      <c r="D176" s="7">
        <v>46500</v>
      </c>
    </row>
    <row r="177" spans="1:4" x14ac:dyDescent="0.2">
      <c r="A177" t="s">
        <v>560</v>
      </c>
      <c r="B177" s="7">
        <v>86000</v>
      </c>
      <c r="C177" s="7">
        <v>40500</v>
      </c>
      <c r="D177" s="7">
        <v>45500</v>
      </c>
    </row>
    <row r="178" spans="1:4" x14ac:dyDescent="0.2">
      <c r="A178" t="s">
        <v>1174</v>
      </c>
      <c r="B178" s="7">
        <v>80000</v>
      </c>
      <c r="C178" s="7">
        <v>35500</v>
      </c>
      <c r="D178" s="7">
        <v>44500</v>
      </c>
    </row>
    <row r="179" spans="1:4" x14ac:dyDescent="0.2">
      <c r="A179" t="s">
        <v>198</v>
      </c>
      <c r="B179" s="7">
        <v>110000</v>
      </c>
      <c r="C179" s="7">
        <v>67000</v>
      </c>
      <c r="D179" s="7">
        <v>43000</v>
      </c>
    </row>
    <row r="180" spans="1:4" x14ac:dyDescent="0.2">
      <c r="A180" t="s">
        <v>483</v>
      </c>
      <c r="B180" s="7">
        <v>78000</v>
      </c>
      <c r="C180" s="7">
        <v>37000</v>
      </c>
      <c r="D180" s="7">
        <v>41000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719</v>
      </c>
      <c r="B182" s="7">
        <v>54000</v>
      </c>
      <c r="C182" s="7">
        <v>13950</v>
      </c>
      <c r="D182" s="7">
        <v>40050</v>
      </c>
    </row>
    <row r="183" spans="1:4" x14ac:dyDescent="0.2">
      <c r="A183" t="s">
        <v>2890</v>
      </c>
      <c r="B183" s="7">
        <v>100000</v>
      </c>
      <c r="C183" s="7">
        <v>60000</v>
      </c>
      <c r="D183" s="7">
        <v>40000</v>
      </c>
    </row>
    <row r="184" spans="1:4" x14ac:dyDescent="0.2">
      <c r="A184" t="s">
        <v>3121</v>
      </c>
      <c r="B184" s="7">
        <v>52000</v>
      </c>
      <c r="C184" s="7">
        <v>13400</v>
      </c>
      <c r="D184" s="7">
        <v>38600</v>
      </c>
    </row>
    <row r="185" spans="1:4" x14ac:dyDescent="0.2">
      <c r="A185" t="s">
        <v>2678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2808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2889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2681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2041</v>
      </c>
      <c r="B192" s="7">
        <v>47000</v>
      </c>
      <c r="C192" s="7">
        <v>22000</v>
      </c>
      <c r="D192" s="7">
        <v>25000</v>
      </c>
    </row>
    <row r="193" spans="1:4" x14ac:dyDescent="0.2">
      <c r="A193" t="s">
        <v>3386</v>
      </c>
      <c r="B193" s="7">
        <v>75000</v>
      </c>
      <c r="C193" s="7">
        <v>50000</v>
      </c>
      <c r="D193" s="7">
        <v>25000</v>
      </c>
    </row>
    <row r="194" spans="1:4" x14ac:dyDescent="0.2">
      <c r="A194" t="s">
        <v>2575</v>
      </c>
      <c r="B194" s="7">
        <v>40000</v>
      </c>
      <c r="C194" s="7">
        <v>16000</v>
      </c>
      <c r="D194" s="7">
        <v>24000</v>
      </c>
    </row>
    <row r="195" spans="1:4" x14ac:dyDescent="0.2">
      <c r="A195" t="s">
        <v>2187</v>
      </c>
      <c r="B195" s="7">
        <v>42000</v>
      </c>
      <c r="C195" s="7">
        <v>18000</v>
      </c>
      <c r="D195" s="7">
        <v>24000</v>
      </c>
    </row>
    <row r="196" spans="1:4" x14ac:dyDescent="0.2">
      <c r="A196" t="s">
        <v>720</v>
      </c>
      <c r="B196" s="7">
        <v>25000</v>
      </c>
      <c r="C196" s="7">
        <v>1800</v>
      </c>
      <c r="D196" s="7">
        <v>23200</v>
      </c>
    </row>
    <row r="197" spans="1:4" x14ac:dyDescent="0.2">
      <c r="A197" t="s">
        <v>1867</v>
      </c>
      <c r="B197" s="7">
        <v>33000</v>
      </c>
      <c r="C197" s="7">
        <v>10000</v>
      </c>
      <c r="D197" s="7">
        <v>23000</v>
      </c>
    </row>
    <row r="198" spans="1:4" x14ac:dyDescent="0.2">
      <c r="A198" t="s">
        <v>1041</v>
      </c>
      <c r="B198" s="7">
        <v>39000</v>
      </c>
      <c r="C198" s="7">
        <v>17000</v>
      </c>
      <c r="D198" s="7">
        <v>22000</v>
      </c>
    </row>
    <row r="199" spans="1:4" x14ac:dyDescent="0.2">
      <c r="A199" t="s">
        <v>1515</v>
      </c>
      <c r="B199" s="7">
        <v>40000</v>
      </c>
      <c r="C199" s="7">
        <v>18000</v>
      </c>
      <c r="D199" s="7">
        <v>22000</v>
      </c>
    </row>
    <row r="200" spans="1:4" x14ac:dyDescent="0.2">
      <c r="A200" t="s">
        <v>1711</v>
      </c>
      <c r="B200" s="7">
        <v>39000</v>
      </c>
      <c r="C200" s="7">
        <v>18000</v>
      </c>
      <c r="D200" s="7">
        <v>21000</v>
      </c>
    </row>
    <row r="201" spans="1:4" x14ac:dyDescent="0.2">
      <c r="A201" t="s">
        <v>1923</v>
      </c>
      <c r="B201" s="7">
        <v>49000</v>
      </c>
      <c r="C201" s="7">
        <v>28000</v>
      </c>
      <c r="D201" s="7">
        <v>21000</v>
      </c>
    </row>
    <row r="202" spans="1:4" x14ac:dyDescent="0.2">
      <c r="A202" t="s">
        <v>545</v>
      </c>
      <c r="B202" s="7">
        <v>20000</v>
      </c>
      <c r="C202" s="7">
        <v>0</v>
      </c>
      <c r="D202" s="7">
        <v>20000</v>
      </c>
    </row>
    <row r="203" spans="1:4" x14ac:dyDescent="0.2">
      <c r="A203" t="s">
        <v>1603</v>
      </c>
      <c r="B203" s="7">
        <v>45000</v>
      </c>
      <c r="C203" s="7">
        <v>25000</v>
      </c>
      <c r="D203" s="7">
        <v>20000</v>
      </c>
    </row>
    <row r="204" spans="1:4" x14ac:dyDescent="0.2">
      <c r="A204" t="s">
        <v>3227</v>
      </c>
      <c r="B204" s="7">
        <v>90000</v>
      </c>
      <c r="C204" s="7">
        <v>70000</v>
      </c>
      <c r="D204" s="7">
        <v>20000</v>
      </c>
    </row>
    <row r="205" spans="1:4" x14ac:dyDescent="0.2">
      <c r="A205" t="s">
        <v>2775</v>
      </c>
      <c r="B205" s="7">
        <v>52000</v>
      </c>
      <c r="C205" s="7">
        <v>32000</v>
      </c>
      <c r="D205" s="7">
        <v>20000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937</v>
      </c>
      <c r="B207" s="7">
        <v>68000</v>
      </c>
      <c r="C207" s="7">
        <v>49000</v>
      </c>
      <c r="D207" s="7">
        <v>19000</v>
      </c>
    </row>
    <row r="208" spans="1:4" x14ac:dyDescent="0.2">
      <c r="A208" t="s">
        <v>480</v>
      </c>
      <c r="B208" s="7">
        <v>329200</v>
      </c>
      <c r="C208" s="7">
        <v>310543</v>
      </c>
      <c r="D208" s="7">
        <v>18657</v>
      </c>
    </row>
    <row r="209" spans="1:4" x14ac:dyDescent="0.2">
      <c r="A209" t="s">
        <v>1487</v>
      </c>
      <c r="B209" s="7">
        <v>30000</v>
      </c>
      <c r="C209" s="7">
        <v>12000</v>
      </c>
      <c r="D209" s="7">
        <v>18000</v>
      </c>
    </row>
    <row r="210" spans="1:4" x14ac:dyDescent="0.2">
      <c r="A210" t="s">
        <v>2502</v>
      </c>
      <c r="B210" s="7">
        <v>40000</v>
      </c>
      <c r="C210" s="7">
        <v>22000</v>
      </c>
      <c r="D210" s="7">
        <v>18000</v>
      </c>
    </row>
    <row r="211" spans="1:4" x14ac:dyDescent="0.2">
      <c r="A211" t="s">
        <v>1261</v>
      </c>
      <c r="B211" s="7">
        <v>26000</v>
      </c>
      <c r="C211" s="7">
        <v>8000</v>
      </c>
      <c r="D211" s="7">
        <v>18000</v>
      </c>
    </row>
    <row r="212" spans="1:4" x14ac:dyDescent="0.2">
      <c r="A212" t="s">
        <v>3616</v>
      </c>
      <c r="B212" s="7">
        <v>17300</v>
      </c>
      <c r="C212" s="7">
        <v>0</v>
      </c>
      <c r="D212" s="7">
        <v>17300</v>
      </c>
    </row>
    <row r="213" spans="1:4" x14ac:dyDescent="0.2">
      <c r="A213" t="s">
        <v>2447</v>
      </c>
      <c r="B213" s="7">
        <v>25000</v>
      </c>
      <c r="C213" s="7">
        <v>7800</v>
      </c>
      <c r="D213" s="7">
        <v>17200</v>
      </c>
    </row>
    <row r="214" spans="1:4" x14ac:dyDescent="0.2">
      <c r="A214" t="s">
        <v>3325</v>
      </c>
      <c r="B214" s="7">
        <v>35000</v>
      </c>
      <c r="C214" s="7">
        <v>18000</v>
      </c>
      <c r="D214" s="7">
        <v>17000</v>
      </c>
    </row>
    <row r="215" spans="1:4" x14ac:dyDescent="0.2">
      <c r="A215" t="s">
        <v>474</v>
      </c>
      <c r="B215" s="7">
        <v>30000</v>
      </c>
      <c r="C215" s="7">
        <v>13000</v>
      </c>
      <c r="D215" s="7">
        <v>17000</v>
      </c>
    </row>
    <row r="216" spans="1:4" x14ac:dyDescent="0.2">
      <c r="A216" t="s">
        <v>1441</v>
      </c>
      <c r="B216" s="7">
        <v>30000</v>
      </c>
      <c r="C216" s="7">
        <v>14000</v>
      </c>
      <c r="D216" s="7">
        <v>16000</v>
      </c>
    </row>
    <row r="217" spans="1:4" x14ac:dyDescent="0.2">
      <c r="A217" t="s">
        <v>3466</v>
      </c>
      <c r="B217" s="7">
        <v>28000</v>
      </c>
      <c r="C217" s="7">
        <v>12000</v>
      </c>
      <c r="D217" s="7">
        <v>16000</v>
      </c>
    </row>
    <row r="218" spans="1:4" x14ac:dyDescent="0.2">
      <c r="A218" t="s">
        <v>1934</v>
      </c>
      <c r="B218" s="7">
        <v>30000</v>
      </c>
      <c r="C218" s="7">
        <v>15000</v>
      </c>
      <c r="D218" s="7">
        <v>15000</v>
      </c>
    </row>
    <row r="219" spans="1:4" x14ac:dyDescent="0.2">
      <c r="A219" t="s">
        <v>922</v>
      </c>
      <c r="B219" s="7">
        <v>40000</v>
      </c>
      <c r="C219" s="7">
        <v>25000</v>
      </c>
      <c r="D219" s="7">
        <v>15000</v>
      </c>
    </row>
    <row r="220" spans="1:4" x14ac:dyDescent="0.2">
      <c r="A220" t="s">
        <v>3181</v>
      </c>
      <c r="B220" s="7">
        <v>20000</v>
      </c>
      <c r="C220" s="7">
        <v>5000</v>
      </c>
      <c r="D220" s="7">
        <v>15000</v>
      </c>
    </row>
    <row r="221" spans="1:4" x14ac:dyDescent="0.2">
      <c r="A221" t="s">
        <v>238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2350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3594</v>
      </c>
      <c r="B223" s="7">
        <v>20000</v>
      </c>
      <c r="C223" s="7">
        <v>6000</v>
      </c>
      <c r="D223" s="7">
        <v>14000</v>
      </c>
    </row>
    <row r="224" spans="1:4" x14ac:dyDescent="0.2">
      <c r="A224" t="s">
        <v>3015</v>
      </c>
      <c r="B224" s="7">
        <v>29000</v>
      </c>
      <c r="C224" s="7">
        <v>15000</v>
      </c>
      <c r="D224" s="7">
        <v>14000</v>
      </c>
    </row>
    <row r="225" spans="1:4" x14ac:dyDescent="0.2">
      <c r="A225" t="s">
        <v>1945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1496</v>
      </c>
      <c r="B226" s="7">
        <v>25000</v>
      </c>
      <c r="C226" s="7">
        <v>12000</v>
      </c>
      <c r="D226" s="7">
        <v>13000</v>
      </c>
    </row>
    <row r="227" spans="1:4" x14ac:dyDescent="0.2">
      <c r="A227" t="s">
        <v>1257</v>
      </c>
      <c r="B227" s="7">
        <v>22000</v>
      </c>
      <c r="C227" s="7">
        <v>9000</v>
      </c>
      <c r="D227" s="7">
        <v>13000</v>
      </c>
    </row>
    <row r="228" spans="1:4" x14ac:dyDescent="0.2">
      <c r="A228" t="s">
        <v>2510</v>
      </c>
      <c r="B228" s="7">
        <v>24000</v>
      </c>
      <c r="C228" s="7">
        <v>11000</v>
      </c>
      <c r="D228" s="7">
        <v>13000</v>
      </c>
    </row>
    <row r="229" spans="1:4" x14ac:dyDescent="0.2">
      <c r="A229" t="s">
        <v>1942</v>
      </c>
      <c r="B229" s="7">
        <v>19000</v>
      </c>
      <c r="C229" s="7">
        <v>7000</v>
      </c>
      <c r="D229" s="7">
        <v>12000</v>
      </c>
    </row>
    <row r="230" spans="1:4" x14ac:dyDescent="0.2">
      <c r="A230" t="s">
        <v>2675</v>
      </c>
      <c r="B230" s="7">
        <v>36000</v>
      </c>
      <c r="C230" s="7">
        <v>24000</v>
      </c>
      <c r="D230" s="7">
        <v>12000</v>
      </c>
    </row>
    <row r="231" spans="1:4" x14ac:dyDescent="0.2">
      <c r="A231" t="s">
        <v>3275</v>
      </c>
      <c r="B231" s="7">
        <v>18000</v>
      </c>
      <c r="C231" s="7">
        <v>7500</v>
      </c>
      <c r="D231" s="7">
        <v>10500</v>
      </c>
    </row>
    <row r="232" spans="1:4" x14ac:dyDescent="0.2">
      <c r="A232" t="s">
        <v>126</v>
      </c>
      <c r="B232" s="7">
        <v>15000</v>
      </c>
      <c r="C232" s="7">
        <v>5000</v>
      </c>
      <c r="D232" s="7">
        <v>10000</v>
      </c>
    </row>
    <row r="233" spans="1:4" x14ac:dyDescent="0.2">
      <c r="A233" t="s">
        <v>1787</v>
      </c>
      <c r="B233" s="7">
        <v>10000</v>
      </c>
      <c r="C233" s="7">
        <v>0</v>
      </c>
      <c r="D233" s="7">
        <v>10000</v>
      </c>
    </row>
    <row r="234" spans="1:4" x14ac:dyDescent="0.2">
      <c r="A234" t="s">
        <v>3401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2260</v>
      </c>
      <c r="B235" s="7">
        <v>20000</v>
      </c>
      <c r="C235" s="7">
        <v>10000</v>
      </c>
      <c r="D235" s="7">
        <v>10000</v>
      </c>
    </row>
    <row r="236" spans="1:4" x14ac:dyDescent="0.2">
      <c r="A236" t="s">
        <v>1326</v>
      </c>
      <c r="B236" s="7">
        <v>22000</v>
      </c>
      <c r="C236" s="7">
        <v>13000</v>
      </c>
      <c r="D236" s="7">
        <v>9000</v>
      </c>
    </row>
    <row r="237" spans="1:4" x14ac:dyDescent="0.2">
      <c r="A237" t="s">
        <v>112</v>
      </c>
      <c r="B237" s="7">
        <v>8000</v>
      </c>
      <c r="C237" s="7">
        <v>0</v>
      </c>
      <c r="D237" s="7">
        <v>8000</v>
      </c>
    </row>
    <row r="238" spans="1:4" x14ac:dyDescent="0.2">
      <c r="A238" t="s">
        <v>1166</v>
      </c>
      <c r="B238" s="7">
        <v>15000</v>
      </c>
      <c r="C238" s="7">
        <v>7500</v>
      </c>
      <c r="D238" s="7">
        <v>7500</v>
      </c>
    </row>
    <row r="239" spans="1:4" x14ac:dyDescent="0.2">
      <c r="A239" t="s">
        <v>682</v>
      </c>
      <c r="B239" s="7">
        <v>10000</v>
      </c>
      <c r="C239" s="7">
        <v>3500</v>
      </c>
      <c r="D239" s="7">
        <v>6500</v>
      </c>
    </row>
    <row r="240" spans="1:4" x14ac:dyDescent="0.2">
      <c r="A240" t="s">
        <v>2217</v>
      </c>
      <c r="B240" s="7">
        <v>12000</v>
      </c>
      <c r="C240" s="7">
        <v>6000</v>
      </c>
      <c r="D240" s="7">
        <v>6000</v>
      </c>
    </row>
    <row r="241" spans="1:4" x14ac:dyDescent="0.2">
      <c r="A241" t="s">
        <v>1246</v>
      </c>
      <c r="B241" s="7">
        <v>12000</v>
      </c>
      <c r="C241" s="7">
        <v>6000</v>
      </c>
      <c r="D241" s="7">
        <v>6000</v>
      </c>
    </row>
    <row r="242" spans="1:4" x14ac:dyDescent="0.2">
      <c r="A242" t="s">
        <v>3426</v>
      </c>
      <c r="B242" s="7">
        <v>6000</v>
      </c>
      <c r="C242" s="7">
        <v>0</v>
      </c>
      <c r="D242" s="7">
        <v>6000</v>
      </c>
    </row>
    <row r="243" spans="1:4" x14ac:dyDescent="0.2">
      <c r="A243" t="s">
        <v>117</v>
      </c>
      <c r="B243" s="7">
        <v>5000</v>
      </c>
      <c r="C243" s="7">
        <v>0</v>
      </c>
      <c r="D243" s="7">
        <v>5000</v>
      </c>
    </row>
    <row r="244" spans="1:4" x14ac:dyDescent="0.2">
      <c r="A244" t="s">
        <v>3632</v>
      </c>
      <c r="B244" s="7">
        <v>10000</v>
      </c>
      <c r="C244" s="7">
        <v>5000</v>
      </c>
      <c r="D244" s="7">
        <v>5000</v>
      </c>
    </row>
    <row r="245" spans="1:4" x14ac:dyDescent="0.2">
      <c r="A245" t="s">
        <v>246</v>
      </c>
      <c r="B245" s="7">
        <v>2000</v>
      </c>
      <c r="C245" s="7">
        <v>0</v>
      </c>
      <c r="D245" s="7">
        <v>2000</v>
      </c>
    </row>
    <row r="246" spans="1:4" x14ac:dyDescent="0.2">
      <c r="A246" t="s">
        <v>352</v>
      </c>
      <c r="B246" s="7">
        <v>3000</v>
      </c>
      <c r="C246" s="7">
        <v>1000</v>
      </c>
      <c r="D246" s="7">
        <v>2000</v>
      </c>
    </row>
    <row r="247" spans="1:4" x14ac:dyDescent="0.2">
      <c r="A247" t="s">
        <v>520</v>
      </c>
      <c r="B247" s="7">
        <v>1200</v>
      </c>
      <c r="C247" s="7">
        <v>0</v>
      </c>
      <c r="D247" s="7">
        <v>1200</v>
      </c>
    </row>
    <row r="248" spans="1:4" x14ac:dyDescent="0.2">
      <c r="A248" t="s">
        <v>1622</v>
      </c>
      <c r="B248" s="7">
        <v>0</v>
      </c>
      <c r="C248" s="7">
        <v>0</v>
      </c>
      <c r="D248" s="7">
        <v>0</v>
      </c>
    </row>
    <row r="249" spans="1:4" x14ac:dyDescent="0.2">
      <c r="A249" t="s">
        <v>245</v>
      </c>
      <c r="B249" s="7">
        <v>90838800</v>
      </c>
      <c r="C249" s="7">
        <v>45963225</v>
      </c>
      <c r="D249" s="7">
        <v>44875575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3173</v>
      </c>
      <c r="E80" t="s">
        <v>272</v>
      </c>
      <c r="F80" s="27" t="s">
        <v>3392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3393</v>
      </c>
      <c r="G81" s="27" t="s">
        <v>3394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3173</v>
      </c>
      <c r="E82" t="s">
        <v>272</v>
      </c>
      <c r="F82" s="27" t="s">
        <v>3392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3173</v>
      </c>
      <c r="E83" t="s">
        <v>272</v>
      </c>
      <c r="F83" s="27" t="s">
        <v>3392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3433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3433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3433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3600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3393</v>
      </c>
      <c r="G91" s="27" t="s">
        <v>3394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3393</v>
      </c>
      <c r="G92" s="27" t="s">
        <v>3394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3393</v>
      </c>
      <c r="G93" s="27" t="s">
        <v>3394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3393</v>
      </c>
      <c r="G94" s="27" t="s">
        <v>3394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B5" sqref="B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45020</v>
      </c>
      <c r="B5" s="8" t="s">
        <v>260</v>
      </c>
      <c r="C5" t="s">
        <v>1018</v>
      </c>
      <c r="D5" s="7">
        <v>1</v>
      </c>
      <c r="E5" s="7">
        <v>75000</v>
      </c>
      <c r="F5" s="7">
        <v>160000</v>
      </c>
    </row>
    <row r="6" spans="1:6" x14ac:dyDescent="0.2">
      <c r="A6" s="1">
        <v>45020</v>
      </c>
      <c r="B6" s="8" t="s">
        <v>261</v>
      </c>
      <c r="C6" t="s">
        <v>1018</v>
      </c>
      <c r="D6" s="7">
        <v>2</v>
      </c>
      <c r="E6" s="7">
        <v>75000</v>
      </c>
      <c r="F6" s="7">
        <v>140000</v>
      </c>
    </row>
    <row r="7" spans="1:6" x14ac:dyDescent="0.2">
      <c r="A7" s="1">
        <v>45093</v>
      </c>
      <c r="B7" s="8" t="s">
        <v>260</v>
      </c>
      <c r="C7" t="s">
        <v>1018</v>
      </c>
      <c r="D7" s="7">
        <v>1</v>
      </c>
      <c r="E7" s="7">
        <v>75000</v>
      </c>
      <c r="F7" s="7">
        <v>140000</v>
      </c>
    </row>
    <row r="8" spans="1:6" x14ac:dyDescent="0.2">
      <c r="A8" s="1">
        <v>45094</v>
      </c>
      <c r="B8" s="8" t="s">
        <v>261</v>
      </c>
      <c r="C8" t="s">
        <v>1018</v>
      </c>
      <c r="D8" s="7">
        <v>1</v>
      </c>
      <c r="E8" s="7">
        <v>70000</v>
      </c>
      <c r="F8" s="7">
        <v>135000</v>
      </c>
    </row>
    <row r="9" spans="1:6" x14ac:dyDescent="0.2">
      <c r="A9" s="1">
        <v>45109</v>
      </c>
      <c r="B9" s="8" t="s">
        <v>260</v>
      </c>
      <c r="C9" t="s">
        <v>1018</v>
      </c>
      <c r="D9" s="7">
        <v>1</v>
      </c>
      <c r="E9" s="7">
        <v>70000</v>
      </c>
      <c r="F9" s="7">
        <v>110000</v>
      </c>
    </row>
    <row r="10" spans="1:6" x14ac:dyDescent="0.2">
      <c r="A10" s="1">
        <v>45110</v>
      </c>
      <c r="B10" s="8" t="s">
        <v>261</v>
      </c>
      <c r="C10" t="s">
        <v>1018</v>
      </c>
      <c r="D10" s="7">
        <v>1</v>
      </c>
      <c r="E10" s="7">
        <v>70000</v>
      </c>
      <c r="F10" s="7">
        <v>140000</v>
      </c>
    </row>
    <row r="11" spans="1:6" x14ac:dyDescent="0.2">
      <c r="A11" s="1">
        <v>45114</v>
      </c>
      <c r="B11" s="8" t="s">
        <v>261</v>
      </c>
      <c r="C11" t="s">
        <v>1018</v>
      </c>
      <c r="D11" s="7">
        <v>1</v>
      </c>
      <c r="E11" s="7">
        <v>65000</v>
      </c>
      <c r="F11" s="7">
        <v>130000</v>
      </c>
    </row>
    <row r="12" spans="1:6" x14ac:dyDescent="0.2">
      <c r="A12" s="1" t="s">
        <v>245</v>
      </c>
      <c r="D12" s="7">
        <v>8</v>
      </c>
      <c r="E12" s="7">
        <v>71428.571428571435</v>
      </c>
      <c r="F12" s="7">
        <v>136428.57142857142</v>
      </c>
    </row>
    <row r="24" spans="8:21" x14ac:dyDescent="0.2">
      <c r="R24" s="67" t="s">
        <v>2807</v>
      </c>
      <c r="S24" s="67"/>
      <c r="T24" s="67"/>
      <c r="U24" s="67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3111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3112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3113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3115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3114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2847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2847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2846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2846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3404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3404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2023-07-10T02:37:24Z</dcterms:modified>
</cp:coreProperties>
</file>