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8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4DEE7649-7A7F-F24E-94B9-99F7692ABE6A}" xr6:coauthVersionLast="47" xr6:coauthVersionMax="47" xr10:uidLastSave="{00000000-0000-0000-0000-000000000000}"/>
  <bookViews>
    <workbookView xWindow="0" yWindow="500" windowWidth="33600" windowHeight="19400" activeTab="7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Hoja4" sheetId="19" r:id="rId7"/>
    <sheet name="Day" sheetId="7" r:id="rId8"/>
    <sheet name="Hoja2" sheetId="17" r:id="rId9"/>
    <sheet name="EQFREE" sheetId="9" r:id="rId10"/>
    <sheet name="DB PCH" sheetId="12" r:id="rId11"/>
    <sheet name="DB BT" sheetId="14" r:id="rId12"/>
    <sheet name="DB LGC" sheetId="15" r:id="rId13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539" r:id="rId14"/>
    <pivotCache cacheId="549" r:id="rId15"/>
    <pivotCache cacheId="553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9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411" i="1" l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<sst xmlns="http://schemas.openxmlformats.org/spreadsheetml/2006/main" count="65405" uniqueCount="3797">
  <si>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</si>
  <si>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</si>
  <si>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</si>
  <si>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</si>
  <si>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</si>
  <si>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</si>
  <si>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</si>
  <si>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</si>
  <si>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</si>
  <si>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</si>
  <si>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</si>
  <si>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</si>
  <si>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</si>
  <si>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</si>
  <si>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</si>
  <si>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</si>
  <si>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</si>
  <si>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</si>
  <si>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</si>
  <si>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</si>
  <si>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</si>
  <si>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</si>
  <si>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</si>
  <si>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</si>
  <si>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</si>
  <si>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</si>
  <si>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</si>
  <si>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</si>
  <si>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</si>
  <si>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</si>
  <si>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</si>
  <si>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</si>
  <si>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</si>
  <si>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</si>
  <si>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</si>
  <si>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</si>
  <si>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</si>
  <si>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</si>
  <si>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</si>
  <si>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</si>
  <si>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</si>
  <si>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</si>
  <si>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</si>
  <si>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</si>
  <si>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</si>
  <si>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</si>
  <si>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</si>
  <si>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</si>
  <si>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</si>
  <si>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</si>
  <si>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</si>
  <si>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</si>
  <si>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</si>
  <si>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</si>
  <si>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</si>
  <si>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</si>
  <si>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</si>
  <si>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</si>
  <si>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</si>
  <si>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</si>
  <si>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</si>
  <si>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</si>
  <si>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</si>
  <si>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</si>
  <si>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</si>
  <si>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</si>
  <si>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</si>
  <si>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</si>
  <si>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</si>
  <si>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</si>
  <si>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</si>
  <si>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</si>
  <si>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</si>
  <si>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</si>
  <si>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</si>
  <si>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</si>
  <si>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</si>
  <si>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</si>
  <si>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</si>
  <si>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</si>
  <si>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</si>
  <si>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</si>
  <si>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</si>
  <si>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</si>
  <si>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</si>
  <si>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</si>
  <si>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</si>
  <si>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</si>
  <si>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</si>
  <si>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</si>
  <si>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</si>
  <si>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</si>
  <si>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</si>
  <si>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</si>
  <si>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</si>
  <si>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</si>
  <si>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</si>
  <si>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</si>
  <si>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</si>
  <si>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</si>
  <si>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</si>
  <si>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</si>
  <si>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</si>
  <si>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</si>
  <si>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</si>
  <si>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</si>
  <si>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</si>
  <si>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</si>
  <si>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</si>
  <si>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</si>
  <si>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</si>
  <si>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</si>
  <si>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</si>
  <si>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</si>
  <si>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</si>
  <si>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</si>
  <si>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</si>
  <si>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</si>
  <si>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</si>
  <si>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</si>
  <si>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</si>
  <si>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</si>
  <si>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</si>
  <si>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</si>
  <si>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</si>
  <si>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</si>
  <si>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</si>
  <si>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</si>
  <si>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</si>
  <si>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</si>
  <si>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</si>
  <si>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</si>
  <si>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</si>
  <si>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</si>
  <si>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</si>
  <si>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</si>
  <si>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</si>
  <si>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</si>
  <si>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</si>
  <si>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</si>
  <si>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</si>
  <si>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</si>
  <si>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</si>
  <si>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</si>
  <si>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</si>
  <si>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</si>
  <si>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</si>
  <si>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</si>
  <si>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</si>
  <si>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</si>
  <si>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</si>
  <si>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</si>
  <si>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</si>
  <si>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</si>
  <si>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</si>
  <si>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</si>
  <si>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</si>
  <si>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</si>
  <si>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</si>
  <si>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</si>
  <si>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</si>
  <si>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</si>
  <si>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</si>
  <si>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</si>
  <si>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</si>
  <si>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</si>
  <si>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</si>
  <si>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</si>
  <si>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</si>
  <si>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</si>
  <si>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</si>
  <si>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</si>
  <si>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</si>
  <si>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</si>
  <si>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</si>
  <si>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</si>
  <si>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</si>
  <si>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</si>
  <si>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</si>
  <si>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</si>
  <si>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</si>
  <si>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</si>
  <si>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</si>
  <si>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</si>
  <si>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</si>
  <si>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</si>
  <si>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</si>
  <si>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</si>
  <si>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</si>
  <si>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</si>
  <si>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</si>
  <si>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</si>
  <si>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</si>
  <si>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</si>
  <si>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</si>
  <si>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</si>
  <si>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</si>
  <si>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</si>
  <si>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</si>
  <si>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</si>
  <si>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</si>
  <si>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</si>
  <si>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</si>
  <si>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</si>
  <si>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</si>
  <si>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</si>
  <si>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</si>
  <si>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</si>
  <si>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</si>
  <si>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</si>
  <si>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</si>
  <si>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</si>
  <si>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</si>
  <si>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</si>
  <si>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</si>
  <si>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</si>
  <si>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</si>
  <si>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</si>
  <si>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</si>
  <si>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</si>
  <si>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</si>
  <si>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</si>
  <si>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</si>
  <si>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</si>
  <si>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</si>
  <si>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</si>
  <si>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</si>
  <si>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</si>
  <si>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</si>
  <si>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</si>
  <si>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</si>
  <si>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</si>
  <si>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</si>
  <si>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</si>
  <si>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</si>
  <si>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</si>
  <si>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</si>
  <si>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</si>
  <si>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</si>
  <si>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</si>
  <si>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</si>
  <si>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</si>
  <si>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</si>
  <si>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</si>
  <si>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</si>
  <si>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</si>
  <si>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</si>
  <si>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</si>
  <si>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</si>
  <si>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</si>
  <si>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</si>
  <si>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</si>
  <si>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</si>
  <si>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</si>
  <si>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</si>
  <si>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</si>
  <si>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</si>
  <si>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</si>
  <si>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</si>
  <si>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</si>
  <si>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</si>
  <si>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</si>
  <si>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</si>
  <si>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</si>
  <si>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</si>
  <si>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</si>
  <si>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</si>
  <si>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</si>
  <si>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</si>
  <si>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</si>
  <si>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</si>
  <si>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</si>
  <si>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</si>
  <si>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</si>
  <si>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</si>
  <si>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</si>
  <si>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</si>
  <si>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</si>
  <si>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</si>
  <si>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</si>
  <si>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</si>
  <si>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</si>
  <si>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</si>
  <si>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</si>
  <si>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</si>
  <si>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</si>
  <si>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</si>
  <si>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</si>
  <si>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</si>
  <si>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</si>
  <si>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</si>
  <si>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</si>
  <si>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</si>
  <si>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</si>
  <si>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</si>
  <si>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</si>
  <si>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</si>
  <si>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</si>
  <si>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</si>
  <si>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</si>
  <si>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</si>
  <si>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</si>
  <si>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</si>
  <si>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</si>
  <si>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</si>
  <si>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</si>
  <si>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</si>
  <si>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</si>
  <si>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</si>
  <si>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</si>
  <si>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</si>
  <si>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</si>
  <si>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</si>
  <si>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</si>
  <si>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</si>
  <si>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</si>
  <si>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</si>
  <si>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</si>
  <si>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</si>
  <si>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</si>
  <si>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</si>
  <si>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</si>
  <si>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</si>
  <si>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</si>
  <si>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</si>
  <si>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</si>
  <si>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</si>
  <si>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</si>
  <si>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</si>
  <si>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</si>
  <si>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</si>
  <si>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</si>
  <si>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</si>
  <si>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</si>
  <si>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</si>
  <si>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</si>
  <si>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</si>
  <si>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</si>
  <si>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</si>
  <si>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</si>
  <si>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</si>
  <si>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</si>
  <si>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</si>
  <si>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</si>
  <si>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</si>
  <si>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</si>
  <si>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</si>
  <si>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</si>
  <si>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</si>
  <si>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</si>
  <si>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</si>
  <si>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</si>
  <si>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</si>
  <si>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</si>
  <si>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</si>
  <si>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</si>
  <si>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</si>
  <si>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</si>
  <si>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</si>
  <si>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</si>
  <si>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</si>
  <si>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</si>
  <si>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</si>
  <si>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</si>
  <si>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</si>
  <si>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</si>
  <si>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</si>
  <si>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</si>
  <si>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</si>
  <si>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</si>
  <si>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</si>
  <si>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</si>
  <si>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</si>
  <si>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</si>
  <si>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</si>
  <si>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</si>
  <si>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</si>
  <si>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</si>
  <si>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</si>
  <si>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</si>
  <si>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</si>
  <si>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</si>
  <si>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</si>
  <si>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</si>
  <si>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</si>
  <si>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</si>
  <si>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</si>
  <si>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</si>
  <si>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</si>
  <si>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</si>
  <si>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</si>
  <si>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</si>
  <si>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</si>
  <si>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</si>
  <si>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</si>
  <si>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</si>
  <si>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</si>
  <si>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</si>
  <si>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</si>
  <si>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</si>
  <si>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</si>
  <si>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</si>
  <si>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</si>
  <si>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</si>
  <si>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</si>
  <si>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</si>
  <si>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</si>
  <si>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</si>
  <si>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</si>
  <si>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</si>
  <si>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</si>
  <si>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</si>
  <si>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</si>
  <si>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</si>
  <si>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</si>
  <si>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</si>
  <si>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</si>
  <si>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</si>
  <si>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</si>
  <si>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</si>
  <si>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</si>
  <si>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</si>
  <si>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</si>
  <si>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</si>
  <si>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</si>
  <si>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</si>
  <si>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</si>
  <si>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</si>
  <si>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</si>
  <si>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</si>
  <si>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</si>
  <si>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</si>
  <si>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</si>
  <si>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</si>
  <si>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</si>
  <si>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</si>
  <si>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</si>
  <si>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</si>
  <si>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</si>
  <si>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</si>
  <si>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</si>
  <si>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</si>
  <si>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</si>
  <si>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</si>
  <si>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</si>
  <si>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</si>
  <si>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</si>
  <si>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</si>
  <si>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</si>
  <si>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</si>
  <si>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</si>
  <si>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</si>
  <si>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</si>
  <si>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</si>
  <si>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</si>
  <si>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</si>
  <si>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</si>
  <si>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</si>
  <si>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</si>
  <si>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</si>
  <si>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</si>
  <si>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</si>
  <si>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</si>
  <si>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</si>
  <si>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</si>
  <si>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</si>
  <si>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</si>
  <si>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</si>
  <si>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</si>
  <si>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</si>
  <si>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</si>
  <si>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</si>
  <si>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</si>
  <si>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</si>
  <si>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</si>
  <si>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</si>
  <si>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</si>
  <si>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</si>
  <si>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</si>
  <si>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</si>
  <si>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</si>
  <si>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</si>
  <si>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</si>
  <si>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</si>
  <si>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</si>
  <si>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</si>
  <si>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</si>
  <si>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</si>
  <si>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</si>
  <si>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</si>
  <si>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</si>
  <si>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</si>
  <si>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</si>
  <si>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</si>
  <si>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</si>
  <si>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</si>
  <si>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</si>
  <si>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</si>
  <si>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</si>
  <si>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</si>
  <si>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</si>
  <si>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</si>
  <si>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</si>
  <si>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</si>
  <si>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</si>
  <si>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</si>
  <si>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</si>
  <si>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</si>
  <si>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</si>
  <si>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</si>
  <si>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</si>
  <si>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</si>
  <si>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</si>
  <si>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</si>
  <si>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</si>
  <si>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</si>
  <si>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</si>
  <si>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</si>
  <si>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</si>
  <si>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</si>
  <si>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</si>
  <si>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</si>
  <si>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</si>
  <si>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</si>
  <si>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</si>
  <si>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</si>
  <si>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</si>
  <si>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</si>
  <si>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</si>
  <si>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</si>
  <si>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</si>
  <si>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</si>
  <si>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</si>
  <si>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</si>
  <si>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</si>
  <si>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</si>
  <si>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</si>
  <si>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</si>
  <si>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</si>
  <si>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</si>
  <si>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</si>
  <si>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</si>
  <si>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</si>
  <si>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</si>
  <si>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</si>
  <si>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</si>
  <si>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</si>
  <si>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</si>
  <si>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</si>
  <si>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</si>
  <si>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</si>
  <si>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</si>
  <si>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</si>
  <si>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</si>
  <si>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</si>
  <si>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</si>
  <si>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</si>
  <si>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</si>
  <si>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</si>
  <si>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</si>
  <si>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</si>
  <si>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</si>
  <si>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</si>
  <si>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</si>
  <si>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</si>
  <si>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</si>
  <si>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</si>
  <si>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</si>
  <si>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</si>
  <si>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</si>
  <si>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</si>
  <si>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</si>
  <si>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</si>
  <si>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</si>
  <si>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</si>
  <si>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</si>
  <si>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</si>
  <si>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</si>
  <si>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</si>
  <si>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</si>
  <si>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</si>
  <si>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</si>
  <si>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</si>
  <si>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</si>
  <si>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</si>
  <si>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</si>
  <si>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</si>
  <si>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</si>
  <si>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</si>
  <si>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</si>
  <si>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</si>
  <si>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</si>
  <si>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</si>
  <si>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</si>
  <si>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</si>
  <si>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</si>
  <si>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</si>
  <si>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</si>
  <si>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</si>
  <si>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</si>
  <si>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</si>
  <si>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</si>
  <si>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</si>
  <si>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</si>
  <si>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</si>
  <si>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</si>
  <si>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</si>
  <si>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</si>
  <si>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</si>
  <si>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</si>
  <si>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</si>
  <si>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</si>
  <si>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</si>
  <si>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</si>
  <si>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</si>
  <si>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</si>
  <si>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</si>
  <si>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</si>
  <si>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</si>
  <si>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</si>
  <si>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</si>
  <si>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</si>
  <si>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</si>
  <si>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</si>
  <si>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</si>
  <si>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</si>
  <si>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</si>
  <si>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</si>
  <si>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</si>
  <si>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</si>
  <si>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</si>
  <si>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</si>
  <si>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</si>
  <si>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</si>
  <si>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</si>
  <si>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</si>
  <si>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</si>
  <si>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</si>
  <si>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</si>
  <si>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</si>
  <si>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</si>
  <si>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</si>
  <si>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</si>
  <si>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</si>
  <si>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</si>
  <si>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</si>
  <si>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</si>
  <si>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</si>
  <si>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</si>
  <si>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</si>
  <si>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</si>
  <si>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</si>
  <si>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</si>
  <si>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</si>
  <si>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</si>
  <si>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</si>
  <si>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</si>
  <si>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</si>
  <si>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</si>
  <si>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</si>
  <si>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</si>
  <si>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</si>
  <si>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</si>
  <si>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</si>
  <si>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</si>
  <si>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</si>
  <si>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</si>
  <si>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</si>
  <si>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</si>
  <si>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</si>
  <si>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</si>
  <si>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</si>
  <si>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</si>
  <si>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</si>
  <si>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</si>
  <si>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</si>
  <si>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</si>
  <si>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</si>
  <si>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</si>
  <si>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</si>
  <si>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</si>
  <si>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</si>
  <si>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</si>
  <si>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</si>
  <si>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</si>
  <si>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</si>
  <si>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</si>
  <si>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</si>
  <si>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</si>
  <si>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</si>
  <si>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</si>
  <si>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</si>
  <si>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</si>
  <si>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</si>
  <si>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</si>
  <si>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</si>
  <si>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</si>
  <si>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</si>
  <si>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</si>
  <si>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</si>
  <si>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</si>
  <si>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</si>
  <si>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</si>
  <si>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</si>
  <si>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</si>
  <si>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</si>
  <si>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</si>
  <si>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</si>
  <si>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</si>
  <si>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</si>
  <si>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</si>
  <si>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</si>
  <si>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</si>
  <si>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</si>
  <si>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</si>
  <si>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</si>
  <si>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</si>
  <si>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</si>
  <si>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</si>
  <si>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</si>
  <si>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</si>
  <si>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</si>
  <si>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</si>
  <si>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</si>
  <si>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</si>
  <si>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</si>
  <si>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</si>
  <si>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</si>
  <si>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</si>
  <si>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</si>
  <si>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</si>
  <si>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</si>
  <si>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</si>
  <si>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</si>
  <si>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</si>
  <si>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</si>
  <si>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</si>
  <si>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</si>
  <si>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</si>
  <si>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</si>
  <si>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</si>
  <si>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</si>
  <si>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</si>
  <si>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</si>
  <si>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</si>
  <si>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</si>
  <si>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</si>
  <si>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</si>
  <si>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</si>
  <si>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</si>
  <si>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</si>
  <si>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</si>
  <si>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</si>
  <si>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</si>
  <si>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</si>
  <si>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</si>
  <si>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</si>
  <si>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</si>
  <si>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</si>
  <si>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</si>
  <si>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</si>
  <si>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</si>
  <si>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</si>
  <si>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</si>
  <si>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</si>
  <si>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</si>
  <si>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</si>
  <si>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</si>
  <si>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</si>
  <si>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</si>
  <si>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</si>
  <si>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</si>
  <si>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</si>
  <si>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</si>
  <si>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</si>
  <si>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</si>
  <si>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</si>
  <si>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</si>
  <si>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</si>
  <si>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</si>
  <si>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</si>
  <si>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</si>
  <si>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</si>
  <si>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</si>
  <si>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</si>
  <si>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</si>
  <si>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</si>
  <si>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</si>
  <si>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</si>
  <si>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</si>
  <si>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</si>
  <si>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</si>
  <si>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</si>
  <si>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</si>
  <si>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</si>
  <si>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</si>
  <si>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</si>
  <si>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</si>
  <si>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</si>
  <si>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</si>
  <si>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</si>
  <si>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</si>
  <si>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</si>
  <si>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</si>
  <si>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</si>
  <si>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</si>
  <si>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</si>
  <si>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</si>
  <si>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</si>
  <si>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</si>
  <si>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</si>
  <si>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</si>
  <si>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</si>
  <si>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</si>
  <si>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</si>
  <si>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</si>
  <si>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</si>
  <si>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</si>
  <si>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</si>
  <si>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</si>
  <si>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</si>
  <si>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</si>
  <si>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</si>
  <si>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</si>
  <si>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</si>
  <si>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</si>
  <si>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</si>
  <si>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</si>
  <si>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</si>
  <si>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</si>
  <si>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</si>
  <si>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</si>
  <si>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</si>
  <si>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</si>
  <si>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</si>
  <si>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</si>
  <si>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</si>
  <si>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</si>
  <si>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</si>
  <si>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</si>
  <si>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</si>
  <si>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</si>
  <si>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</si>
  <si>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</si>
  <si>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</si>
  <si>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</si>
  <si>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</si>
  <si>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</si>
  <si>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</si>
  <si>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</si>
  <si>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</si>
  <si>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</si>
  <si>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</si>
  <si>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</si>
  <si>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</si>
  <si>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</si>
  <si>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</si>
  <si>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</si>
  <si>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</si>
  <si>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</si>
  <si>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</si>
  <si>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</si>
  <si>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</si>
  <si>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</si>
  <si>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</si>
  <si>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</si>
  <si>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</si>
  <si>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</si>
  <si>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</si>
  <si>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</si>
  <si>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</si>
  <si>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</si>
  <si>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</si>
  <si>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</si>
  <si>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</si>
  <si>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</si>
  <si>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</si>
  <si>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</si>
  <si>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</si>
  <si>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</si>
  <si>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</si>
  <si>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</si>
  <si>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</si>
  <si>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</si>
  <si>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</si>
  <si>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</si>
  <si>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</si>
  <si>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</si>
  <si>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</si>
  <si>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</si>
  <si>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</si>
  <si>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</si>
  <si>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</si>
  <si>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</si>
  <si>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</si>
  <si>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</si>
  <si>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</si>
  <si>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</si>
  <si>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</si>
  <si>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</si>
  <si>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</si>
  <si>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</si>
  <si>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</si>
  <si>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</si>
  <si>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</si>
  <si>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</si>
  <si>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</si>
  <si>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</si>
  <si>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</si>
  <si>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</si>
  <si>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</si>
  <si>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</si>
  <si>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</si>
  <si>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</si>
  <si>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</si>
  <si>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</si>
  <si>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</si>
  <si>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</si>
  <si>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</si>
  <si>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</si>
  <si>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</si>
  <si>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</si>
  <si>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</si>
  <si>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</si>
  <si>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</si>
  <si>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</si>
  <si>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</si>
  <si>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</si>
  <si>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</si>
  <si>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</si>
  <si>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</si>
  <si>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</si>
  <si>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</si>
  <si>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</si>
  <si>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</si>
  <si>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</si>
  <si>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</si>
  <si>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</si>
  <si>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</si>
  <si>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</si>
  <si>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</si>
  <si>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</si>
  <si>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</si>
  <si>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</si>
  <si>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</si>
  <si>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</si>
  <si>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</si>
  <si>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</si>
  <si>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</si>
  <si>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</si>
  <si>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</si>
  <si>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</si>
  <si>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</si>
  <si>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</si>
  <si>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</si>
  <si>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</si>
  <si>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</si>
  <si>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</si>
  <si>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</si>
  <si>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</si>
  <si>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</si>
  <si>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</si>
  <si>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</si>
  <si>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</si>
  <si>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</si>
  <si>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</si>
  <si>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</si>
  <si>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</si>
  <si>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</si>
  <si>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</si>
  <si>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</si>
  <si>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</si>
  <si>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</si>
  <si>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</si>
  <si>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</si>
  <si>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</si>
  <si>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</si>
  <si>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</si>
  <si>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</si>
  <si>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</si>
  <si>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</si>
  <si>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</si>
  <si>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</si>
  <si>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</si>
  <si>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</si>
  <si>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</si>
  <si>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</si>
  <si>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</si>
  <si>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</si>
  <si>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</si>
  <si>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</si>
  <si>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</si>
  <si>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</si>
  <si>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</si>
  <si>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</si>
  <si>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</si>
  <si>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</si>
  <si>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</si>
  <si>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</si>
  <si>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</si>
  <si>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</si>
  <si>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</si>
  <si>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</si>
  <si>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</si>
  <si>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</si>
  <si>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</si>
  <si>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</si>
  <si>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</si>
  <si>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</si>
  <si>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</si>
  <si>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</si>
  <si>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</si>
  <si>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</si>
  <si>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</si>
  <si>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</si>
  <si>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</si>
  <si>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</si>
  <si>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</si>
  <si>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</si>
  <si>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</si>
  <si>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</si>
  <si>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</si>
  <si>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</si>
  <si>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</si>
  <si>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</si>
  <si>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</si>
  <si>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</si>
  <si>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</si>
  <si>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</si>
  <si>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</si>
  <si>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</si>
  <si>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</si>
  <si>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</si>
  <si>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</si>
  <si>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</si>
  <si>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</si>
  <si>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</si>
  <si>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</si>
  <si>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</si>
  <si>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</si>
  <si>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</si>
  <si>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</si>
  <si>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</si>
  <si>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</si>
  <si>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</si>
  <si>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</si>
  <si>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</si>
  <si>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</si>
  <si>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</si>
  <si>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</si>
  <si>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</si>
  <si>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</si>
  <si>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</si>
  <si>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</si>
  <si>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</si>
  <si>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</si>
  <si>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</si>
  <si>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</si>
  <si>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</si>
  <si>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</si>
  <si>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</si>
  <si>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</si>
  <si>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</si>
  <si>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</si>
  <si>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</si>
  <si>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</si>
  <si>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</si>
  <si>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</si>
  <si>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</si>
  <si>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</si>
  <si>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</si>
  <si>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</si>
  <si>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</si>
  <si>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</si>
  <si>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</si>
  <si>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</si>
  <si>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</si>
  <si>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</si>
  <si>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</si>
  <si>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</si>
  <si>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</si>
  <si>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</si>
  <si>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</si>
  <si>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</si>
  <si>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</si>
  <si>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</si>
  <si>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</si>
  <si>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</si>
  <si>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</si>
  <si>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</si>
  <si>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</si>
  <si>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</si>
  <si>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</si>
  <si>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</si>
  <si>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</si>
  <si>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</si>
  <si>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</si>
  <si>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</si>
  <si>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</si>
  <si>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</si>
  <si>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</si>
  <si>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</si>
  <si>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</si>
  <si>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</si>
  <si>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</si>
  <si>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</si>
  <si>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</si>
  <si>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</si>
  <si>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</si>
  <si>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</si>
  <si>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</si>
  <si>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</si>
  <si>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</si>
  <si>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</si>
  <si>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</si>
  <si>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</si>
  <si>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</si>
  <si>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</si>
  <si>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</si>
  <si>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</si>
  <si>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</si>
  <si>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</si>
  <si>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</si>
  <si>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</si>
  <si>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</si>
  <si>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</si>
  <si>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</si>
  <si>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</si>
  <si>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</si>
  <si>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</si>
  <si>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</si>
  <si>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</si>
  <si>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</si>
  <si>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</si>
  <si>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</si>
  <si>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</si>
  <si>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</si>
  <si>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</si>
  <si>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</si>
  <si>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</si>
  <si>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</si>
  <si>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</si>
  <si>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</si>
  <si>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</si>
  <si>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</si>
  <si>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</si>
  <si>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</si>
  <si>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</si>
  <si>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</si>
  <si>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</si>
  <si>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</si>
  <si>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</si>
  <si>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</si>
  <si>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</si>
  <si>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</si>
  <si>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</si>
  <si>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</si>
  <si>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</si>
  <si>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</si>
  <si>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</si>
  <si>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</si>
  <si>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</si>
  <si>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</si>
  <si>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</si>
  <si>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</si>
  <si>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</si>
  <si>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</si>
  <si>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</si>
  <si>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</si>
  <si>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</si>
  <si>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</si>
  <si>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</si>
  <si>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</si>
  <si>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</si>
  <si>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</si>
  <si>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</si>
  <si>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</si>
  <si>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</si>
  <si>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</si>
  <si>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</si>
  <si>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</si>
  <si>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</si>
  <si>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</si>
  <si>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</si>
  <si>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</si>
  <si>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</si>
  <si>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</si>
  <si>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</si>
  <si>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</si>
  <si>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</si>
  <si>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</si>
  <si>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</si>
  <si>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</si>
  <si>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</si>
  <si>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</si>
  <si>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</si>
  <si>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</si>
  <si>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</si>
  <si>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</si>
  <si>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</si>
  <si>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</si>
  <si>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</si>
  <si>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</si>
  <si>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</si>
  <si>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</si>
  <si>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</si>
  <si>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</si>
  <si>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</si>
  <si>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</si>
  <si>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</si>
  <si>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</si>
  <si>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</si>
  <si>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</si>
  <si>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</si>
  <si>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</si>
  <si>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</si>
  <si>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</si>
  <si>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</si>
  <si>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</si>
  <si>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</si>
  <si>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</si>
  <si>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</si>
  <si>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</si>
  <si>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</si>
  <si>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</si>
  <si>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</si>
  <si>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</si>
  <si>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</si>
  <si>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</si>
  <si>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</si>
  <si>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</si>
  <si>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</si>
  <si>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</si>
  <si>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</si>
  <si>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</si>
  <si>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</si>
  <si>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</si>
  <si>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</si>
  <si>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</si>
  <si>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</si>
  <si>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</si>
  <si>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</si>
  <si>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</si>
  <si>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</si>
  <si>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</si>
  <si>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</si>
  <si>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</si>
  <si>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</si>
  <si>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</si>
  <si>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</si>
  <si>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</si>
  <si>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</si>
  <si>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</si>
  <si>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</si>
  <si>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</si>
  <si>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</si>
  <si>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</si>
  <si>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</si>
  <si>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</si>
  <si>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</si>
  <si>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</si>
  <si>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</si>
  <si>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</si>
  <si>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</si>
  <si>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</si>
  <si>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</si>
  <si>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</si>
  <si>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</si>
  <si>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</si>
  <si>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</si>
  <si>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</si>
  <si>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</si>
  <si>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</si>
  <si>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</si>
  <si>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</si>
  <si>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</si>
  <si>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</si>
  <si>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</si>
  <si>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</si>
  <si>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</si>
  <si>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</si>
  <si>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</si>
  <si>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</si>
  <si>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</si>
  <si>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</si>
  <si>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</si>
  <si>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</si>
  <si>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</si>
  <si>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</si>
  <si>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</si>
  <si>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</si>
  <si>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</si>
  <si>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</si>
  <si>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</si>
  <si>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</si>
  <si>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</si>
  <si>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</si>
  <si>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</si>
  <si>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</si>
  <si>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</si>
  <si>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</si>
  <si>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</si>
  <si>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</si>
  <si>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</si>
  <si>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</si>
  <si>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</si>
  <si>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</si>
  <si>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</si>
  <si>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</si>
  <si>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</si>
  <si>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</si>
  <si>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</si>
  <si>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</si>
  <si>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</si>
  <si>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</si>
  <si>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</si>
  <si>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</si>
  <si>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</si>
  <si>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</si>
  <si>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</si>
  <si>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</si>
  <si>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</si>
  <si>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</si>
  <si>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</si>
  <si>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</si>
  <si>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</si>
  <si>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</si>
  <si>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</si>
  <si>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</si>
  <si>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</si>
  <si>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</si>
  <si>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</si>
  <si>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</si>
  <si>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</si>
  <si>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</si>
  <si>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</si>
  <si>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</si>
  <si>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</si>
  <si>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</si>
  <si>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</si>
  <si>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</si>
  <si>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</si>
  <si>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</si>
  <si>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</si>
  <si>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</si>
  <si>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</si>
  <si>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</si>
  <si>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</si>
  <si>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</si>
  <si>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</si>
  <si>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</si>
  <si>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</si>
  <si>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</si>
  <si>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</si>
  <si>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</si>
  <si>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</si>
  <si>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</si>
  <si>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</si>
  <si>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</si>
  <si>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</si>
  <si>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</si>
  <si>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</si>
  <si>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</si>
  <si>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</si>
  <si>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</si>
  <si>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</si>
  <si>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</si>
  <si>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</si>
  <si>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</si>
  <si>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</si>
  <si>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</si>
  <si>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</si>
  <si>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</si>
  <si>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</si>
  <si>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</si>
  <si>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</si>
  <si>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</si>
  <si>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</si>
  <si>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</si>
  <si>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</si>
  <si>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</si>
  <si>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</si>
  <si>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</si>
  <si>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</si>
  <si>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</si>
  <si>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</si>
  <si>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</si>
  <si>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</si>
  <si>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</si>
  <si>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</si>
  <si>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</si>
  <si>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</si>
  <si>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</si>
  <si>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</si>
  <si>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</si>
  <si>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</si>
  <si>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</si>
  <si>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</si>
  <si>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</si>
  <si>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</si>
  <si>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</si>
  <si>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</si>
  <si>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</si>
  <si>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</si>
  <si>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</si>
  <si>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</si>
  <si>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</si>
  <si>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</si>
  <si>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</si>
  <si>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</si>
  <si>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</si>
  <si>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</si>
  <si>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</si>
  <si>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</si>
  <si>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</si>
  <si>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</si>
  <si>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</si>
  <si>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</si>
  <si>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</si>
  <si>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</si>
  <si>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</si>
  <si>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</si>
  <si>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</si>
  <si>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</si>
  <si>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</si>
  <si>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</si>
  <si>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</si>
  <si>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</si>
  <si>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</si>
  <si>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</si>
  <si>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</si>
  <si>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</si>
  <si>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</si>
  <si>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</si>
  <si>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</si>
  <si>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</si>
  <si>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</si>
  <si>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</si>
  <si>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</si>
  <si>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</si>
  <si>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</si>
  <si>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</si>
  <si>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</si>
  <si>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</si>
  <si>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</si>
  <si>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</si>
  <si>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</si>
  <si>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</si>
  <si>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</si>
  <si>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</si>
  <si>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</si>
  <si>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</si>
  <si>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</si>
  <si>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</si>
  <si>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</si>
  <si>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</si>
  <si>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</si>
  <si>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</si>
  <si>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</si>
  <si>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</si>
  <si>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</si>
  <si>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</si>
  <si>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</si>
  <si>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</si>
  <si>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</si>
  <si>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</si>
  <si>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</si>
  <si>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</si>
  <si>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</si>
  <si>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</si>
  <si>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</si>
  <si>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</si>
  <si>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</si>
  <si>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</si>
  <si>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</si>
  <si>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</si>
  <si>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</si>
  <si>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</si>
  <si>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</si>
  <si>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</si>
  <si>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</si>
  <si>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</si>
  <si>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</si>
  <si>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</si>
  <si>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</si>
  <si>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</si>
  <si>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</si>
  <si>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</si>
  <si>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</si>
  <si>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</si>
  <si>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</si>
  <si>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</si>
  <si>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</si>
  <si>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</si>
  <si>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</si>
  <si>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</si>
  <si>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</si>
  <si>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</si>
  <si>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</si>
  <si>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</si>
  <si>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</si>
  <si>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</si>
  <si>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</si>
  <si>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</si>
  <si>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</si>
  <si>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</si>
  <si>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</si>
  <si>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</si>
  <si>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</si>
  <si>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</si>
  <si>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</si>
  <si>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</si>
  <si>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</si>
  <si>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</si>
  <si>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</si>
  <si>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</si>
  <si>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</si>
  <si>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</si>
  <si>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</si>
  <si>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</si>
  <si>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</si>
  <si>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</si>
  <si>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</si>
  <si>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</si>
  <si>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</si>
  <si>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</si>
  <si>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</si>
  <si>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</si>
  <si>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</si>
  <si>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</si>
  <si>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</si>
  <si>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</si>
  <si>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</si>
  <si>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</si>
  <si>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</si>
  <si>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</si>
  <si>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</si>
  <si>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</si>
  <si>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</si>
  <si>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</si>
  <si>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</si>
  <si>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</si>
  <si>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</si>
  <si>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</si>
  <si>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</si>
  <si>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</si>
  <si>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</si>
  <si>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</si>
  <si>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</si>
  <si>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</si>
  <si>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</si>
  <si>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</si>
  <si>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</si>
  <si>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</si>
  <si>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</si>
  <si>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</si>
  <si>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</si>
  <si>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</si>
  <si>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</si>
  <si>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</si>
  <si>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</si>
  <si>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</si>
  <si>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</si>
  <si>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</si>
  <si>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</si>
  <si>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</si>
  <si>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</si>
  <si>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</si>
  <si>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</si>
  <si>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</si>
  <si>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</si>
  <si>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</si>
  <si>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</si>
  <si>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</si>
  <si>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</si>
  <si>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</si>
  <si>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</si>
  <si>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</si>
  <si>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</si>
  <si>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</si>
  <si>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</si>
  <si>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</si>
  <si>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</si>
  <si>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</si>
  <si>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</si>
  <si>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</si>
  <si>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</si>
  <si>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</si>
  <si>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</si>
  <si>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</si>
  <si>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</si>
  <si>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</si>
  <si>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</si>
  <si>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</si>
  <si>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</si>
  <si>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</si>
  <si>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</si>
  <si>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</si>
  <si>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</si>
  <si>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</si>
  <si>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</si>
  <si>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</si>
  <si>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</si>
  <si>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</si>
  <si>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</si>
  <si>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</si>
  <si>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</si>
  <si>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</si>
  <si>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</si>
  <si>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</si>
  <si>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</si>
  <si>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</si>
  <si>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</si>
  <si>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</si>
  <si>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</si>
  <si>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</si>
  <si>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</si>
  <si>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</si>
  <si>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</si>
  <si>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</si>
  <si>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</si>
  <si>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</si>
  <si>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</si>
  <si>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</si>
  <si>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</si>
  <si>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</si>
  <si>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</si>
  <si>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</si>
  <si>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</si>
  <si>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</si>
  <si>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</si>
  <si>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</si>
  <si>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</si>
  <si>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</si>
  <si>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</si>
  <si>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</si>
  <si>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</si>
  <si>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</si>
  <si>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</si>
  <si>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</si>
  <si>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</si>
  <si>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</si>
  <si>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</si>
  <si>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</si>
  <si>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</si>
  <si>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</si>
  <si>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</si>
  <si>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</si>
  <si>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</si>
  <si>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</si>
  <si>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</si>
  <si>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</si>
  <si>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</si>
  <si>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</si>
  <si>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</si>
  <si>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</si>
  <si>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</si>
  <si>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</si>
  <si>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</si>
  <si>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</si>
  <si>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</si>
  <si>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</si>
  <si>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</si>
  <si>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</si>
  <si>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</si>
  <si>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</si>
  <si>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</si>
  <si>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</si>
  <si>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</si>
  <si>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</si>
  <si>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</si>
  <si>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</si>
  <si>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</si>
  <si>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</si>
  <si>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</si>
  <si>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</si>
  <si>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</si>
  <si>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</si>
  <si>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</si>
  <si>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</si>
  <si>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</si>
  <si>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</si>
  <si>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</si>
  <si>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</si>
  <si>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</si>
  <si>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</si>
  <si>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</si>
  <si>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</si>
  <si>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</si>
  <si>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</si>
  <si>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</si>
  <si>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</si>
  <si>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</si>
  <si>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</si>
  <si>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</si>
  <si>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</si>
  <si>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</si>
  <si>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</si>
  <si>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</si>
  <si>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</si>
  <si>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</si>
  <si>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</si>
  <si>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</si>
  <si>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</si>
  <si>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</si>
  <si>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</si>
  <si>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</si>
  <si>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</si>
  <si>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</si>
  <si>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</si>
  <si>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</si>
  <si>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</si>
  <si>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</si>
  <si>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</si>
  <si>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</si>
  <si>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</si>
  <si>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</si>
  <si>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</si>
  <si>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</si>
  <si>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</si>
  <si>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</si>
  <si>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</si>
  <si>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</si>
  <si>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</si>
  <si>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</si>
  <si>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</si>
  <si>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</si>
  <si>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</si>
  <si>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</si>
  <si>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</si>
  <si>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</si>
  <si>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</si>
  <si>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</si>
  <si>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</si>
  <si>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</si>
  <si>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</si>
  <si>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</si>
  <si>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</si>
  <si>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</si>
  <si>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</si>
  <si>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</si>
  <si>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</si>
  <si>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</si>
  <si>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</si>
  <si>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</si>
  <si>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</si>
  <si>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</si>
  <si>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</si>
  <si>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</si>
  <si>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</si>
  <si>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</si>
  <si>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</si>
  <si>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</si>
  <si>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</si>
  <si>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</si>
  <si>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</si>
  <si>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</si>
  <si>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</si>
  <si>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</si>
  <si>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</si>
  <si>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</si>
  <si>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</si>
  <si>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</si>
  <si>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</si>
  <si>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</si>
  <si>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</si>
  <si>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</si>
  <si>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</si>
  <si>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</si>
  <si>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</si>
  <si>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</si>
  <si>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</si>
  <si>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</si>
  <si>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</si>
  <si>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</si>
  <si>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</si>
  <si>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</si>
  <si>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</si>
  <si>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</si>
  <si>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</si>
  <si>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</si>
  <si>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</si>
  <si>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</si>
  <si>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</si>
  <si>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</si>
  <si>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</si>
  <si>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</si>
  <si>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</si>
  <si>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</si>
  <si>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</si>
  <si>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</si>
  <si>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</si>
  <si>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</si>
  <si>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</si>
  <si>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</si>
  <si>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</si>
  <si>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</si>
  <si>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</si>
  <si>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</si>
  <si>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</si>
  <si>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</si>
  <si>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</si>
  <si>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</si>
  <si>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</si>
  <si>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</si>
  <si>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</si>
  <si>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</si>
  <si>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</si>
  <si>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</si>
  <si>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</si>
  <si>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</si>
  <si>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</si>
  <si>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</si>
  <si>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</si>
  <si>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</si>
  <si>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</si>
  <si>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</si>
  <si>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</si>
  <si>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</si>
  <si>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</si>
  <si>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</si>
  <si>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</si>
  <si>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</si>
  <si>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</si>
  <si>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</si>
  <si>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</si>
  <si>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</si>
  <si>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</si>
  <si>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</si>
  <si>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</si>
  <si>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</si>
  <si>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</si>
  <si>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</si>
  <si>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</si>
  <si>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</si>
  <si>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</si>
  <si>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</si>
  <si>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</si>
  <si>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</si>
  <si>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</si>
  <si>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</si>
  <si>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</si>
  <si>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</si>
  <si>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</si>
  <si>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</si>
  <si>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</si>
  <si>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</si>
  <si>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</si>
  <si>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</si>
  <si>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</si>
  <si>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</si>
  <si>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</si>
  <si>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</si>
  <si>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</si>
  <si>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</si>
  <si>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</si>
  <si>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</si>
  <si>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</si>
  <si>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</si>
  <si>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</si>
  <si>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</si>
  <si>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</si>
  <si>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</si>
  <si>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</si>
  <si>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</si>
  <si>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</si>
  <si>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</si>
  <si>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</si>
  <si>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</si>
  <si>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</si>
  <si>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</si>
  <si>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</si>
  <si>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</si>
  <si>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</si>
  <si>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</si>
  <si>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</si>
  <si>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</si>
  <si>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</si>
  <si>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</si>
  <si>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</si>
  <si>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</si>
  <si>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</si>
  <si>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</si>
  <si>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</si>
  <si>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</si>
  <si>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</si>
  <si>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</si>
  <si>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</si>
  <si>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</si>
  <si>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</si>
  <si>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</si>
  <si>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</si>
  <si>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</si>
  <si>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</si>
  <si>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</si>
  <si>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</si>
  <si>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</si>
  <si>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</si>
  <si>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</si>
  <si>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</si>
  <si>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</si>
  <si>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</si>
  <si>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</si>
  <si>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</si>
  <si>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</si>
  <si>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</si>
  <si>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</si>
  <si>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</si>
  <si>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</si>
  <si>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</si>
  <si>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</si>
  <si>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</si>
  <si>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</si>
  <si>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</si>
  <si>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</si>
  <si>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</si>
  <si>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</si>
  <si>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</si>
  <si>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</si>
  <si>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</si>
  <si>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</si>
  <si>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</si>
  <si>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</si>
  <si>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</si>
  <si>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</si>
  <si>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</si>
  <si>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</si>
  <si>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</si>
  <si>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</si>
  <si>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</si>
  <si>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</si>
  <si>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</si>
  <si>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</si>
  <si>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</si>
  <si>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</si>
  <si>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</si>
  <si>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</si>
  <si>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</si>
  <si>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</si>
  <si>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</si>
  <si>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</si>
  <si>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</si>
  <si>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</si>
  <si>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</si>
  <si>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</si>
  <si>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</si>
  <si>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</si>
  <si>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</si>
  <si>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</si>
  <si>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</si>
  <si>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</si>
  <si>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</si>
  <si>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</si>
  <si>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</si>
  <si>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</si>
  <si>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</si>
  <si>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</si>
  <si>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</si>
  <si>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</si>
  <si>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</si>
  <si>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</si>
  <si>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</si>
  <si>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</si>
  <si>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</si>
  <si>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</si>
  <si>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</si>
  <si>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</si>
  <si>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</si>
  <si>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</si>
  <si>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</si>
  <si>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</si>
  <si>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</si>
  <si>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</si>
  <si>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</si>
  <si>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</si>
  <si>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</si>
  <si>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</si>
  <si>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</si>
  <si>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</si>
  <si>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</si>
  <si>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</si>
  <si>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</si>
  <si>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</si>
  <si>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</si>
  <si>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</si>
  <si>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</si>
  <si>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</si>
  <si>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</si>
  <si>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</si>
  <si>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</si>
  <si>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</si>
  <si>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</si>
  <si>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</si>
  <si>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</si>
  <si>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</si>
  <si>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</si>
  <si>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</si>
  <si>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</si>
  <si>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</si>
  <si>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</si>
  <si>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</si>
  <si>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</si>
  <si>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</si>
  <si>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</si>
  <si>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</si>
  <si>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</si>
  <si>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</si>
  <si>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</si>
  <si>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</si>
  <si>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</si>
  <si>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</si>
  <si>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</si>
  <si>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</si>
  <si>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</si>
  <si>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</si>
  <si>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</si>
  <si>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</si>
  <si>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</si>
  <si>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</si>
  <si>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</si>
  <si>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</si>
  <si>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</si>
  <si>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</si>
  <si>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</si>
  <si>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</si>
  <si>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</si>
  <si>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</si>
  <si>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</si>
  <si>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</si>
  <si>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</si>
  <si>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</si>
  <si>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</si>
  <si>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</si>
  <si>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</si>
  <si>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</si>
  <si>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</si>
  <si>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</si>
  <si>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</si>
  <si>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</si>
  <si>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</si>
  <si>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</si>
  <si>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</si>
  <si>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</si>
  <si>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</si>
  <si>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</si>
  <si>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</si>
  <si>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</si>
  <si>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</si>
  <si>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</si>
  <si>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</si>
  <si>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</si>
  <si>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</si>
  <si>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</si>
  <si>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</si>
  <si>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</si>
  <si>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</si>
  <si>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</si>
  <si>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</si>
  <si>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</si>
  <si>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</si>
  <si>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</si>
  <si>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</si>
  <si>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</si>
  <si>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</si>
  <si>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</si>
  <si>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</si>
  <si>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</si>
  <si>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</si>
  <si>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</si>
  <si>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</si>
  <si>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</si>
  <si>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</si>
  <si>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</si>
  <si>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</si>
  <si>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</si>
  <si>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</si>
  <si>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</si>
  <si>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</si>
  <si>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</si>
  <si>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</si>
  <si>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</si>
  <si>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</si>
  <si>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</si>
  <si>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</si>
  <si>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</si>
  <si>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</si>
  <si>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</si>
  <si>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</si>
  <si>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</si>
  <si>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</si>
  <si>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</si>
  <si>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</si>
  <si>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</si>
  <si>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</si>
  <si>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</si>
  <si>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</si>
  <si>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</si>
  <si>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</si>
  <si>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</si>
  <si>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</si>
  <si>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</si>
  <si>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</si>
  <si>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</si>
  <si>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</si>
  <si>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</si>
  <si>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</si>
  <si>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</si>
  <si>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</si>
  <si>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</si>
  <si>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</si>
  <si>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</si>
  <si>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</si>
  <si>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</si>
  <si>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</si>
  <si>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</si>
  <si>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</si>
  <si>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</si>
  <si>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</si>
  <si>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</si>
  <si>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</si>
  <si>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</si>
  <si>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</si>
  <si>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</si>
  <si>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</si>
  <si>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</si>
  <si>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</si>
  <si>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</si>
  <si>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</si>
  <si>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</si>
  <si>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</si>
  <si>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</si>
  <si>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</si>
  <si>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</si>
  <si>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</si>
  <si>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</si>
  <si>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</si>
  <si>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</si>
  <si>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</si>
  <si>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</si>
  <si>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</si>
  <si>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</si>
  <si>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</si>
  <si>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</si>
  <si>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</si>
  <si>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</si>
  <si>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</si>
  <si>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</si>
  <si>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</si>
  <si>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</si>
  <si>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</si>
  <si>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</si>
  <si>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</si>
  <si>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</si>
  <si>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</si>
  <si>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</si>
  <si>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</si>
  <si>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</si>
  <si>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</si>
  <si>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</si>
  <si>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</si>
  <si>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</si>
  <si>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</si>
  <si>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</si>
  <si>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</si>
  <si>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</si>
  <si>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</si>
  <si>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</si>
  <si>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</si>
  <si>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</si>
  <si>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</si>
  <si>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</si>
  <si>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</si>
  <si>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</si>
  <si>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</si>
  <si>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</si>
  <si>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</si>
  <si>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</si>
  <si>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</si>
  <si>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</si>
  <si>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</si>
  <si>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</si>
  <si>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</si>
  <si>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</si>
  <si>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</si>
  <si>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</si>
  <si>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</si>
  <si>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</si>
  <si>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</si>
  <si>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</si>
  <si>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</si>
  <si>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</si>
  <si>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</si>
  <si>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</si>
  <si>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</si>
  <si>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</si>
  <si>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</si>
  <si>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</si>
  <si>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</si>
  <si>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</si>
  <si>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</si>
  <si>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</si>
  <si>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</si>
  <si>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</si>
  <si>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</si>
  <si>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</si>
  <si>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</si>
  <si>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</si>
  <si>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</si>
  <si>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</si>
  <si>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</si>
  <si>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</si>
  <si>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</si>
  <si>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</si>
  <si>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</si>
  <si>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</si>
  <si>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</si>
  <si>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</si>
  <si>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</si>
  <si>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</si>
  <si>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</si>
  <si>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</si>
  <si>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</si>
  <si>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</si>
  <si>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</si>
  <si>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</si>
  <si>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</si>
  <si>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</si>
  <si>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</si>
  <si>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</si>
  <si>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</si>
  <si>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</si>
  <si>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</si>
  <si>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</si>
  <si>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</si>
  <si>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</si>
  <si>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</si>
  <si>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</si>
  <si>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</si>
  <si>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</si>
  <si>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</si>
  <si>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</si>
  <si>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</si>
  <si>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</si>
  <si>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</si>
  <si>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</si>
  <si>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</si>
  <si>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</si>
  <si>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</si>
  <si>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</si>
  <si>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</si>
  <si>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</si>
  <si>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</si>
  <si>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</si>
  <si>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</si>
  <si>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</si>
  <si>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</si>
  <si>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</si>
  <si>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</si>
  <si>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</si>
  <si>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</si>
  <si>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</si>
  <si>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</si>
  <si>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</si>
  <si>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</si>
  <si>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</si>
  <si>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</si>
  <si>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</si>
  <si>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</si>
  <si>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</si>
  <si>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</si>
  <si>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</si>
  <si>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</si>
  <si>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</si>
  <si>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</si>
  <si>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</si>
  <si>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</si>
  <si>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</si>
  <si>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</si>
  <si>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</si>
  <si>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</si>
  <si>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</si>
  <si>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</si>
  <si>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</si>
  <si>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</si>
  <si>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</si>
  <si>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</si>
  <si>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</si>
  <si>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</si>
  <si>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</si>
  <si>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</si>
  <si>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</si>
  <si>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</si>
  <si>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</si>
  <si>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</si>
  <si>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</si>
  <si>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</si>
  <si>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</si>
  <si>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</si>
  <si>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</si>
  <si>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</si>
  <si>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</si>
  <si>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</si>
  <si>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</si>
  <si>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</si>
  <si>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</si>
  <si>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</si>
  <si>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</si>
  <si>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</si>
  <si>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</si>
  <si>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</si>
  <si>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</si>
  <si>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</si>
  <si>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</si>
  <si>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</si>
  <si>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</si>
  <si>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</si>
  <si>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</si>
  <si>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</si>
  <si>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</si>
  <si>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</si>
  <si>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</si>
  <si>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</si>
  <si>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</si>
  <si>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</si>
  <si>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</si>
  <si>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</si>
  <si>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</si>
  <si>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</si>
  <si>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</si>
  <si>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</si>
  <si>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</si>
  <si>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</si>
  <si>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</si>
  <si>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</si>
  <si>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</si>
  <si>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</si>
  <si>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</si>
  <si>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</si>
  <si>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</si>
  <si>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</si>
  <si>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</si>
  <si>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</si>
  <si>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</si>
  <si>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</si>
  <si>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</si>
  <si>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</si>
  <si>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</si>
  <si>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</si>
  <si>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</si>
  <si>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</si>
  <si>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</si>
  <si>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</si>
  <si>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</si>
  <si>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</si>
  <si>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</si>
  <si>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</si>
  <si>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</si>
  <si>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</si>
  <si>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</si>
  <si>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</si>
  <si>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</si>
  <si>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</si>
  <si>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</si>
  <si>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</si>
  <si>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</si>
  <si>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</si>
  <si>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</si>
  <si>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</si>
  <si>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</si>
  <si>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</si>
  <si>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</si>
  <si>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</si>
  <si>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</si>
  <si>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</si>
  <si>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</si>
  <si>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</si>
  <si>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</si>
  <si>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</si>
  <si>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</si>
  <si>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</si>
  <si>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</si>
  <si>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</si>
  <si>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</si>
  <si>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</si>
  <si>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</si>
  <si>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</si>
  <si>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</si>
  <si>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</si>
  <si>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</si>
  <si>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</si>
  <si>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</si>
  <si>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</si>
  <si>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</si>
  <si>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</si>
  <si>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</si>
  <si>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</si>
  <si>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</si>
  <si>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</si>
  <si>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</si>
  <si>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</si>
  <si>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</si>
  <si>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</si>
  <si>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</si>
  <si>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</si>
  <si>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</si>
  <si>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</si>
  <si>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</si>
  <si>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</si>
  <si>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</si>
  <si>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</si>
  <si>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</si>
  <si>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</si>
  <si>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</si>
  <si>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</si>
  <si>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</si>
  <si>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</si>
  <si>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</si>
  <si>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</si>
  <si>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</si>
  <si>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</si>
  <si>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</si>
  <si>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</si>
  <si>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</si>
  <si>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</si>
  <si>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</si>
  <si>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</si>
  <si>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</si>
  <si>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</si>
  <si>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</si>
  <si>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</si>
  <si>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</si>
  <si>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</si>
  <si>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</si>
  <si>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</si>
  <si>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</si>
  <si>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</si>
  <si>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</si>
  <si>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</si>
  <si>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</si>
  <si>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</si>
  <si>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</si>
  <si>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</si>
  <si>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</si>
  <si>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</si>
  <si>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</si>
  <si>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</si>
  <si>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</si>
  <si>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</si>
  <si>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</si>
  <si>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</si>
  <si>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</si>
  <si>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</si>
  <si>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</si>
  <si>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</si>
  <si>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</si>
  <si>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</si>
  <si>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</si>
  <si>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</si>
  <si>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</si>
  <si>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</si>
  <si>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</si>
  <si>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</si>
  <si>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</si>
  <si>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</si>
  <si>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</si>
  <si>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</si>
  <si>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</si>
  <si>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</si>
  <si>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</si>
  <si>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</si>
  <si>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</si>
  <si>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</si>
  <si>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</si>
  <si>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</si>
  <si>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</si>
  <si>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</si>
  <si>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</si>
  <si>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</si>
  <si>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</si>
  <si>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</si>
  <si>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</si>
  <si>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</si>
  <si>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</si>
  <si>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</si>
  <si>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</si>
  <si>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</si>
  <si>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</si>
  <si>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</si>
  <si>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</si>
  <si>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</si>
  <si>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</si>
  <si>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</si>
  <si>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</si>
  <si>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</si>
  <si>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</si>
  <si>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</si>
  <si>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</si>
  <si>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</si>
  <si>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</si>
  <si>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</si>
  <si>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</si>
  <si>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</si>
  <si>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</si>
  <si>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</si>
  <si>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</si>
  <si>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</si>
  <si>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</si>
  <si>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</si>
  <si>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</si>
  <si>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</si>
  <si>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</si>
  <si>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</si>
  <si>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</si>
  <si>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</si>
  <si>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</si>
  <si>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</si>
  <si>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</si>
  <si>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</si>
  <si>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</si>
  <si>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</si>
  <si>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</si>
  <si>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</si>
  <si>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</si>
  <si>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</si>
  <si>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</si>
  <si>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</si>
  <si>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</si>
  <si>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</si>
  <si>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</si>
  <si>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</si>
  <si>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</si>
  <si>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</si>
  <si>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</si>
  <si>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</si>
  <si>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</si>
  <si>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</si>
  <si>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</si>
  <si>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</si>
  <si>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</si>
  <si>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</si>
  <si>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</si>
  <si>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</si>
  <si>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</si>
  <si>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</si>
  <si>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</si>
  <si>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</si>
  <si>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</si>
  <si>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</si>
  <si>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</si>
  <si>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</si>
  <si>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</si>
  <si>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</si>
  <si>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</si>
  <si>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</si>
  <si>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</si>
  <si>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</si>
  <si>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</si>
  <si>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</si>
  <si>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</si>
  <si>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</si>
  <si>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</si>
  <si>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</si>
  <si>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</si>
  <si>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</si>
  <si>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</si>
  <si>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</si>
  <si>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</si>
  <si>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</si>
  <si>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</si>
  <si>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</si>
  <si>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</si>
  <si>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</si>
  <si>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</si>
  <si>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</si>
  <si>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</si>
  <si>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</si>
  <si>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</si>
  <si>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</si>
  <si>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</si>
  <si>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</si>
  <si>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</si>
  <si>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</si>
  <si>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</si>
  <si>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</si>
  <si>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</si>
  <si>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</si>
  <si>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</si>
  <si>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</si>
  <si>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</si>
  <si>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</si>
  <si>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</si>
  <si>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</si>
  <si>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</si>
  <si>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</si>
  <si>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</si>
  <si>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</si>
  <si>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</si>
  <si>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</si>
  <si>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</si>
  <si>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</si>
  <si>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</si>
  <si>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</si>
  <si>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</si>
  <si>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</si>
  <si>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</si>
  <si>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</si>
  <si>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</si>
  <si>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</si>
  <si>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</si>
  <si>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</si>
  <si>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</si>
  <si>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</si>
  <si>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</si>
  <si>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</si>
  <si>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</si>
  <si>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</si>
  <si>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</si>
  <si>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</si>
  <si>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</si>
  <si>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</si>
  <si>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</si>
  <si>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</si>
  <si>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</si>
  <si>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</si>
  <si>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</si>
  <si>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</si>
  <si>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</si>
  <si>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</si>
  <si>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</si>
  <si>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</si>
  <si>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</si>
  <si>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</si>
  <si>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</si>
  <si>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</si>
  <si>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</si>
  <si>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</si>
  <si>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</si>
  <si>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</si>
  <si>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</si>
  <si>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</si>
  <si>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</si>
  <si>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</si>
  <si>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</si>
  <si>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</si>
  <si>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</si>
  <si>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</si>
  <si>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</si>
  <si>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</si>
  <si>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</si>
  <si>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</si>
  <si>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</si>
  <si>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</si>
  <si>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</si>
  <si>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</si>
  <si>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</si>
  <si>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</si>
  <si>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</si>
  <si>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</si>
  <si>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</si>
  <si>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</si>
  <si>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</si>
  <si>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</si>
  <si>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</si>
  <si>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</si>
  <si>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</si>
  <si>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</si>
  <si>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</si>
  <si>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</si>
  <si>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</si>
  <si>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</si>
  <si>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</si>
  <si>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</si>
  <si>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</si>
  <si>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</si>
  <si>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</si>
  <si>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</si>
  <si>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</si>
  <si>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</si>
  <si>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</si>
  <si>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</si>
  <si>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</si>
  <si>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</si>
  <si>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</si>
  <si>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</si>
  <si>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</si>
  <si>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</si>
  <si>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</si>
  <si>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</si>
  <si>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</si>
  <si>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</si>
  <si>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</si>
  <si>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</si>
  <si>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</si>
  <si>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</si>
  <si>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</si>
  <si>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</si>
  <si>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</si>
  <si>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</si>
  <si>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</si>
  <si>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</si>
  <si>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</si>
  <si>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</si>
  <si>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</si>
  <si>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</si>
  <si>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</si>
  <si>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</si>
  <si>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</si>
  <si>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</si>
  <si>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</si>
  <si>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</si>
  <si>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</si>
  <si>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</si>
  <si>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</si>
  <si>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</si>
  <si>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</si>
  <si>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</si>
  <si>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</si>
  <si>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</si>
  <si>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</si>
  <si>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</si>
  <si>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</si>
  <si>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</si>
  <si>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</si>
  <si>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</si>
  <si>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</si>
  <si>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</si>
  <si>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</si>
  <si>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</si>
  <si>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</si>
  <si>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</si>
  <si>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</si>
  <si>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</si>
  <si>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</si>
  <si>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</si>
  <si>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</si>
  <si>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</si>
  <si>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</si>
  <si>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</si>
  <si>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</si>
  <si>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</si>
  <si>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</si>
  <si>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</si>
  <si>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</si>
  <si>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</si>
  <si>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</si>
  <si>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</si>
  <si>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</si>
  <si>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</si>
  <si>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</si>
  <si>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</si>
  <si>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</si>
  <si>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</si>
  <si>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</si>
  <si>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</si>
  <si>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</si>
  <si>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</si>
  <si>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</si>
  <si>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</si>
  <si>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</si>
  <si>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</si>
  <si>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</si>
  <si>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</si>
  <si>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</si>
  <si>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</si>
  <si>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</si>
  <si>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</si>
  <si>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</si>
  <si>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</si>
  <si>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</si>
  <si>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</si>
  <si>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</si>
  <si>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</si>
  <si>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</si>
  <si>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</si>
  <si>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</si>
  <si>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</si>
  <si>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</si>
  <si>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</si>
  <si>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</si>
  <si>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</si>
  <si>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</si>
  <si>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</si>
  <si>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</si>
  <si>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</si>
  <si>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</si>
  <si>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</si>
  <si>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</si>
  <si>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</si>
  <si>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</si>
  <si>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</si>
  <si>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</si>
  <si>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</si>
  <si>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</si>
  <si>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</si>
  <si>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</si>
  <si>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</si>
  <si>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</si>
  <si>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</si>
  <si>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</si>
  <si>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</si>
  <si>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</si>
  <si>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</si>
  <si>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</si>
  <si>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</si>
  <si>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</si>
  <si>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</si>
  <si>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</si>
  <si>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</si>
  <si>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</si>
  <si>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</si>
  <si>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</si>
  <si>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</si>
  <si>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</si>
  <si>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</si>
  <si>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</si>
  <si>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</si>
  <si>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</si>
  <si>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</si>
  <si>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</si>
  <si>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</si>
  <si>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</si>
  <si>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</si>
  <si>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</si>
  <si>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</si>
  <si>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</si>
  <si>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</si>
  <si>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</si>
  <si>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</si>
  <si>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</si>
  <si>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</si>
  <si>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</si>
  <si>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</si>
  <si>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</si>
  <si>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</si>
  <si>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</si>
  <si>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</si>
  <si>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</si>
  <si>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</si>
  <si>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</si>
  <si>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</si>
  <si>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</si>
  <si>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</si>
  <si>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</si>
  <si>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</si>
  <si>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</si>
  <si>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</si>
  <si>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</si>
  <si>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</si>
  <si>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</si>
  <si>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</si>
  <si>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</si>
  <si>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</si>
  <si>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</si>
  <si>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</si>
  <si>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</si>
  <si>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</si>
  <si>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</si>
  <si>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</si>
  <si>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</si>
  <si>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</si>
  <si>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</si>
  <si>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</si>
  <si>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</si>
  <si>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</si>
  <si>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</si>
  <si>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</si>
  <si>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</si>
  <si>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</si>
  <si>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</si>
  <si>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</si>
  <si>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</si>
  <si>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</si>
  <si>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</si>
  <si>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</si>
  <si>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</si>
  <si>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</si>
  <si>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</si>
  <si>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</si>
  <si>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</si>
  <si>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</si>
  <si>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</si>
  <si>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</si>
  <si>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</si>
  <si>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</si>
  <si>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</si>
  <si>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</si>
  <si>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</si>
  <si>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</si>
  <si>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</si>
  <si>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</si>
  <si>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</si>
  <si>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</si>
  <si>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</si>
  <si>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</si>
  <si>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</si>
  <si>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</si>
  <si>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</si>
  <si>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</si>
  <si>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</si>
  <si>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</si>
  <si>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</si>
  <si>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</si>
  <si>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</si>
  <si>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</si>
  <si>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</si>
  <si>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</si>
  <si>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</si>
  <si>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</si>
  <si>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</si>
  <si>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</si>
  <si>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</si>
  <si>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</si>
  <si>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</si>
  <si>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</si>
  <si>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</si>
  <si>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</si>
  <si>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</si>
  <si>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</si>
  <si>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</si>
  <si>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</si>
  <si>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</si>
  <si>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</si>
  <si>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</si>
  <si>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</si>
  <si>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</si>
  <si>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</si>
  <si>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</si>
  <si>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</si>
  <si>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</si>
  <si>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</si>
  <si>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</si>
  <si>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</si>
  <si>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</si>
  <si>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</si>
  <si>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</si>
  <si>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</si>
  <si>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</si>
  <si>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</si>
  <si>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</si>
  <si>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</si>
  <si>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</si>
  <si>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</si>
  <si>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</si>
  <si>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</si>
  <si>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</si>
  <si>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</si>
  <si>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</si>
  <si>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</si>
  <si>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</si>
  <si>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</si>
  <si>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</si>
  <si>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</si>
  <si>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</si>
  <si>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</si>
  <si>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</si>
  <si>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</si>
  <si>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</si>
  <si>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</si>
  <si>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</si>
  <si>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</si>
  <si>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</si>
  <si>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</si>
  <si>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</si>
  <si>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</si>
  <si>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</si>
  <si>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</si>
  <si>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</si>
  <si>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</si>
  <si>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</si>
  <si>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</si>
  <si>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</si>
  <si>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</si>
  <si>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</si>
  <si>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</si>
  <si>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</si>
  <si>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</si>
  <si>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</si>
  <si>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</si>
  <si>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</si>
  <si>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</si>
  <si>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</si>
  <si>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</si>
  <si>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</si>
  <si>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</si>
  <si>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</si>
  <si>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</si>
  <si>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</si>
  <si>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</si>
  <si>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</si>
  <si>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</si>
  <si>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</si>
  <si>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</si>
  <si>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</si>
  <si>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</si>
  <si>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</si>
  <si>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</si>
  <si>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</si>
  <si>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</si>
  <si>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</si>
  <si>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</si>
  <si>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</si>
  <si>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</si>
  <si>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</si>
  <si>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</si>
  <si>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</si>
  <si>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</si>
  <si>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</si>
  <si>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</si>
  <si>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</si>
  <si>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</si>
  <si>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</si>
  <si>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</si>
  <si>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</si>
  <si>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</si>
  <si>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</si>
  <si>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</si>
  <si>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</si>
  <si>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</si>
  <si>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</si>
  <si>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</si>
  <si>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</si>
  <si>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</si>
  <si>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</si>
  <si>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</si>
  <si>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</si>
  <si>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</si>
  <si>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</si>
  <si>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</si>
  <si>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</si>
  <si>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</si>
  <si>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</si>
  <si>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</si>
  <si>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</si>
  <si>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</si>
  <si>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</si>
  <si>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</si>
  <si>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</si>
  <si>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</si>
  <si>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</si>
  <si>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</si>
  <si>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</si>
  <si>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</si>
  <si>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</si>
  <si>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</si>
  <si>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</si>
  <si>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</si>
  <si>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</si>
  <si>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</si>
  <si>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</si>
  <si>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</si>
  <si>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</si>
  <si>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</si>
  <si>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</si>
  <si>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</si>
  <si>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</si>
  <si>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</si>
  <si>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</si>
  <si>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</si>
  <si>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</si>
  <si>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</si>
  <si>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</si>
  <si>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</si>
  <si>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</si>
  <si>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</si>
  <si>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</si>
  <si>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</si>
  <si>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</si>
  <si>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</si>
  <si>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</si>
  <si>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</si>
  <si>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</si>
  <si>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</si>
  <si>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</si>
  <si>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</si>
  <si>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</si>
  <si>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</si>
  <si>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</si>
  <si>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</si>
  <si>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</si>
  <si>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</si>
  <si>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</si>
  <si>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</si>
  <si>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</si>
  <si>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</si>
  <si>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</si>
  <si>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</si>
  <si>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</si>
  <si>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</si>
  <si>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</si>
  <si>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</si>
  <si>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</si>
  <si>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</si>
  <si>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</si>
  <si>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</si>
  <si>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</si>
  <si>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</si>
  <si>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</si>
  <si>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</si>
  <si>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</si>
  <si>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</si>
  <si>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</si>
  <si>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</si>
  <si>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</si>
  <si>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</si>
  <si>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</si>
  <si>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</si>
  <si>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</si>
  <si>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</si>
  <si>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</si>
  <si>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</si>
  <si>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</si>
  <si>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</si>
  <si>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</si>
  <si>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</si>
  <si>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</si>
  <si>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</si>
  <si>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</si>
  <si>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</si>
  <si>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</si>
  <si>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</si>
  <si>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</si>
  <si>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</si>
  <si>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</si>
  <si>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</si>
  <si>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</si>
  <si>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</si>
  <si>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</si>
  <si>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</si>
  <si>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</si>
  <si>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</si>
  <si>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</si>
  <si>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</si>
  <si>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</si>
  <si>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</si>
  <si>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</si>
  <si>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</si>
  <si>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</si>
  <si>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</si>
  <si>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</si>
  <si>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</si>
  <si>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</si>
  <si>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</si>
  <si>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</si>
  <si>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</si>
  <si>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</si>
  <si>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</si>
  <si>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</si>
  <si>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</si>
  <si>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</si>
  <si>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</si>
  <si>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</si>
  <si>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</si>
  <si>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</si>
  <si>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</si>
  <si>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</si>
  <si>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</si>
  <si>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</si>
  <si>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</si>
  <si>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</si>
  <si>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</si>
  <si>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</si>
  <si>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</si>
  <si>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</si>
  <si>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</si>
  <si>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</si>
  <si>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</si>
  <si>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</si>
  <si>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</si>
  <si>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</si>
  <si>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</si>
  <si>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</si>
  <si>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</si>
  <si>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</si>
  <si>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</si>
  <si>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</si>
  <si>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</si>
  <si>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</si>
  <si>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</si>
  <si>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</si>
  <si>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</si>
  <si>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</si>
  <si>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</si>
  <si>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</si>
  <si>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</si>
  <si>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</si>
  <si>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</si>
  <si>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</si>
  <si>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</si>
  <si>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</si>
  <si>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</si>
  <si>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</si>
  <si>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</si>
  <si>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</si>
  <si>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</si>
  <si>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</si>
  <si>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</si>
  <si>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</si>
  <si>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</si>
  <si>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</si>
  <si>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</si>
  <si>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</si>
  <si>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</si>
  <si>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</si>
  <si>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</si>
  <si>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</si>
  <si>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</si>
  <si>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</si>
  <si>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</si>
  <si>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</si>
  <si>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</si>
  <si>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</si>
  <si>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</si>
  <si>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</si>
  <si>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</si>
  <si>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</si>
  <si>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</si>
  <si>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</si>
  <si>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</si>
  <si>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</si>
  <si>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</si>
  <si>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</si>
  <si>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</si>
  <si>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</si>
  <si>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</si>
  <si>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</si>
  <si>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</si>
  <si>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</si>
  <si>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</si>
  <si>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</si>
  <si>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</si>
  <si>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</si>
  <si>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</si>
  <si>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</si>
  <si>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</si>
  <si>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</si>
  <si>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</si>
  <si>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</si>
  <si>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</si>
  <si>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</si>
  <si>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</si>
  <si>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</si>
  <si>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</si>
  <si>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</si>
  <si>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</si>
  <si>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</si>
  <si>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</si>
  <si>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</si>
  <si>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</si>
  <si>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</si>
  <si>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</si>
  <si>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</si>
  <si>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</si>
  <si>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</si>
  <si>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</si>
  <si>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</si>
  <si>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</si>
  <si>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</si>
  <si>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</si>
  <si>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</si>
  <si>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</si>
  <si>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</si>
  <si>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</si>
  <si>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</si>
  <si>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</si>
  <si>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</si>
  <si>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</si>
  <si>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</si>
  <si>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</si>
  <si>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</si>
  <si>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</si>
  <si>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</si>
  <si>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</si>
  <si>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</si>
  <si>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</si>
  <si>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</si>
  <si>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</si>
  <si>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</si>
  <si>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</si>
  <si>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</si>
  <si>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</si>
  <si>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</si>
  <si>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</si>
  <si>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</si>
  <si>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</si>
  <si>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</si>
  <si>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</si>
  <si>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</si>
  <si>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</si>
  <si>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</si>
  <si>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</si>
  <si>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</si>
  <si>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</si>
  <si>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</si>
  <si>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</si>
  <si>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</si>
  <si>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</si>
  <si>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</si>
  <si>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</si>
  <si>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</si>
  <si>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</si>
  <si>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</si>
  <si>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</si>
  <si>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</si>
  <si>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</si>
  <si>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</si>
  <si>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</si>
  <si>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</si>
  <si>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</si>
  <si>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</si>
  <si>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</si>
  <si>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</si>
  <si>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</si>
  <si>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</si>
  <si>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</si>
  <si>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</si>
  <si>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</si>
  <si>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</si>
  <si>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</si>
  <si>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</si>
  <si>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</si>
  <si>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</si>
  <si>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</si>
  <si>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</si>
  <si>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</si>
  <si>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</si>
  <si>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</si>
  <si>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</si>
  <si>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</si>
  <si>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</si>
  <si>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</si>
  <si>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</si>
  <si>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</si>
  <si>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</si>
  <si>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</si>
  <si>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</si>
  <si>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</si>
  <si>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</si>
  <si>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</si>
  <si>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</si>
  <si>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</si>
  <si>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</si>
  <si>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</si>
  <si>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</si>
  <si>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</si>
  <si>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</si>
  <si>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</si>
  <si>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</si>
  <si>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</si>
  <si>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</si>
  <si>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</si>
  <si>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</si>
  <si>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</si>
  <si>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</si>
  <si>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</si>
  <si>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</si>
  <si>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</si>
  <si>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</si>
  <si>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</si>
  <si>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</si>
  <si>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</si>
  <si>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</si>
  <si>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</si>
  <si>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</si>
  <si>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</si>
  <si>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</si>
  <si>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</si>
  <si>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</si>
  <si>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</si>
  <si>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</si>
  <si>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</si>
  <si>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</si>
  <si>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</si>
  <si>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</si>
  <si>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</si>
  <si>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</si>
  <si>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</si>
  <si>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</si>
  <si>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</si>
  <si>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</si>
  <si>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</si>
  <si>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</si>
  <si>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</si>
  <si>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</si>
  <si>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</si>
  <si>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</si>
  <si>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</si>
  <si>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</si>
  <si>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</si>
  <si>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</si>
  <si>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</si>
  <si>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</si>
  <si>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</si>
  <si>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</si>
  <si>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</si>
  <si>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</si>
  <si>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</si>
  <si>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</si>
  <si>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</si>
  <si>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</si>
  <si>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</si>
  <si>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</si>
  <si>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</si>
  <si>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</si>
  <si>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</si>
  <si>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</si>
  <si>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</si>
  <si>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</si>
  <si>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</si>
  <si>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</si>
  <si>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</si>
  <si>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</si>
  <si>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</si>
  <si>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</si>
  <si>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</si>
  <si>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</si>
  <si>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</si>
  <si>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</si>
  <si>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</si>
  <si>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</si>
  <si>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</si>
  <si>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</si>
  <si>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</si>
  <si>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</si>
  <si>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</si>
  <si>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</si>
  <si>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</si>
  <si>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</si>
  <si>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</si>
  <si>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</si>
  <si>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</si>
  <si>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</si>
  <si>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</si>
  <si>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</si>
  <si>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</si>
  <si>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</si>
  <si>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</si>
  <si>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</si>
  <si>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</si>
  <si>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</si>
  <si>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</si>
  <si>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</si>
  <si>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</si>
  <si>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</si>
  <si>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</si>
  <si>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</si>
  <si>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</si>
  <si>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</si>
  <si>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</si>
  <si>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</si>
  <si>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</si>
  <si>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</si>
  <si>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</si>
  <si>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</si>
  <si>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</si>
  <si>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</si>
  <si>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</si>
  <si>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</si>
  <si>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</si>
  <si>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</si>
  <si>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</si>
  <si>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</si>
  <si>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</si>
  <si>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</si>
  <si>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</si>
  <si>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</si>
  <si>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</si>
  <si>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</si>
  <si>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</si>
  <si>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</si>
  <si>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</si>
  <si>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</si>
  <si>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</si>
  <si>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</si>
  <si>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</si>
  <si>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</si>
  <si>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</si>
  <si>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</si>
  <si>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</si>
  <si>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</si>
  <si>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</si>
  <si>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</si>
  <si>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</si>
  <si>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</si>
  <si>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</si>
  <si>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</si>
  <si>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</si>
  <si>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</si>
  <si>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</si>
  <si>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</si>
  <si>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</si>
  <si>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</si>
  <si>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</si>
  <si>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</si>
  <si>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</si>
  <si>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</si>
  <si>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</si>
  <si>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</si>
  <si>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</si>
  <si>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</si>
  <si>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</si>
  <si>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</si>
  <si>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</si>
  <si>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</si>
  <si>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</si>
  <si>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</si>
  <si>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</si>
  <si>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</si>
  <si>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</si>
  <si>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</si>
  <si>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</si>
  <si>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</si>
  <si>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</si>
  <si>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</si>
  <si>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</si>
  <si>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</si>
  <si>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</si>
  <si>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</si>
  <si>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</si>
  <si>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</si>
  <si>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</si>
  <si>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</si>
  <si>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</si>
  <si>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</si>
  <si>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</si>
  <si>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</si>
  <si>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</si>
  <si>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</si>
  <si>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</si>
  <si>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</si>
  <si>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</si>
  <si>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</si>
  <si>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</si>
  <si>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</si>
  <si>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</si>
  <si>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</si>
  <si>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</si>
  <si>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</si>
  <si>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</si>
  <si>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</si>
  <si>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</si>
  <si>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</si>
  <si>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</si>
  <si>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</si>
  <si>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</si>
  <si>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</si>
  <si>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</si>
  <si>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</si>
  <si>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</si>
  <si>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</si>
  <si>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</si>
  <si>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</si>
  <si>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</si>
  <si>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</si>
  <si>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</si>
  <si>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</si>
  <si>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</si>
  <si>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</si>
  <si>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</si>
  <si>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</si>
  <si>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</si>
  <si>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</si>
  <si>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</si>
  <si>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</si>
  <si>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</si>
  <si>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</si>
  <si>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</si>
  <si>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</si>
  <si>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</si>
  <si>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</si>
  <si>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</si>
  <si>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</si>
  <si>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</si>
  <si>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</si>
  <si>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</si>
  <si>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</si>
  <si>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</si>
  <si>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</si>
  <si>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</si>
  <si>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</si>
  <si>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</si>
  <si>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</si>
  <si>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</si>
  <si>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</si>
  <si>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</si>
  <si>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</si>
  <si>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</si>
  <si>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</si>
  <si>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</si>
  <si>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</si>
  <si>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</si>
  <si>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</si>
  <si>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</si>
  <si>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</si>
  <si>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</si>
  <si>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</si>
  <si>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</si>
  <si>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</si>
  <si>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</si>
  <si>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</si>
  <si>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</si>
  <si>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</si>
  <si>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</si>
  <si>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</si>
  <si>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</si>
  <si>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</si>
  <si>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</si>
  <si>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</si>
  <si>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</si>
  <si>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</si>
  <si>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</si>
  <si>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</si>
  <si>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</si>
  <si>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</si>
  <si>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</si>
  <si>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</si>
  <si>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</si>
  <si>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</si>
  <si>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</si>
  <si>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</si>
  <si>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</si>
  <si>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</si>
  <si>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</si>
  <si>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</si>
  <si>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</si>
  <si>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</si>
  <si>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</si>
  <si>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</si>
  <si>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</si>
  <si>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</si>
  <si>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</si>
  <si>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</si>
  <si>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</si>
  <si>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</si>
  <si>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</si>
  <si>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</si>
  <si>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</si>
  <si>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</si>
  <si>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</si>
  <si>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</si>
  <si>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</si>
  <si>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</si>
  <si>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</si>
  <si>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</si>
  <si>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</si>
  <si>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</si>
  <si>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</si>
  <si>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</si>
  <si>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</si>
  <si>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</si>
  <si>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</si>
  <si>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</si>
  <si>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</si>
  <si>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</si>
  <si>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</si>
  <si>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</si>
  <si>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</si>
  <si>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</si>
  <si>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</si>
  <si>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</si>
  <si>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</si>
  <si>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</si>
  <si>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</si>
  <si>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</si>
  <si>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</si>
  <si>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</si>
  <si>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</si>
  <si>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</si>
  <si>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</si>
  <si>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</si>
  <si>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</si>
  <si>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</si>
  <si>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</si>
  <si>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</si>
  <si>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</si>
  <si>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</si>
  <si>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</si>
  <si>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</si>
  <si>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</si>
  <si>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</si>
  <si>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</si>
  <si>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</si>
  <si>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</si>
  <si>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</si>
  <si>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</si>
  <si>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</si>
  <si>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</si>
  <si>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</si>
  <si>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</si>
  <si>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</si>
  <si>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</si>
  <si>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</si>
  <si>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</si>
  <si>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</si>
  <si>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</si>
  <si>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</si>
  <si>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</si>
  <si>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</si>
  <si>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</si>
  <si>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</si>
  <si>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</si>
  <si>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</si>
  <si>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</si>
  <si>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</si>
  <si>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</si>
  <si>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</si>
  <si>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</si>
  <si>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</si>
  <si>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</si>
  <si>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</si>
  <si>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</si>
  <si>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</si>
  <si>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</si>
  <si>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</si>
  <si>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</si>
  <si>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</si>
  <si>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</si>
  <si>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</si>
  <si>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</si>
  <si>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</si>
  <si>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</si>
  <si>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</si>
  <si>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</si>
  <si>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</si>
  <si>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</si>
  <si>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</si>
  <si>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</si>
  <si>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</si>
  <si>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</si>
  <si>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</si>
  <si>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</si>
  <si>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</si>
  <si>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</si>
  <si>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</si>
  <si>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</si>
  <si>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</si>
  <si>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</si>
  <si>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</si>
  <si>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</si>
  <si>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</si>
  <si>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</si>
  <si>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</si>
  <si>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</si>
  <si>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</si>
  <si>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</si>
  <si>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</si>
  <si>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</si>
  <si>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</si>
  <si>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</si>
  <si>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</si>
  <si>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</si>
  <si>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</si>
  <si>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</si>
  <si>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</si>
  <si>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</si>
  <si>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</si>
  <si>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</si>
  <si>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</si>
  <si>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</si>
  <si>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</si>
  <si>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dev caja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</si>
  <si>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</si>
  <si>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</si>
  <si>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</si>
  <si>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</si>
  <si>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</si>
  <si>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</si>
  <si>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</si>
  <si>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</si>
  <si>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</si>
  <si>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</si>
  <si>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</si>
  <si>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</si>
  <si>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</si>
  <si>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</si>
  <si>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</si>
  <si>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</si>
  <si>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</si>
  <si>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</si>
  <si>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</si>
  <si>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</si>
  <si>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</si>
  <si>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</si>
  <si>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</si>
  <si>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</si>
  <si>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</si>
  <si>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</si>
  <si>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</si>
  <si>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</si>
  <si>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</si>
  <si>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</si>
  <si>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</si>
  <si>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forro E6s</t>
  </si>
  <si>
    <t>T&amp;G-332</t>
  </si>
  <si>
    <t>Honor X6 / X6s</t>
  </si>
  <si>
    <t>Honor 7a</t>
  </si>
  <si>
    <t>Extraer conector jack panel carro</t>
  </si>
  <si>
    <t>1 a 1 malla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</si>
</sst>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0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  <xf numFmtId="14" fontId="0" fillId="0" borderId="0" xfId="0" applyNumberForma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0">
    <dxf>
      <numFmt numFmtId="19" formatCode="d/mm/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microsoft.com/office/2007/relationships/slicerCache" Target="slicerCaches/slicerCache10.xml"/><Relationship Id="rId3" Type="http://schemas.openxmlformats.org/officeDocument/2006/relationships/worksheet" Target="worksheets/sheet3.xml"/><Relationship Id="rId21" Type="http://schemas.microsoft.com/office/2007/relationships/slicerCache" Target="slicerCaches/slicerCache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microsoft.com/office/2007/relationships/slicerCache" Target="slicerCaches/slicerCache9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07/relationships/slicerCache" Target="slicerCaches/slicerCache4.xml"/><Relationship Id="rId29" Type="http://schemas.microsoft.com/office/2007/relationships/slicerCache" Target="slicerCaches/slicerCache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8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07/relationships/slicerCache" Target="slicerCaches/slicerCache7.xml"/><Relationship Id="rId28" Type="http://schemas.microsoft.com/office/2007/relationships/slicerCache" Target="slicerCaches/slicerCache12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microsoft.com/office/2007/relationships/slicerCache" Target="slicerCaches/slicerCache6.xml"/><Relationship Id="rId27" Type="http://schemas.microsoft.com/office/2007/relationships/slicerCache" Target="slicerCaches/slicerCache1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103939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9.905287268521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9.90528796296" createdVersion="8" refreshedVersion="8" minRefreshableVersion="3" recordCount="12410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410"/>
    </cacheField>
    <cacheField name="Date" numFmtId="16">
      <sharedItems containsSemiMixedTypes="0" containsNonDate="0" containsDate="1" containsString="0" minDate="2022-03-16T00:00:00" maxDate="2023-07-23T00:00:00" count="422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2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0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  <s v="CZU"/>
      </sharedItems>
    </cacheField>
    <cacheField name="Ref" numFmtId="0">
      <sharedItems containsMixedTypes="1" containsNumber="1" containsInteger="1" minValue="257" maxValue="7711" count="2528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9.905297453704" createdVersion="8" refreshedVersion="8" minRefreshableVersion="3" recordCount="85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16T00:00:00" count="33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10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4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3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4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7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0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6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7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3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1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4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232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244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61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62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65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98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53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8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538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48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711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3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76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8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303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0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73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504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712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80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837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59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0"/>
    <m/>
    <m/>
    <s v="Software RX"/>
    <m/>
    <n v="0"/>
    <n v="15000"/>
    <n v="15000"/>
    <n v="-1"/>
    <n v="10"/>
    <x v="2"/>
    <x v="1"/>
  </r>
  <r>
    <n v="11949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78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7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3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4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0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5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29"/>
    <m/>
    <m/>
    <m/>
    <m/>
    <n v="20000"/>
    <n v="35000"/>
    <n v="15000"/>
    <n v="-1"/>
    <n v="14"/>
    <x v="2"/>
    <x v="1"/>
  </r>
  <r>
    <n v="12070"/>
    <x v="412"/>
    <x v="1"/>
    <x v="8"/>
    <n v="1"/>
    <x v="277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5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3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8"/>
    <x v="6"/>
    <x v="2291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1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1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6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2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4"/>
    <x v="6"/>
    <x v="2408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2"/>
    <m/>
    <m/>
    <m/>
    <m/>
    <n v="0"/>
    <n v="5000"/>
    <n v="5000"/>
    <n v="-1"/>
    <n v="16"/>
    <x v="2"/>
    <x v="1"/>
  </r>
  <r>
    <n v="12113"/>
    <x v="414"/>
    <x v="1"/>
    <x v="8"/>
    <n v="1"/>
    <x v="285"/>
    <x v="29"/>
    <x v="2369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69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69"/>
    <m/>
    <m/>
    <m/>
    <m/>
    <n v="1100"/>
    <n v="5000"/>
    <n v="3900"/>
    <n v="-1"/>
    <n v="16"/>
    <x v="2"/>
    <x v="1"/>
  </r>
  <r>
    <n v="12116"/>
    <x v="414"/>
    <x v="1"/>
    <x v="36"/>
    <n v="1"/>
    <x v="284"/>
    <x v="6"/>
    <x v="2473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233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0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4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39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89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5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7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6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7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8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65"/>
    <x v="415"/>
    <x v="1"/>
    <x v="8"/>
    <n v="1"/>
    <x v="280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79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0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1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2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4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1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2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3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8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5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4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0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5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6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79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7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8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89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0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1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2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3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4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4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5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9"/>
    <x v="1"/>
    <x v="2474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4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2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1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1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5"/>
    <m/>
    <m/>
    <m/>
    <m/>
    <n v="20000"/>
    <n v="45000"/>
    <n v="-20000"/>
    <n v="1"/>
    <n v="15"/>
    <x v="2"/>
    <x v="1"/>
  </r>
  <r>
    <n v="12269"/>
    <x v="413"/>
    <x v="0"/>
    <x v="127"/>
    <n v="2"/>
    <x v="289"/>
    <x v="6"/>
    <x v="2496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7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1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8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499"/>
    <m/>
    <m/>
    <m/>
    <m/>
    <n v="20000"/>
    <n v="40000"/>
    <n v="-40000"/>
    <n v="2"/>
    <n v="15"/>
    <x v="2"/>
    <x v="1"/>
  </r>
  <r>
    <n v="12275"/>
    <x v="415"/>
    <x v="0"/>
    <x v="146"/>
    <n v="1"/>
    <x v="280"/>
    <x v="4"/>
    <x v="2500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1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6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69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0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8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2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0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3"/>
    <m/>
    <m/>
    <m/>
    <m/>
    <n v="8000"/>
    <n v="20000"/>
    <n v="-16000"/>
    <n v="2"/>
    <n v="17"/>
    <x v="2"/>
    <x v="1"/>
  </r>
  <r>
    <n v="12322"/>
    <x v="415"/>
    <x v="0"/>
    <x v="173"/>
    <n v="6"/>
    <x v="290"/>
    <x v="6"/>
    <x v="2504"/>
    <m/>
    <m/>
    <m/>
    <m/>
    <n v="3500"/>
    <n v="1000"/>
    <n v="-21000"/>
    <n v="6"/>
    <n v="17"/>
    <x v="2"/>
    <x v="1"/>
  </r>
  <r>
    <n v="12323"/>
    <x v="415"/>
    <x v="0"/>
    <x v="176"/>
    <n v="1"/>
    <x v="8"/>
    <x v="24"/>
    <x v="2505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7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8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1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8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0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9"/>
    <x v="1"/>
    <x v="2508"/>
    <m/>
    <m/>
    <m/>
    <m/>
    <n v="3000"/>
    <n v="15000"/>
    <n v="-18000"/>
    <n v="6"/>
    <n v="20"/>
    <x v="2"/>
    <x v="1"/>
  </r>
  <r>
    <n v="12348"/>
    <x v="418"/>
    <x v="0"/>
    <x v="114"/>
    <n v="5"/>
    <x v="269"/>
    <x v="28"/>
    <x v="2509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9"/>
    <x v="2510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1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2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3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1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5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6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7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8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8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19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2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0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9"/>
    <x v="2510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1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1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2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3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7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5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6"/>
    </i>
    <i>
      <x v="21"/>
    </i>
    <i>
      <x v="1"/>
    </i>
    <i>
      <x v="32"/>
    </i>
    <i>
      <x v="2"/>
    </i>
    <i>
      <x v="17"/>
    </i>
    <i>
      <x v="3"/>
    </i>
    <i>
      <x v="24"/>
    </i>
    <i>
      <x v="4"/>
    </i>
    <i>
      <x v="29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5"/>
    </i>
    <i>
      <x v="10"/>
    </i>
    <i>
      <x v="27"/>
    </i>
    <i>
      <x v="11"/>
    </i>
    <i>
      <x v="31"/>
    </i>
    <i>
      <x v="12"/>
    </i>
    <i>
      <x v="33"/>
    </i>
    <i>
      <x v="13"/>
    </i>
    <i>
      <x v="16"/>
    </i>
    <i>
      <x v="30"/>
    </i>
    <i>
      <x v="23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55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4" firstHeaderRow="1" firstDataRow="1" firstDataCol="2"/>
  <pivotFields count="4">
    <pivotField axis="axisRow" compact="0" numFmtId="16" outline="0" showAll="0" sortType="ascending" defaultSubtotal="0">
      <items count="33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54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2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22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2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253"/>
        <item x="56"/>
        <item m="1" x="303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300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4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90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3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8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7"/>
        <item m="1" x="294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5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7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6"/>
        <item x="159"/>
        <item x="227"/>
        <item x="100"/>
        <item x="111"/>
        <item x="205"/>
        <item x="273"/>
        <item m="1" x="291"/>
        <item x="29"/>
        <item x="20"/>
        <item x="255"/>
        <item x="53"/>
        <item x="19"/>
        <item x="220"/>
        <item x="85"/>
        <item x="114"/>
        <item x="33"/>
        <item m="1" x="295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6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89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28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24"/>
        <item m="1" x="2525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526"/>
        <item m="1" x="2527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8">
    <i>
      <x v="8"/>
      <x v="346"/>
    </i>
    <i>
      <x v="30"/>
      <x v="2116"/>
    </i>
    <i r="1">
      <x v="2527"/>
    </i>
    <i>
      <x v="40"/>
      <x v="370"/>
    </i>
    <i r="1">
      <x v="436"/>
    </i>
    <i r="1">
      <x v="1075"/>
    </i>
    <i r="1">
      <x v="1642"/>
    </i>
    <i r="1">
      <x v="1885"/>
    </i>
    <i>
      <x v="110"/>
      <x v="223"/>
    </i>
    <i r="1">
      <x v="889"/>
    </i>
    <i>
      <x v="169"/>
      <x v="682"/>
    </i>
    <i r="1">
      <x v="2514"/>
    </i>
    <i>
      <x v="173"/>
      <x v="2521"/>
    </i>
    <i>
      <x v="187"/>
      <x v="20"/>
    </i>
    <i>
      <x v="194"/>
      <x v="2511"/>
    </i>
    <i>
      <x v="200"/>
      <x v="2520"/>
    </i>
    <i>
      <x v="228"/>
      <x v="320"/>
    </i>
    <i r="1">
      <x v="323"/>
    </i>
    <i>
      <x v="236"/>
      <x v="223"/>
    </i>
    <i r="1">
      <x v="2526"/>
    </i>
    <i>
      <x v="240"/>
      <x v="15"/>
    </i>
    <i r="1">
      <x v="2519"/>
    </i>
    <i r="1">
      <x v="2522"/>
    </i>
    <i>
      <x v="292"/>
      <x v="804"/>
    </i>
    <i>
      <x v="298"/>
      <x v="25"/>
    </i>
    <i r="1">
      <x v="298"/>
    </i>
    <i r="1">
      <x v="140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54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9" firstHeaderRow="0" firstDataRow="1" firstDataCol="1" rowPageCount="4" colPageCount="1"/>
  <pivotFields count="19">
    <pivotField showAll="0"/>
    <pivotField axis="axisRow" multipleItemSelectionAllowed="1" showAll="0" sortType="ascending">
      <items count="423">
        <item m="1" x="42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9">
        <item x="13"/>
        <item x="16"/>
        <item x="21"/>
        <item x="8"/>
        <item x="3"/>
        <item x="25"/>
        <item x="0"/>
        <item m="1" x="301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2"/>
        <item x="47"/>
        <item x="48"/>
        <item x="49"/>
        <item x="50"/>
        <item x="51"/>
        <item x="52"/>
        <item x="53"/>
        <item x="4"/>
        <item m="1" x="299"/>
        <item x="54"/>
        <item x="55"/>
        <item x="56"/>
        <item x="57"/>
        <item m="1" x="306"/>
        <item x="58"/>
        <item x="59"/>
        <item x="60"/>
        <item m="1" x="305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6"/>
        <item x="78"/>
        <item x="79"/>
        <item x="80"/>
        <item m="1" x="293"/>
        <item x="81"/>
        <item x="82"/>
        <item x="83"/>
        <item x="76"/>
        <item x="85"/>
        <item x="86"/>
        <item m="1" x="302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5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4"/>
        <item x="128"/>
        <item x="129"/>
        <item x="130"/>
        <item x="131"/>
        <item x="132"/>
        <item x="133"/>
        <item m="1" x="30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3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36">
      <pivotArea outline="0" collapsedLevelsAreSubtotals="1" fieldPosition="0"/>
    </format>
    <format dxfId="3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3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3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54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5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22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8">
        <item m="1" x="29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1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3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7"/>
        <item m="1" x="294"/>
        <item x="1"/>
        <item x="116"/>
        <item x="35"/>
        <item x="61"/>
        <item m="1" x="305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00"/>
        <item x="111"/>
        <item x="29"/>
        <item x="20"/>
        <item x="53"/>
        <item x="19"/>
        <item x="85"/>
        <item x="114"/>
        <item x="33"/>
        <item m="1" x="295"/>
        <item x="66"/>
        <item x="26"/>
        <item x="37"/>
        <item x="137"/>
        <item x="73"/>
        <item x="59"/>
        <item x="60"/>
        <item x="34"/>
        <item x="45"/>
        <item x="62"/>
        <item m="1" x="296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2"/>
        <item x="148"/>
        <item x="149"/>
        <item x="150"/>
        <item x="151"/>
        <item m="1" x="304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1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5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5"/>
    </i>
    <i>
      <x v="30"/>
    </i>
    <i>
      <x v="114"/>
    </i>
    <i>
      <x v="75"/>
    </i>
    <i>
      <x v="128"/>
    </i>
    <i>
      <x v="9"/>
    </i>
    <i>
      <x v="140"/>
    </i>
    <i>
      <x v="1"/>
    </i>
    <i>
      <x v="116"/>
    </i>
    <i>
      <x v="10"/>
    </i>
    <i>
      <x v="131"/>
    </i>
    <i>
      <x v="250"/>
    </i>
    <i>
      <x v="184"/>
    </i>
    <i>
      <x v="108"/>
    </i>
    <i>
      <x v="70"/>
    </i>
    <i>
      <x v="245"/>
    </i>
    <i>
      <x v="235"/>
    </i>
    <i>
      <x v="80"/>
    </i>
    <i>
      <x v="145"/>
    </i>
    <i>
      <x v="28"/>
    </i>
    <i>
      <x v="29"/>
    </i>
    <i>
      <x v="158"/>
    </i>
    <i>
      <x v="54"/>
    </i>
    <i>
      <x v="4"/>
    </i>
    <i>
      <x v="270"/>
    </i>
    <i>
      <x v="110"/>
    </i>
    <i>
      <x v="264"/>
    </i>
    <i>
      <x v="246"/>
    </i>
    <i>
      <x v="305"/>
    </i>
    <i>
      <x v="185"/>
    </i>
    <i>
      <x v="234"/>
    </i>
    <i>
      <x v="278"/>
    </i>
    <i>
      <x v="60"/>
    </i>
    <i>
      <x v="189"/>
    </i>
    <i>
      <x v="102"/>
    </i>
    <i>
      <x v="151"/>
    </i>
    <i>
      <x v="138"/>
    </i>
    <i>
      <x v="174"/>
    </i>
    <i>
      <x v="139"/>
    </i>
    <i>
      <x v="101"/>
    </i>
    <i>
      <x v="196"/>
    </i>
    <i>
      <x v="126"/>
    </i>
    <i>
      <x v="76"/>
    </i>
    <i>
      <x v="43"/>
    </i>
    <i>
      <x v="103"/>
    </i>
    <i>
      <x v="154"/>
    </i>
    <i>
      <x v="136"/>
    </i>
    <i>
      <x v="11"/>
    </i>
    <i>
      <x v="214"/>
    </i>
    <i>
      <x v="247"/>
    </i>
    <i>
      <x v="231"/>
    </i>
    <i>
      <x v="266"/>
    </i>
    <i>
      <x v="34"/>
    </i>
    <i>
      <x v="62"/>
    </i>
    <i>
      <x v="188"/>
    </i>
    <i>
      <x v="227"/>
    </i>
    <i>
      <x v="222"/>
    </i>
    <i>
      <x v="257"/>
    </i>
    <i>
      <x v="221"/>
    </i>
    <i>
      <x v="86"/>
    </i>
    <i>
      <x v="13"/>
    </i>
    <i>
      <x v="115"/>
    </i>
    <i>
      <x v="32"/>
    </i>
    <i>
      <x v="98"/>
    </i>
    <i>
      <x v="252"/>
    </i>
    <i>
      <x v="238"/>
    </i>
    <i>
      <x v="133"/>
    </i>
    <i>
      <x v="249"/>
    </i>
    <i>
      <x v="35"/>
    </i>
    <i>
      <x v="97"/>
    </i>
    <i>
      <x v="168"/>
    </i>
    <i>
      <x v="251"/>
    </i>
    <i>
      <x v="241"/>
    </i>
    <i>
      <x v="96"/>
    </i>
    <i>
      <x v="301"/>
    </i>
    <i>
      <x v="81"/>
    </i>
    <i>
      <x v="183"/>
    </i>
    <i>
      <x v="289"/>
    </i>
    <i>
      <x v="271"/>
    </i>
    <i>
      <x v="296"/>
    </i>
    <i>
      <x v="230"/>
    </i>
    <i>
      <x v="200"/>
    </i>
    <i>
      <x v="147"/>
    </i>
    <i>
      <x v="45"/>
    </i>
    <i>
      <x v="170"/>
    </i>
    <i>
      <x v="89"/>
    </i>
    <i>
      <x v="8"/>
    </i>
    <i>
      <x v="59"/>
    </i>
    <i>
      <x v="274"/>
    </i>
    <i>
      <x v="163"/>
    </i>
    <i>
      <x v="248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79"/>
    </i>
    <i>
      <x v="213"/>
    </i>
    <i>
      <x v="171"/>
    </i>
    <i>
      <x v="304"/>
    </i>
    <i>
      <x v="141"/>
    </i>
    <i>
      <x v="268"/>
    </i>
    <i>
      <x v="299"/>
    </i>
    <i>
      <x v="262"/>
    </i>
    <i>
      <x v="173"/>
    </i>
    <i>
      <x v="226"/>
    </i>
    <i>
      <x v="153"/>
    </i>
    <i>
      <x v="94"/>
    </i>
    <i>
      <x v="172"/>
    </i>
    <i>
      <x v="150"/>
    </i>
    <i>
      <x v="236"/>
    </i>
    <i>
      <x v="294"/>
    </i>
    <i>
      <x v="279"/>
    </i>
    <i>
      <x v="291"/>
    </i>
    <i>
      <x v="82"/>
    </i>
    <i>
      <x v="205"/>
    </i>
    <i>
      <x v="161"/>
    </i>
    <i>
      <x v="37"/>
    </i>
    <i>
      <x v="129"/>
    </i>
    <i>
      <x v="112"/>
    </i>
    <i>
      <x v="67"/>
    </i>
    <i>
      <x v="242"/>
    </i>
    <i>
      <x v="204"/>
    </i>
    <i>
      <x v="292"/>
    </i>
    <i>
      <x v="53"/>
    </i>
    <i>
      <x v="91"/>
    </i>
    <i>
      <x v="143"/>
    </i>
    <i>
      <x v="68"/>
    </i>
    <i>
      <x v="105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5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8" firstHeaderRow="1" firstDataRow="1" firstDataCol="1" rowPageCount="3" colPageCount="1"/>
  <pivotFields count="19">
    <pivotField showAll="0"/>
    <pivotField axis="axisRow" showAll="0">
      <items count="423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2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3">
    <i>
      <x v="400"/>
    </i>
    <i>
      <x v="401"/>
    </i>
    <i>
      <x v="402"/>
    </i>
    <i>
      <x v="403"/>
    </i>
    <i>
      <x v="405"/>
    </i>
    <i>
      <x v="406"/>
    </i>
    <i>
      <x v="410"/>
    </i>
    <i>
      <x v="414"/>
    </i>
    <i>
      <x v="416"/>
    </i>
    <i>
      <x v="419"/>
    </i>
    <i>
      <x v="420"/>
    </i>
    <i>
      <x v="421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3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5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54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7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2">
        <item m="1" x="42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528">
        <item h="1" m="1" x="2525"/>
        <item h="1" m="1" x="2524"/>
        <item h="1" m="1" x="2527"/>
        <item h="1" m="1" x="2526"/>
        <item h="1" x="1541"/>
        <item h="1" x="1662"/>
        <item h="1" x="2523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48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2474"/>
        <item h="1" x="2508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2472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5"/>
        <item h="1" x="1740"/>
        <item h="1" x="1574"/>
        <item h="1" x="1054"/>
        <item h="1" x="1402"/>
        <item h="1" x="1403"/>
        <item h="1" x="1743"/>
        <item h="1" x="2506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2491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2"/>
        <item h="1" x="2497"/>
        <item h="1" x="2499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0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2492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249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2498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2504"/>
        <item h="1" x="2473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2503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521"/>
        <item h="1" x="2219"/>
        <item h="1" x="1015"/>
        <item h="1" x="2418"/>
        <item h="1" x="525"/>
        <item h="1" x="2520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2493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248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0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488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2489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2486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2485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2517"/>
        <item h="1" x="406"/>
        <item h="1" x="1851"/>
        <item h="1" x="2007"/>
        <item h="1" x="840"/>
        <item h="1" x="1328"/>
        <item h="1" x="2475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2509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247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8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2483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2482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2495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2512"/>
        <item h="1" x="2511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247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1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501"/>
        <item h="1" x="2377"/>
        <item h="1" x="2494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2484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2480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2518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13"/>
        <item h="1" x="2514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2476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2516"/>
        <item h="1" x="1160"/>
        <item h="1" x="2519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496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251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2500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2507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3">
    <i>
      <x v="130"/>
      <x v="1"/>
      <x v="1441"/>
    </i>
    <i r="1">
      <x v="3"/>
      <x v="144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5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2">
        <item m="1" x="42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8">
        <item m="1" x="29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1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4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3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7"/>
        <item m="1" x="294"/>
        <item x="155"/>
        <item x="148"/>
        <item x="167"/>
        <item x="188"/>
        <item x="177"/>
        <item x="1"/>
        <item x="116"/>
        <item x="35"/>
        <item x="61"/>
        <item m="1" x="305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2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6"/>
        <item x="159"/>
        <item x="227"/>
        <item x="100"/>
        <item x="111"/>
        <item x="205"/>
        <item m="1" x="291"/>
        <item x="29"/>
        <item x="20"/>
        <item x="53"/>
        <item x="19"/>
        <item x="220"/>
        <item x="85"/>
        <item x="114"/>
        <item x="33"/>
        <item m="1" x="295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6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2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0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3"/>
        <item x="272"/>
        <item x="273"/>
        <item x="274"/>
        <item x="275"/>
        <item x="276"/>
        <item x="277"/>
        <item m="1" x="297"/>
        <item x="278"/>
        <item x="279"/>
        <item x="281"/>
        <item x="282"/>
        <item m="1" x="298"/>
        <item x="284"/>
        <item x="286"/>
        <item x="287"/>
        <item x="285"/>
        <item x="288"/>
        <item x="289"/>
        <item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2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24"/>
        <item h="1" m="1" x="252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26"/>
        <item h="1" m="1" x="2527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197"/>
      <x v="52"/>
      <x/>
      <x v="799"/>
    </i>
    <i>
      <x v="250"/>
      <x v="52"/>
      <x/>
      <x v="799"/>
    </i>
    <i>
      <x v="304"/>
      <x v="52"/>
      <x/>
      <x v="799"/>
    </i>
    <i>
      <x v="387"/>
      <x v="52"/>
      <x/>
      <x v="79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54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22">
        <item m="1" x="421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2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0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9"/>
        <item x="165"/>
        <item x="166"/>
        <item x="167"/>
        <item x="168"/>
        <item x="169"/>
        <item x="170"/>
        <item x="171"/>
        <item x="172"/>
        <item m="1" x="191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8">
        <item h="1" m="1" x="29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1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4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3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7"/>
        <item h="1" m="1" x="294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5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2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6"/>
        <item h="1" x="159"/>
        <item h="1" x="227"/>
        <item h="1" x="100"/>
        <item h="1" x="111"/>
        <item h="1" x="205"/>
        <item h="1" m="1" x="291"/>
        <item h="1" x="29"/>
        <item h="1" x="20"/>
        <item h="1" x="53"/>
        <item h="1" x="19"/>
        <item h="1" x="220"/>
        <item h="1" x="85"/>
        <item h="1" x="114"/>
        <item h="1" x="33"/>
        <item h="1" m="1" x="295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6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2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0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3"/>
        <item h="1" x="272"/>
        <item h="1" x="273"/>
        <item h="1" x="274"/>
        <item h="1" x="275"/>
        <item h="1" x="276"/>
        <item h="1" x="277"/>
        <item h="1" m="1" x="297"/>
        <item h="1" x="278"/>
        <item h="1" x="279"/>
        <item h="1" x="281"/>
        <item h="1" x="282"/>
        <item h="1" m="1" x="298"/>
        <item h="1" x="284"/>
        <item h="1" x="286"/>
        <item h="1" x="287"/>
        <item h="1" x="285"/>
        <item h="1" x="288"/>
        <item h="1" x="289"/>
        <item h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0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9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28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524"/>
        <item h="1" m="1" x="2525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526"/>
        <item h="1" m="1" x="2527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8">
        <i x="299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301"/>
        <i x="2"/>
        <i x="253"/>
        <i x="56"/>
        <i x="303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300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4"/>
        <i x="120"/>
        <i x="237" s="1"/>
        <i x="256"/>
        <i x="249"/>
        <i x="270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90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3"/>
        <i x="54"/>
        <i x="23"/>
        <i x="150"/>
        <i x="213"/>
        <i x="243"/>
        <i x="63"/>
        <i x="10"/>
        <i x="146"/>
        <i x="171"/>
        <i x="247"/>
        <i x="285"/>
        <i x="298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7"/>
        <i x="294"/>
        <i x="155"/>
        <i x="148"/>
        <i x="167"/>
        <i x="188"/>
        <i x="277"/>
        <i x="177"/>
        <i x="1"/>
        <i x="116"/>
        <i x="248"/>
        <i x="35"/>
        <i x="61"/>
        <i x="305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7"/>
        <i x="179"/>
        <i x="141"/>
        <i x="97"/>
        <i x="88"/>
        <i x="70"/>
        <i x="69"/>
        <i x="302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6"/>
        <i x="159"/>
        <i x="227"/>
        <i x="100"/>
        <i x="111"/>
        <i x="205"/>
        <i x="273"/>
        <i x="291"/>
        <i x="29"/>
        <i x="20"/>
        <i x="255"/>
        <i x="53"/>
        <i x="19"/>
        <i x="220"/>
        <i x="85"/>
        <i x="114"/>
        <i x="33"/>
        <i x="295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6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89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8">
        <i x="84" s="1"/>
        <i x="26"/>
        <i x="27"/>
        <i x="104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2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528">
        <i x="2498"/>
        <i x="1493"/>
        <i x="2461"/>
        <i x="152"/>
        <i x="139"/>
        <i x="1012"/>
        <i x="1358"/>
        <i x="1478"/>
        <i x="1375"/>
        <i x="64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 s="1"/>
        <i x="374"/>
        <i x="1492"/>
        <i x="257"/>
        <i x="349"/>
        <i x="2043"/>
        <i x="1645"/>
        <i x="1632"/>
        <i x="2525" nd="1"/>
        <i x="2524" nd="1"/>
        <i x="2527" nd="1"/>
        <i x="2526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528">
        <i x="511"/>
        <i x="890"/>
        <i x="141"/>
        <i x="889"/>
        <i x="2002"/>
        <i x="800"/>
        <i x="591" s="1"/>
        <i x="2344"/>
        <i x="633"/>
        <i x="2525" nd="1"/>
        <i x="2524" nd="1"/>
        <i x="2527" nd="1"/>
        <i x="2526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268" nd="1"/>
        <i x="384" nd="1"/>
        <i x="123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272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8">
        <i x="105" s="1"/>
        <i x="3"/>
        <i x="29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33" nd="1"/>
        <i x="295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528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525" nd="1"/>
        <i x="2524" nd="1"/>
        <i x="2527" nd="1"/>
        <i x="2526" nd="1"/>
        <i x="1541" nd="1"/>
        <i x="1662" nd="1"/>
        <i x="2523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48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2474" nd="1"/>
        <i x="2508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2472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5" nd="1"/>
        <i x="1740" nd="1"/>
        <i x="1574" nd="1"/>
        <i x="1054" nd="1"/>
        <i x="1402" nd="1"/>
        <i x="1403" nd="1"/>
        <i x="1743" nd="1"/>
        <i x="2506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2491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2" nd="1"/>
        <i x="2497" nd="1"/>
        <i x="2499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0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2492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249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2498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2504" nd="1"/>
        <i x="2473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2503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521" nd="1"/>
        <i x="2219" nd="1"/>
        <i x="1015" nd="1"/>
        <i x="2418" nd="1"/>
        <i x="525" nd="1"/>
        <i x="2520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2493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248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0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488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2489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2486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2485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2517" nd="1"/>
        <i x="406" nd="1"/>
        <i x="1851" nd="1"/>
        <i x="2007" nd="1"/>
        <i x="840" nd="1"/>
        <i x="1328" nd="1"/>
        <i x="2475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2509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247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8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2483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2482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2495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2512" nd="1"/>
        <i x="2511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247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1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501" nd="1"/>
        <i x="2377" nd="1"/>
        <i x="2494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2484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2480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2518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13" nd="1"/>
        <i x="2514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2476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2516" nd="1"/>
        <i x="1160" nd="1"/>
        <i x="2519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496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2515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2500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2507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8">
        <i x="118"/>
        <i x="105"/>
        <i x="106"/>
        <i x="270"/>
        <i x="81"/>
        <i x="95" s="1"/>
        <i x="84"/>
        <i x="46"/>
        <i x="33"/>
        <i x="26"/>
        <i x="103"/>
        <i x="30"/>
        <i x="27"/>
        <i x="299" nd="1"/>
        <i x="13" nd="1"/>
        <i x="142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301" nd="1"/>
        <i x="2" nd="1"/>
        <i x="253" nd="1"/>
        <i x="56" nd="1"/>
        <i x="303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300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4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90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3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8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7" nd="1"/>
        <i x="294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5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7" nd="1"/>
        <i x="179" nd="1"/>
        <i x="141" nd="1"/>
        <i x="97" nd="1"/>
        <i x="88" nd="1"/>
        <i x="70" nd="1"/>
        <i x="69" nd="1"/>
        <i x="302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6" nd="1"/>
        <i x="159" nd="1"/>
        <i x="227" nd="1"/>
        <i x="100" nd="1"/>
        <i x="111" nd="1"/>
        <i x="205" nd="1"/>
        <i x="273" nd="1"/>
        <i x="291" nd="1"/>
        <i x="29" nd="1"/>
        <i x="20" nd="1"/>
        <i x="255" nd="1"/>
        <i x="53" nd="1"/>
        <i x="19" nd="1"/>
        <i x="220" nd="1"/>
        <i x="85" nd="1"/>
        <i x="114" nd="1"/>
        <i x="295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6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89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2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0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0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9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startItem="1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411" totalsRowShown="0">
  <autoFilter ref="A1:S12411" xr:uid="{00000000-0009-0000-0100-000001000000}"/>
  <tableColumns count="19">
    <tableColumn id="1" xr3:uid="{00000000-0010-0000-0000-000001000000}" name="id_merc"/>
    <tableColumn id="2" xr3:uid="{00000000-0010-0000-0000-000002000000}" name="Date" dataDxfId="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7"/>
    <tableColumn id="15" xr3:uid="{00000000-0010-0000-0000-00000F000000}" name="Sale" dataDxfId="6"/>
    <tableColumn id="16" xr3:uid="{00000000-0010-0000-0000-000010000000}" name="Subt_Cost" dataDxfId="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">
      <calculatedColumnFormula>IF(Tabla1[[#This Row],[Mov]]="VNT",-Tabla1[[#This Row],[Cant]],Tabla1[[#This Row],[Cant]])</calculatedColumnFormula>
    </tableColumn>
    <tableColumn id="18" xr3:uid="{A582B3DC-778C-CD40-A552-20974059F1C5}" name="Dia" dataDxfId="3">
      <calculatedColumnFormula>DAY(Tabla1[[#This Row],[Date]])</calculatedColumnFormula>
    </tableColumn>
    <tableColumn id="19" xr3:uid="{241CCDE8-2E28-B04F-91BC-963050B71AAA}" name="Mes" dataDxfId="2">
      <calculatedColumnFormula>MONTH(Tabla1[[#This Row],[Date]])</calculatedColumnFormula>
    </tableColumn>
    <tableColumn id="20" xr3:uid="{C45199A0-A2DD-E84E-B004-092ED61B0386}" name="Año" dataDxfId="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2" totalsRowShown="0">
  <autoFilter ref="A1:D52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9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68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67"/>
    <tableColumn id="15" xr3:uid="{9998FCBB-B18A-6A46-9A83-15ED0F9F6F8F}" name="Sale" dataDxfId="66"/>
    <tableColumn id="16" xr3:uid="{64F32D29-193F-3946-939C-AAFFAC1761F6}" name="Utilidad" dataDxfId="65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64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63" totalsRowDxfId="62"/>
    <tableColumn id="2" xr3:uid="{6656E56C-7229-EC44-B7C7-C570C627BE05}" name="Placa" dataDxfId="61" totalsRowDxfId="60"/>
    <tableColumn id="3" xr3:uid="{5969C9C1-5714-C84B-8A4A-955D8A9C988C}" name="Modelo" dataDxfId="59" totalsRowDxfId="58"/>
    <tableColumn id="4" xr3:uid="{AADFD6F9-2CFB-C349-AE0B-6915119E44B0}" name="Marca" dataDxfId="57" totalsRowDxfId="56"/>
    <tableColumn id="5" xr3:uid="{D8A1DAAD-ADA2-A14D-94C8-F760F203B483}" name="Línea" dataDxfId="55" totalsRowDxfId="54"/>
    <tableColumn id="6" xr3:uid="{4137C361-D98F-D44C-9E45-3A247472DA27}" name="Estado de obligación" dataDxfId="53" totalsRowDxfId="52"/>
    <tableColumn id="7" xr3:uid="{A4446855-2379-2C45-9B79-F0ED702A58BF}" name="Obligación" totalsRowFunction="sum" dataDxfId="51" totalsRowDxfId="50" dataCellStyle="Moneda [0]" totalsRowCellStyle="Moneda [0]"/>
    <tableColumn id="8" xr3:uid="{C9F9EF32-0EDB-F14B-9FA9-017F91B4BD87}" name="Referencia" dataDxfId="49" totalsRowDxfId="48"/>
    <tableColumn id="9" xr3:uid="{0D3A213A-15E3-0845-9B89-F243246AE4ED}" name="Total a pagar" dataDxfId="47" totalsRowDxfId="46"/>
    <tableColumn id="10" xr3:uid="{D0D7E028-8821-1B42-B84A-164F1586E1B7}" name="Objeto contrato" dataDxfId="45" totalsRowDxfId="4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6" totalsRowShown="0">
  <autoFilter ref="A1:D86" xr:uid="{FA62590B-3FA3-C746-AC74-3C8D9345B30B}"/>
  <tableColumns count="4">
    <tableColumn id="1" xr3:uid="{04670D22-13FB-8144-A03B-A0F01F39D181}" name="Fecha" dataDxfId="41"/>
    <tableColumn id="3" xr3:uid="{D9E477F0-E660-3D40-B73C-77E62555648B}" name="Movimiento" dataDxfId="40"/>
    <tableColumn id="2" xr3:uid="{138C91C9-7473-CE40-AF4C-77BC7A374BC9}" name="Producto"/>
    <tableColumn id="4" xr3:uid="{A2D6EC26-DD78-2642-9CFE-02643C184E6C}" name="Deuda" dataDxfId="39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FDBEEE-8C1D-6E40-B988-79FD62AA96D9}" name="Tabla9" displayName="Tabla9" ref="A1:S20" totalsRowShown="0">
  <autoFilter ref="A1:S20" xr:uid="{5EFDBEEE-8C1D-6E40-B988-79FD62AA96D9}"/>
  <tableColumns count="19">
    <tableColumn id="1" xr3:uid="{8CE94D91-783E-D143-97C6-50E3D581F4A2}" name="id_merc"/>
    <tableColumn id="2" xr3:uid="{5F2C2E76-A527-3E45-8D5B-1711658862D4}" name="Date" dataDxfId="0"/>
    <tableColumn id="3" xr3:uid="{E284E7E4-C953-D246-A1CD-5AD3418B223A}" name="Mov"/>
    <tableColumn id="4" xr3:uid="{25D00518-288C-EF41-B7A7-BC93D9DBB882}" name="Cliente/Proveedor"/>
    <tableColumn id="5" xr3:uid="{46B4A8A4-8BDB-2C4A-BF07-383B7078F958}" name="Cant"/>
    <tableColumn id="6" xr3:uid="{B9FCBBB1-F292-F440-9CE7-FEFD383639F9}" name="Category_Id"/>
    <tableColumn id="7" xr3:uid="{42DB7B51-ADA1-C143-BC0D-110CBBC51CEB}" name="Brand"/>
    <tableColumn id="8" xr3:uid="{3E971645-D9C6-B74D-87E3-501F67930202}" name="Ref"/>
    <tableColumn id="9" xr3:uid="{6A31985E-B07C-614A-B328-DE20E43B1B12}" name="Conection"/>
    <tableColumn id="10" xr3:uid="{9C99933C-6534-5348-9644-675BC71633FC}" name="Color"/>
    <tableColumn id="11" xr3:uid="{5BC1C560-4A2F-4546-BED5-953BD85A4014}" name="Complements"/>
    <tableColumn id="12" xr3:uid="{7B90DD3D-30B2-CD4E-9591-F030762D76B3}" name="Other"/>
    <tableColumn id="13" xr3:uid="{52CEC7B2-9AC0-0640-AA3F-A73ADD995EB2}" name="Cost"/>
    <tableColumn id="14" xr3:uid="{ADCEA3EF-4F3F-D54E-AEE6-9A1E34502081}" name="Sale"/>
    <tableColumn id="15" xr3:uid="{CD21B2BF-A261-D64A-BDC5-409E39F58509}" name="Subt_Cost"/>
    <tableColumn id="16" xr3:uid="{0AF5DC7A-EDE4-D54E-854A-9BBFAF9AED79}" name="Mov2"/>
    <tableColumn id="17" xr3:uid="{BD363FD6-4AFE-6540-9E26-086483C3E49B}" name="Dia"/>
    <tableColumn id="18" xr3:uid="{65DCFFD2-5149-7441-AD22-D71E43029337}" name="Mes"/>
    <tableColumn id="19" xr3:uid="{61FE203C-2B13-424F-9B4A-B80121611BA1}" name="Añ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31" dataDxfId="30" dataCellStyle="Moneda [0]">
  <autoFilter ref="AG1:AQ8" xr:uid="{0C5BB272-D355-5F43-B38F-54DED6184EE3}"/>
  <tableColumns count="11">
    <tableColumn id="1" xr3:uid="{D3901D5E-4D18-C54F-B3CF-C8D9063E30EE}" name="Mes" dataDxfId="29"/>
    <tableColumn id="2" xr3:uid="{455801BB-35FB-9740-ADE1-B9FB72A20FF5}" name="Arriendo" dataDxfId="28" dataCellStyle="Moneda [0]"/>
    <tableColumn id="3" xr3:uid="{01207984-16C3-1B4C-94D1-5A6B3F6C9188}" name="Servicios" dataDxfId="27" dataCellStyle="Moneda [0]"/>
    <tableColumn id="4" xr3:uid="{245A27EB-DE73-A448-ACC6-7B575DF5FD74}" name="Internet" dataDxfId="26" dataCellStyle="Moneda [0]"/>
    <tableColumn id="5" xr3:uid="{2AE163B5-35BE-514C-982D-523E68DCCF9D}" name="Linea Movil" dataDxfId="25" dataCellStyle="Moneda [0]"/>
    <tableColumn id="9" xr3:uid="{1C9BB065-2A96-DD40-A134-A98FBFEF95D9}" name="Internet Cas" dataDxfId="24" dataCellStyle="Moneda [0]"/>
    <tableColumn id="7" xr3:uid="{1E108FA4-4167-9947-B950-700B0EBA1F38}" name="Amazon Music" dataDxfId="23" dataCellStyle="Moneda [0]"/>
    <tableColumn id="8" xr3:uid="{27C98C1E-1C50-EE4F-96FD-0F61D6230A0D}" name="Youtube" dataDxfId="22" dataCellStyle="Moneda [0]"/>
    <tableColumn id="10" xr3:uid="{7B54DD16-C267-3348-988E-5B20CD99E2D8}" name="Apple" dataDxfId="21" dataCellStyle="Moneda [0]"/>
    <tableColumn id="11" xr3:uid="{ADF1448B-9A19-1648-9C2F-201E438F26E0}" name="Internet Padres" dataDxfId="20" dataCellStyle="Moneda [0]"/>
    <tableColumn id="6" xr3:uid="{888D3CA2-EEF1-D04B-BEAB-5DD657903E3B}" name="Total" dataDxfId="19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17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16"/>
    <tableColumn id="9" xr3:uid="{65947A7C-FB24-3B42-AA06-8A986B0991E3}" name="Imei 2" dataDxfId="15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7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411"/>
  <sheetViews>
    <sheetView topLeftCell="A12357" zoomScale="80" zoomScaleNormal="80" workbookViewId="0">
      <selection activeCell="J12405" sqref="J12405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K249" t="s">
        <v>3730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K452" t="s">
        <v>3730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K489" t="s">
        <v>3730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K515" t="s">
        <v>3730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K731" t="s">
        <v>3730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K732" t="s">
        <v>3730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K895" t="s">
        <v>3730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K1176" t="s">
        <v>3730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K1205" t="s">
        <v>3730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K1206" t="s">
        <v>3730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K1219" t="s">
        <v>3730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K1332" t="s">
        <v>3730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K1354" t="s">
        <v>3730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K1470" t="s">
        <v>3730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K1471" t="s">
        <v>3730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K1548" t="s">
        <v>3730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K1619" t="s">
        <v>3730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K1641" t="s">
        <v>3730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K1778" t="s">
        <v>3730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K1829" t="s">
        <v>3730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K1835" t="s">
        <v>3730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K1939" t="s">
        <v>3730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K1947" t="s">
        <v>3730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K1964" t="s">
        <v>3730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K1967" t="s">
        <v>3730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K2131" t="s">
        <v>3730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K2275" t="s">
        <v>3730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K2281" t="s">
        <v>3730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K2311" t="s">
        <v>3730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K2312" t="s">
        <v>3730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K2519" t="s">
        <v>3730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K2628" t="s">
        <v>3730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K2686" t="s">
        <v>3730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K2729" t="s">
        <v>3730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K2730" t="s">
        <v>3730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K2745" t="s">
        <v>3730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K2872" t="s">
        <v>3730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K2994" t="s">
        <v>3730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K3095" t="s">
        <v>3730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K3147" t="s">
        <v>3730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K3334" t="s">
        <v>3730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K3502" t="s">
        <v>3730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K3511" t="s">
        <v>3730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K3661" t="s">
        <v>3730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K3677" t="s">
        <v>3730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K3758" t="s">
        <v>3730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K3760" t="s">
        <v>3730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K3893" t="s">
        <v>3730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K3966" t="s">
        <v>3730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K4019" t="s">
        <v>3730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K4080" t="s">
        <v>3730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K4084" t="s">
        <v>3730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K4135" t="s">
        <v>3730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K4254" t="s">
        <v>3730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K4288" t="s">
        <v>3730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K4297" t="s">
        <v>3730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K4298" t="s">
        <v>3730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K4404" t="s">
        <v>3730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K4459" t="s">
        <v>3730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K4573" t="s">
        <v>3730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K4599" t="s">
        <v>3730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K4729" t="s">
        <v>3730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K5085" t="s">
        <v>3730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K5090" t="s">
        <v>3730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K5205" t="s">
        <v>3730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K5226" t="s">
        <v>3730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K5287" t="s">
        <v>3730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K5302" t="s">
        <v>3730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K5377" t="s">
        <v>3730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K5441" t="s">
        <v>3730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 t="s">
        <v>3730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K5500" t="s">
        <v>3730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K5526" t="s">
        <v>3730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K5636" t="s">
        <v>3730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K5695" t="s">
        <v>3730</v>
      </c>
      <c r="L5695" t="s">
        <v>3730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K5716" t="s">
        <v>3730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K5838" t="s">
        <v>3730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K5891" t="s">
        <v>3730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K5892" t="s">
        <v>3730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K5893" t="s">
        <v>3730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K5907" t="s">
        <v>3730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K6044" t="s">
        <v>3730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K6060" t="s">
        <v>3730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K6063" t="s">
        <v>3730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K6070" t="s">
        <v>3730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K6076" t="s">
        <v>3730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K6096" t="s">
        <v>3730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K6158" t="s">
        <v>3730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K6326" t="s">
        <v>3730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K6339" t="s">
        <v>3730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K6357" t="s">
        <v>3730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K6374" t="s">
        <v>3730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K6419" t="s">
        <v>3730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K6424" t="s">
        <v>3730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K6454" t="s">
        <v>3730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K6675" t="s">
        <v>3730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K6733" t="s">
        <v>3730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K6781" t="s">
        <v>3730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K6916" t="s">
        <v>3730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K7045" t="s">
        <v>3730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K7216" t="s">
        <v>3730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K7259" t="s">
        <v>3730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K7309" t="s">
        <v>3730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K7844" t="s">
        <v>3730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K7881" t="s">
        <v>3730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K7935" t="s">
        <v>3730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K8169" t="s">
        <v>3730</v>
      </c>
      <c r="L8169" t="s">
        <v>3730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K8217" t="s">
        <v>3730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K8250" t="s">
        <v>3730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K8296" t="s">
        <v>3730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K8358" t="s">
        <v>3730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K8565" t="s">
        <v>3730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K8781" t="s">
        <v>3730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K8790" t="s">
        <v>3730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K8871" t="s">
        <v>3730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K9046" t="s">
        <v>3730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K9305" t="s">
        <v>3730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K9306" t="s">
        <v>3730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K9307" t="s">
        <v>3730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K9364" t="s">
        <v>3730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K9370" t="s">
        <v>3730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K9410" t="s">
        <v>3730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K9799" t="s">
        <v>3730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K9902" t="s">
        <v>3730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K9903" t="s">
        <v>3730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K9940" t="s">
        <v>3730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K9943" t="s">
        <v>3730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K9966" t="s">
        <v>3730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K9972" t="s">
        <v>3730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K9980" t="s">
        <v>3730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K10051" t="s">
        <v>3730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K10052" t="s">
        <v>3730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K10094" t="s">
        <v>3730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K10170" t="s">
        <v>3730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K10188" t="s">
        <v>3730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K10197" t="s">
        <v>3730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K10394" t="s">
        <v>3730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K10402" t="s">
        <v>3730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K10470" t="s">
        <v>3730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K10497" t="s">
        <v>3730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K10498" t="s">
        <v>3730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K10583" t="s">
        <v>3730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K10773" t="s">
        <v>3730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K10906" t="s">
        <v>3730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K11114" t="s">
        <v>3730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K11399" t="s">
        <v>3730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K11400" t="s">
        <v>3730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K11438" t="s">
        <v>3730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K11439" t="s">
        <v>3730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K11440" t="s">
        <v>3730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K11483" t="s">
        <v>3730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K11948" t="s">
        <v>3730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K11949" t="s">
        <v>3730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3720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3722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260</v>
      </c>
      <c r="D12014" t="s">
        <v>3724</v>
      </c>
      <c r="E12014">
        <v>1</v>
      </c>
      <c r="F12014" t="s">
        <v>458</v>
      </c>
      <c r="G12014" t="s">
        <v>266</v>
      </c>
      <c r="H12014" t="s">
        <v>3723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260</v>
      </c>
      <c r="D12016" t="s">
        <v>3725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260</v>
      </c>
      <c r="D12017" t="s">
        <v>3725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3726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3727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3728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3729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260</v>
      </c>
      <c r="D12048" t="s">
        <v>332</v>
      </c>
      <c r="E12048">
        <v>1</v>
      </c>
      <c r="F12048" t="s">
        <v>116</v>
      </c>
      <c r="G12048" t="s">
        <v>382</v>
      </c>
      <c r="H12048" t="s">
        <v>514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260</v>
      </c>
      <c r="D12049" t="s">
        <v>332</v>
      </c>
      <c r="E12049">
        <v>1</v>
      </c>
      <c r="F12049" t="s">
        <v>116</v>
      </c>
      <c r="G12049" t="s">
        <v>382</v>
      </c>
      <c r="H12049" t="s">
        <v>514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260</v>
      </c>
      <c r="D12050" t="s">
        <v>332</v>
      </c>
      <c r="E12050">
        <v>1</v>
      </c>
      <c r="F12050" t="s">
        <v>3594</v>
      </c>
      <c r="G12050" t="s">
        <v>266</v>
      </c>
      <c r="H12050" t="s">
        <v>1826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260</v>
      </c>
      <c r="D12051" t="s">
        <v>332</v>
      </c>
      <c r="E12051">
        <v>1</v>
      </c>
      <c r="F12051" t="s">
        <v>891</v>
      </c>
      <c r="G12051" t="s">
        <v>263</v>
      </c>
      <c r="H12051" t="s">
        <v>281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260</v>
      </c>
      <c r="D12052" t="s">
        <v>332</v>
      </c>
      <c r="E12052">
        <v>1</v>
      </c>
      <c r="F12052" t="s">
        <v>891</v>
      </c>
      <c r="G12052" t="s">
        <v>272</v>
      </c>
      <c r="H12052" t="s">
        <v>3196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260</v>
      </c>
      <c r="D12053" t="s">
        <v>332</v>
      </c>
      <c r="E12053">
        <v>1</v>
      </c>
      <c r="F12053" t="s">
        <v>21</v>
      </c>
      <c r="G12053" t="s">
        <v>266</v>
      </c>
      <c r="H12053" t="s">
        <v>2063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260</v>
      </c>
      <c r="D12054" t="s">
        <v>332</v>
      </c>
      <c r="E12054">
        <v>1</v>
      </c>
      <c r="F12054" t="s">
        <v>21</v>
      </c>
      <c r="G12054" t="s">
        <v>272</v>
      </c>
      <c r="H12054" t="s">
        <v>1522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260</v>
      </c>
      <c r="D12055" t="s">
        <v>332</v>
      </c>
      <c r="E12055">
        <v>1</v>
      </c>
      <c r="F12055" t="s">
        <v>586</v>
      </c>
      <c r="G12055" t="s">
        <v>273</v>
      </c>
      <c r="H12055" t="s">
        <v>3731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260</v>
      </c>
      <c r="D12056" t="s">
        <v>332</v>
      </c>
      <c r="E12056">
        <v>1</v>
      </c>
      <c r="F12056" t="s">
        <v>224</v>
      </c>
      <c r="G12056" t="s">
        <v>272</v>
      </c>
      <c r="H12056" t="s">
        <v>1717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260</v>
      </c>
      <c r="D12057" t="s">
        <v>332</v>
      </c>
      <c r="E12057">
        <v>1</v>
      </c>
      <c r="F12057" t="s">
        <v>26</v>
      </c>
      <c r="G12057" t="s">
        <v>264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260</v>
      </c>
      <c r="D12058" t="s">
        <v>332</v>
      </c>
      <c r="E12058">
        <v>1</v>
      </c>
      <c r="F12058" t="s">
        <v>214</v>
      </c>
      <c r="G12058" t="s">
        <v>721</v>
      </c>
      <c r="H12058" t="s">
        <v>216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260</v>
      </c>
      <c r="D12059" t="s">
        <v>332</v>
      </c>
      <c r="E12059">
        <v>1</v>
      </c>
      <c r="F12059" t="s">
        <v>116</v>
      </c>
      <c r="G12059" t="s">
        <v>347</v>
      </c>
      <c r="H12059" t="s">
        <v>519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260</v>
      </c>
      <c r="D12060" t="s">
        <v>332</v>
      </c>
      <c r="E12060">
        <v>1</v>
      </c>
      <c r="F12060" t="s">
        <v>116</v>
      </c>
      <c r="G12060" t="s">
        <v>382</v>
      </c>
      <c r="H12060" t="s">
        <v>514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260</v>
      </c>
      <c r="D12061" t="s">
        <v>332</v>
      </c>
      <c r="E12061">
        <v>1</v>
      </c>
      <c r="F12061" t="s">
        <v>224</v>
      </c>
      <c r="G12061" t="s">
        <v>272</v>
      </c>
      <c r="H12061" t="s">
        <v>2179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260</v>
      </c>
      <c r="D12062" t="s">
        <v>332</v>
      </c>
      <c r="E12062">
        <v>1</v>
      </c>
      <c r="F12062" t="s">
        <v>225</v>
      </c>
      <c r="G12062" t="s">
        <v>272</v>
      </c>
      <c r="H12062" t="s">
        <v>2179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260</v>
      </c>
      <c r="D12063" t="s">
        <v>332</v>
      </c>
      <c r="E12063">
        <v>1</v>
      </c>
      <c r="F12063" t="s">
        <v>588</v>
      </c>
      <c r="G12063" t="s">
        <v>284</v>
      </c>
      <c r="H12063" t="s">
        <v>2508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260</v>
      </c>
      <c r="D12064" t="s">
        <v>332</v>
      </c>
      <c r="E12064">
        <v>1</v>
      </c>
      <c r="F12064" t="s">
        <v>116</v>
      </c>
      <c r="G12064" t="s">
        <v>347</v>
      </c>
      <c r="H12064" t="s">
        <v>518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260</v>
      </c>
      <c r="D12065" t="s">
        <v>332</v>
      </c>
      <c r="E12065">
        <v>1</v>
      </c>
      <c r="F12065" t="s">
        <v>586</v>
      </c>
      <c r="G12065" t="s">
        <v>273</v>
      </c>
      <c r="H12065" t="s">
        <v>3607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260</v>
      </c>
      <c r="D12066" t="s">
        <v>332</v>
      </c>
      <c r="E12066">
        <v>1</v>
      </c>
      <c r="F12066" t="s">
        <v>116</v>
      </c>
      <c r="G12066" t="s">
        <v>347</v>
      </c>
      <c r="H12066" t="s">
        <v>518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260</v>
      </c>
      <c r="D12067" t="s">
        <v>332</v>
      </c>
      <c r="E12067">
        <v>1</v>
      </c>
      <c r="F12067" t="s">
        <v>116</v>
      </c>
      <c r="G12067" t="s">
        <v>349</v>
      </c>
      <c r="H12067" t="s">
        <v>515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260</v>
      </c>
      <c r="D12068" t="s">
        <v>332</v>
      </c>
      <c r="E12068">
        <v>1</v>
      </c>
      <c r="F12068" t="s">
        <v>483</v>
      </c>
      <c r="G12068" t="s">
        <v>266</v>
      </c>
      <c r="H12068" t="s">
        <v>3304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260</v>
      </c>
      <c r="D12069" t="s">
        <v>332</v>
      </c>
      <c r="E12069">
        <v>1</v>
      </c>
      <c r="F12069" t="s">
        <v>848</v>
      </c>
      <c r="G12069" t="s">
        <v>727</v>
      </c>
      <c r="H12069" t="s">
        <v>853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260</v>
      </c>
      <c r="D12070" t="s">
        <v>332</v>
      </c>
      <c r="E12070">
        <v>1</v>
      </c>
      <c r="F12070" t="s">
        <v>26</v>
      </c>
      <c r="G12070" t="s">
        <v>1032</v>
      </c>
      <c r="H12070" t="s">
        <v>3370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260</v>
      </c>
      <c r="D12071" t="s">
        <v>332</v>
      </c>
      <c r="E12071">
        <v>1</v>
      </c>
      <c r="F12071" t="s">
        <v>3453</v>
      </c>
      <c r="G12071" t="s">
        <v>273</v>
      </c>
      <c r="H12071" t="s">
        <v>1279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260</v>
      </c>
      <c r="D12072" t="s">
        <v>332</v>
      </c>
      <c r="E12072">
        <v>1</v>
      </c>
      <c r="F12072" t="s">
        <v>21</v>
      </c>
      <c r="G12072" t="s">
        <v>263</v>
      </c>
      <c r="H12072" t="s">
        <v>3602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260</v>
      </c>
      <c r="D12073" t="s">
        <v>332</v>
      </c>
      <c r="E12073">
        <v>1</v>
      </c>
      <c r="F12073" t="s">
        <v>21</v>
      </c>
      <c r="G12073" t="s">
        <v>272</v>
      </c>
      <c r="H12073" t="s">
        <v>1522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260</v>
      </c>
      <c r="D12074" t="s">
        <v>332</v>
      </c>
      <c r="E12074">
        <v>1</v>
      </c>
      <c r="F12074" t="s">
        <v>116</v>
      </c>
      <c r="G12074" t="s">
        <v>382</v>
      </c>
      <c r="H12074" t="s">
        <v>514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260</v>
      </c>
      <c r="D12075" t="s">
        <v>332</v>
      </c>
      <c r="E12075">
        <v>1</v>
      </c>
      <c r="F12075" t="s">
        <v>3207</v>
      </c>
      <c r="G12075" t="s">
        <v>2662</v>
      </c>
      <c r="H12075" t="s">
        <v>3208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260</v>
      </c>
      <c r="D12076" t="s">
        <v>332</v>
      </c>
      <c r="E12076">
        <v>1</v>
      </c>
      <c r="F12076" t="s">
        <v>224</v>
      </c>
      <c r="G12076" t="s">
        <v>272</v>
      </c>
      <c r="H12076" t="s">
        <v>2718</v>
      </c>
      <c r="J12076" t="s">
        <v>1078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260</v>
      </c>
      <c r="D12077" t="s">
        <v>332</v>
      </c>
      <c r="E12077">
        <v>1</v>
      </c>
      <c r="F12077" t="s">
        <v>116</v>
      </c>
      <c r="G12077" t="s">
        <v>347</v>
      </c>
      <c r="H12077" t="s">
        <v>518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260</v>
      </c>
      <c r="D12078" t="s">
        <v>332</v>
      </c>
      <c r="E12078">
        <v>1</v>
      </c>
      <c r="F12078" t="s">
        <v>116</v>
      </c>
      <c r="G12078" t="s">
        <v>347</v>
      </c>
      <c r="H12078" t="s">
        <v>518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260</v>
      </c>
      <c r="D12079" t="s">
        <v>332</v>
      </c>
      <c r="E12079">
        <v>1</v>
      </c>
      <c r="F12079" t="s">
        <v>128</v>
      </c>
      <c r="G12079" t="s">
        <v>266</v>
      </c>
      <c r="H12079" t="s">
        <v>2085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260</v>
      </c>
      <c r="D12080" t="s">
        <v>332</v>
      </c>
      <c r="E12080">
        <v>1</v>
      </c>
      <c r="F12080" t="s">
        <v>224</v>
      </c>
      <c r="G12080" t="s">
        <v>262</v>
      </c>
      <c r="H12080" t="s">
        <v>301</v>
      </c>
      <c r="J12080" t="s">
        <v>927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260</v>
      </c>
      <c r="D12081" t="s">
        <v>332</v>
      </c>
      <c r="E12081">
        <v>1</v>
      </c>
      <c r="F12081" t="s">
        <v>116</v>
      </c>
      <c r="G12081" t="s">
        <v>347</v>
      </c>
      <c r="H12081" t="s">
        <v>518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260</v>
      </c>
      <c r="D12082" t="s">
        <v>332</v>
      </c>
      <c r="E12082">
        <v>1</v>
      </c>
      <c r="F12082" t="s">
        <v>1174</v>
      </c>
      <c r="G12082" t="s">
        <v>284</v>
      </c>
      <c r="H12082" t="s">
        <v>1195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260</v>
      </c>
      <c r="D12083" t="s">
        <v>332</v>
      </c>
      <c r="E12083">
        <v>1</v>
      </c>
      <c r="F12083" t="s">
        <v>3465</v>
      </c>
      <c r="G12083" t="s">
        <v>266</v>
      </c>
      <c r="H12083" t="s">
        <v>3465</v>
      </c>
      <c r="J12083" t="s">
        <v>1195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260</v>
      </c>
      <c r="D12084" t="s">
        <v>332</v>
      </c>
      <c r="E12084">
        <v>1</v>
      </c>
      <c r="F12084" t="s">
        <v>116</v>
      </c>
      <c r="G12084" t="s">
        <v>347</v>
      </c>
      <c r="H12084" t="s">
        <v>518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260</v>
      </c>
      <c r="D12085" t="s">
        <v>332</v>
      </c>
      <c r="E12085">
        <v>1</v>
      </c>
      <c r="F12085" t="s">
        <v>21</v>
      </c>
      <c r="G12085" t="s">
        <v>272</v>
      </c>
      <c r="H12085" t="s">
        <v>1522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260</v>
      </c>
      <c r="D12086" t="s">
        <v>332</v>
      </c>
      <c r="E12086">
        <v>1</v>
      </c>
      <c r="F12086" t="s">
        <v>116</v>
      </c>
      <c r="G12086" t="s">
        <v>347</v>
      </c>
      <c r="H12086" t="s">
        <v>518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260</v>
      </c>
      <c r="D12087" t="s">
        <v>332</v>
      </c>
      <c r="E12087">
        <v>1</v>
      </c>
      <c r="F12087" t="s">
        <v>224</v>
      </c>
      <c r="G12087" t="s">
        <v>263</v>
      </c>
      <c r="H12087" t="s">
        <v>3732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260</v>
      </c>
      <c r="D12088" t="s">
        <v>332</v>
      </c>
      <c r="E12088">
        <v>1</v>
      </c>
      <c r="F12088" t="s">
        <v>214</v>
      </c>
      <c r="G12088" t="s">
        <v>721</v>
      </c>
      <c r="H12088" t="s">
        <v>774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260</v>
      </c>
      <c r="D12089" t="s">
        <v>809</v>
      </c>
      <c r="E12089">
        <v>1</v>
      </c>
      <c r="F12089" t="s">
        <v>3204</v>
      </c>
      <c r="G12089" t="s">
        <v>266</v>
      </c>
      <c r="H12089" t="s">
        <v>3205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260</v>
      </c>
      <c r="D12090" t="s">
        <v>332</v>
      </c>
      <c r="E12090">
        <v>1</v>
      </c>
      <c r="F12090" t="s">
        <v>225</v>
      </c>
      <c r="G12090" t="s">
        <v>263</v>
      </c>
      <c r="H12090" t="s">
        <v>281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260</v>
      </c>
      <c r="D12091" t="s">
        <v>332</v>
      </c>
      <c r="E12091">
        <v>1</v>
      </c>
      <c r="F12091" t="s">
        <v>2688</v>
      </c>
      <c r="G12091" t="s">
        <v>263</v>
      </c>
      <c r="H12091" t="s">
        <v>3618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260</v>
      </c>
      <c r="D12092" t="s">
        <v>384</v>
      </c>
      <c r="E12092">
        <v>1</v>
      </c>
      <c r="F12092" t="s">
        <v>720</v>
      </c>
      <c r="G12092" t="s">
        <v>727</v>
      </c>
      <c r="H12092" t="s">
        <v>723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260</v>
      </c>
      <c r="D12093" t="s">
        <v>332</v>
      </c>
      <c r="E12093">
        <v>1</v>
      </c>
      <c r="F12093" t="s">
        <v>677</v>
      </c>
      <c r="G12093" t="s">
        <v>2303</v>
      </c>
      <c r="H12093" t="s">
        <v>576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260</v>
      </c>
      <c r="D12094" t="s">
        <v>332</v>
      </c>
      <c r="E12094">
        <v>1</v>
      </c>
      <c r="F12094" t="s">
        <v>225</v>
      </c>
      <c r="G12094" t="s">
        <v>284</v>
      </c>
      <c r="H12094" t="s">
        <v>1524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260</v>
      </c>
      <c r="D12095" t="s">
        <v>332</v>
      </c>
      <c r="E12095">
        <v>1</v>
      </c>
      <c r="F12095" t="s">
        <v>224</v>
      </c>
      <c r="G12095" t="s">
        <v>263</v>
      </c>
      <c r="H12095" t="s">
        <v>496</v>
      </c>
      <c r="J12095" t="s">
        <v>651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260</v>
      </c>
      <c r="D12096" t="s">
        <v>332</v>
      </c>
      <c r="E12096">
        <v>1</v>
      </c>
      <c r="F12096" t="s">
        <v>225</v>
      </c>
      <c r="G12096" t="s">
        <v>263</v>
      </c>
      <c r="H12096" t="s">
        <v>496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260</v>
      </c>
      <c r="D12097" t="s">
        <v>332</v>
      </c>
      <c r="E12097">
        <v>1</v>
      </c>
      <c r="F12097" t="s">
        <v>116</v>
      </c>
      <c r="G12097" t="s">
        <v>347</v>
      </c>
      <c r="H12097" t="s">
        <v>518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260</v>
      </c>
      <c r="D12098" t="s">
        <v>332</v>
      </c>
      <c r="E12098">
        <v>1</v>
      </c>
      <c r="F12098" t="s">
        <v>26</v>
      </c>
      <c r="G12098" t="s">
        <v>264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260</v>
      </c>
      <c r="D12099" t="s">
        <v>332</v>
      </c>
      <c r="E12099">
        <v>1</v>
      </c>
      <c r="F12099" t="s">
        <v>677</v>
      </c>
      <c r="G12099" t="s">
        <v>262</v>
      </c>
      <c r="H12099" t="s">
        <v>1517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260</v>
      </c>
      <c r="D12100" t="s">
        <v>332</v>
      </c>
      <c r="E12100">
        <v>1</v>
      </c>
      <c r="F12100" t="s">
        <v>224</v>
      </c>
      <c r="G12100" t="s">
        <v>273</v>
      </c>
      <c r="H12100" t="s">
        <v>470</v>
      </c>
      <c r="J12100" t="s">
        <v>1078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260</v>
      </c>
      <c r="D12101" t="s">
        <v>332</v>
      </c>
      <c r="E12101">
        <v>1</v>
      </c>
      <c r="F12101" t="s">
        <v>116</v>
      </c>
      <c r="G12101" t="s">
        <v>347</v>
      </c>
      <c r="H12101" t="s">
        <v>518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260</v>
      </c>
      <c r="D12102" t="s">
        <v>332</v>
      </c>
      <c r="E12102">
        <v>1</v>
      </c>
      <c r="F12102" t="s">
        <v>458</v>
      </c>
      <c r="G12102" t="s">
        <v>272</v>
      </c>
      <c r="H12102" t="s">
        <v>2746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260</v>
      </c>
      <c r="D12103" t="s">
        <v>332</v>
      </c>
      <c r="E12103">
        <v>1</v>
      </c>
      <c r="F12103" t="s">
        <v>116</v>
      </c>
      <c r="G12103" t="s">
        <v>347</v>
      </c>
      <c r="H12103" t="s">
        <v>518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260</v>
      </c>
      <c r="D12104" t="s">
        <v>332</v>
      </c>
      <c r="E12104">
        <v>1</v>
      </c>
      <c r="F12104" t="s">
        <v>116</v>
      </c>
      <c r="G12104" t="s">
        <v>382</v>
      </c>
      <c r="H12104" t="s">
        <v>514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260</v>
      </c>
      <c r="D12105" t="s">
        <v>332</v>
      </c>
      <c r="E12105">
        <v>1</v>
      </c>
      <c r="F12105" t="s">
        <v>116</v>
      </c>
      <c r="G12105" t="s">
        <v>647</v>
      </c>
      <c r="H12105" t="s">
        <v>668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260</v>
      </c>
      <c r="D12106" t="s">
        <v>332</v>
      </c>
      <c r="E12106">
        <v>1</v>
      </c>
      <c r="F12106" t="s">
        <v>116</v>
      </c>
      <c r="G12106" t="s">
        <v>600</v>
      </c>
      <c r="H12106" t="s">
        <v>565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260</v>
      </c>
      <c r="D12107" t="s">
        <v>332</v>
      </c>
      <c r="E12107">
        <v>1</v>
      </c>
      <c r="F12107" t="s">
        <v>586</v>
      </c>
      <c r="G12107" t="s">
        <v>263</v>
      </c>
      <c r="H12107" t="s">
        <v>672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260</v>
      </c>
      <c r="D12108" t="s">
        <v>332</v>
      </c>
      <c r="E12108">
        <v>1</v>
      </c>
      <c r="F12108" t="s">
        <v>458</v>
      </c>
      <c r="G12108" t="s">
        <v>284</v>
      </c>
      <c r="H12108" t="s">
        <v>3733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260</v>
      </c>
      <c r="D12109" t="s">
        <v>332</v>
      </c>
      <c r="E12109">
        <v>1</v>
      </c>
      <c r="F12109" t="s">
        <v>677</v>
      </c>
      <c r="G12109" t="s">
        <v>263</v>
      </c>
      <c r="H12109" t="s">
        <v>599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260</v>
      </c>
      <c r="D12110" t="s">
        <v>332</v>
      </c>
      <c r="E12110">
        <v>1</v>
      </c>
      <c r="F12110" t="s">
        <v>116</v>
      </c>
      <c r="G12110" t="s">
        <v>382</v>
      </c>
      <c r="H12110" t="s">
        <v>514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260</v>
      </c>
      <c r="D12111" t="s">
        <v>332</v>
      </c>
      <c r="E12111">
        <v>1</v>
      </c>
      <c r="F12111" t="s">
        <v>586</v>
      </c>
      <c r="G12111" t="s">
        <v>284</v>
      </c>
      <c r="H12111" t="s">
        <v>1076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260</v>
      </c>
      <c r="D12112" t="s">
        <v>332</v>
      </c>
      <c r="E12112">
        <v>1</v>
      </c>
      <c r="F12112" t="s">
        <v>3615</v>
      </c>
      <c r="G12112" t="s">
        <v>266</v>
      </c>
      <c r="H12112" t="s">
        <v>3631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260</v>
      </c>
      <c r="D12113" t="s">
        <v>332</v>
      </c>
      <c r="E12113">
        <v>1</v>
      </c>
      <c r="F12113" t="s">
        <v>677</v>
      </c>
      <c r="G12113" t="s">
        <v>284</v>
      </c>
      <c r="H12113" t="s">
        <v>3677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260</v>
      </c>
      <c r="D12114" t="s">
        <v>332</v>
      </c>
      <c r="E12114">
        <v>1</v>
      </c>
      <c r="F12114" t="s">
        <v>3631</v>
      </c>
      <c r="G12114" t="s">
        <v>284</v>
      </c>
      <c r="H12114" t="s">
        <v>3579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260</v>
      </c>
      <c r="D12115" t="s">
        <v>332</v>
      </c>
      <c r="E12115">
        <v>1</v>
      </c>
      <c r="F12115" t="s">
        <v>586</v>
      </c>
      <c r="G12115" t="s">
        <v>284</v>
      </c>
      <c r="H12115" t="s">
        <v>3579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260</v>
      </c>
      <c r="D12116" t="s">
        <v>332</v>
      </c>
      <c r="E12116">
        <v>1</v>
      </c>
      <c r="F12116" t="s">
        <v>225</v>
      </c>
      <c r="G12116" t="s">
        <v>284</v>
      </c>
      <c r="H12116" t="s">
        <v>3579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260</v>
      </c>
      <c r="D12117" t="s">
        <v>556</v>
      </c>
      <c r="E12117">
        <v>1</v>
      </c>
      <c r="F12117" t="s">
        <v>3615</v>
      </c>
      <c r="G12117" t="s">
        <v>266</v>
      </c>
      <c r="H12117" t="s">
        <v>3734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260</v>
      </c>
      <c r="D12118" t="s">
        <v>332</v>
      </c>
      <c r="E12118">
        <v>1</v>
      </c>
      <c r="F12118" t="s">
        <v>15</v>
      </c>
      <c r="G12118" t="s">
        <v>266</v>
      </c>
      <c r="H12118" t="s">
        <v>2818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260</v>
      </c>
      <c r="D12119" t="s">
        <v>332</v>
      </c>
      <c r="E12119">
        <v>1</v>
      </c>
      <c r="F12119" t="s">
        <v>26</v>
      </c>
      <c r="G12119" t="s">
        <v>603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260</v>
      </c>
      <c r="D12120" t="s">
        <v>332</v>
      </c>
      <c r="E12120">
        <v>1</v>
      </c>
      <c r="F12120" t="s">
        <v>26</v>
      </c>
      <c r="G12120" t="s">
        <v>1412</v>
      </c>
      <c r="H12120" t="s">
        <v>2903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260</v>
      </c>
      <c r="D12121" t="s">
        <v>332</v>
      </c>
      <c r="E12121">
        <v>1</v>
      </c>
      <c r="F12121" t="s">
        <v>21</v>
      </c>
      <c r="G12121" t="s">
        <v>272</v>
      </c>
      <c r="H12121" t="s">
        <v>1522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260</v>
      </c>
      <c r="D12122" t="s">
        <v>332</v>
      </c>
      <c r="E12122">
        <v>1</v>
      </c>
      <c r="F12122" t="s">
        <v>21</v>
      </c>
      <c r="G12122" t="s">
        <v>272</v>
      </c>
      <c r="H12122" t="s">
        <v>1522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260</v>
      </c>
      <c r="D12123" t="s">
        <v>332</v>
      </c>
      <c r="E12123">
        <v>1</v>
      </c>
      <c r="F12123" t="s">
        <v>455</v>
      </c>
      <c r="G12123" t="s">
        <v>347</v>
      </c>
      <c r="H12123" t="s">
        <v>456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260</v>
      </c>
      <c r="D12124" t="s">
        <v>332</v>
      </c>
      <c r="E12124">
        <v>1</v>
      </c>
      <c r="F12124" t="s">
        <v>455</v>
      </c>
      <c r="G12124" t="s">
        <v>382</v>
      </c>
      <c r="H12124" t="s">
        <v>514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260</v>
      </c>
      <c r="D12125" t="s">
        <v>332</v>
      </c>
      <c r="E12125">
        <v>1</v>
      </c>
      <c r="F12125" t="s">
        <v>127</v>
      </c>
      <c r="G12125" t="s">
        <v>266</v>
      </c>
      <c r="H12125" t="s">
        <v>3446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260</v>
      </c>
      <c r="D12126" t="s">
        <v>332</v>
      </c>
      <c r="E12126">
        <v>1</v>
      </c>
      <c r="F12126" t="s">
        <v>386</v>
      </c>
      <c r="G12126" t="s">
        <v>284</v>
      </c>
      <c r="H12126" t="s">
        <v>1394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260</v>
      </c>
      <c r="D12127" t="s">
        <v>332</v>
      </c>
      <c r="E12127">
        <v>1</v>
      </c>
      <c r="F12127" t="s">
        <v>225</v>
      </c>
      <c r="G12127" t="s">
        <v>262</v>
      </c>
      <c r="H12127" t="s">
        <v>2152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260</v>
      </c>
      <c r="D12128" t="s">
        <v>332</v>
      </c>
      <c r="E12128">
        <v>1</v>
      </c>
      <c r="F12128" t="s">
        <v>225</v>
      </c>
      <c r="G12128" t="s">
        <v>272</v>
      </c>
      <c r="H12128" t="s">
        <v>255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260</v>
      </c>
      <c r="D12129" t="s">
        <v>332</v>
      </c>
      <c r="E12129">
        <v>1</v>
      </c>
      <c r="F12129" t="s">
        <v>21</v>
      </c>
      <c r="G12129" t="s">
        <v>272</v>
      </c>
      <c r="H12129" t="s">
        <v>1522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260</v>
      </c>
      <c r="D12130" t="s">
        <v>332</v>
      </c>
      <c r="E12130">
        <v>1</v>
      </c>
      <c r="F12130" t="s">
        <v>677</v>
      </c>
      <c r="G12130" t="s">
        <v>272</v>
      </c>
      <c r="H12130" t="s">
        <v>3735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260</v>
      </c>
      <c r="D12131" t="s">
        <v>332</v>
      </c>
      <c r="E12131">
        <v>1</v>
      </c>
      <c r="F12131" t="s">
        <v>116</v>
      </c>
      <c r="G12131" t="s">
        <v>347</v>
      </c>
      <c r="H12131" t="s">
        <v>519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260</v>
      </c>
      <c r="D12132" t="s">
        <v>332</v>
      </c>
      <c r="E12132">
        <v>1</v>
      </c>
      <c r="F12132" t="s">
        <v>891</v>
      </c>
      <c r="G12132" t="s">
        <v>284</v>
      </c>
      <c r="H12132" t="s">
        <v>3095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260</v>
      </c>
      <c r="D12133" t="s">
        <v>332</v>
      </c>
      <c r="E12133">
        <v>1</v>
      </c>
      <c r="F12133" t="s">
        <v>1102</v>
      </c>
      <c r="G12133" t="s">
        <v>3526</v>
      </c>
      <c r="H12133" t="s">
        <v>3165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260</v>
      </c>
      <c r="D12134" t="s">
        <v>332</v>
      </c>
      <c r="E12134">
        <v>1</v>
      </c>
      <c r="F12134" t="s">
        <v>44</v>
      </c>
      <c r="G12134" t="s">
        <v>1996</v>
      </c>
      <c r="H12134" t="s">
        <v>1997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260</v>
      </c>
      <c r="D12135" t="s">
        <v>332</v>
      </c>
      <c r="E12135">
        <v>1</v>
      </c>
      <c r="F12135" t="s">
        <v>26</v>
      </c>
      <c r="G12135" t="s">
        <v>333</v>
      </c>
      <c r="H12135" t="s">
        <v>3243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260</v>
      </c>
      <c r="D12136" t="s">
        <v>332</v>
      </c>
      <c r="E12136">
        <v>1</v>
      </c>
      <c r="F12136" t="s">
        <v>48</v>
      </c>
      <c r="G12136" t="s">
        <v>1301</v>
      </c>
      <c r="H12136" t="s">
        <v>3163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260</v>
      </c>
      <c r="D12137" t="s">
        <v>332</v>
      </c>
      <c r="E12137">
        <v>1</v>
      </c>
      <c r="F12137" t="s">
        <v>734</v>
      </c>
      <c r="G12137" t="s">
        <v>735</v>
      </c>
      <c r="H12137" t="s">
        <v>858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260</v>
      </c>
      <c r="D12138" t="s">
        <v>332</v>
      </c>
      <c r="E12138">
        <v>1</v>
      </c>
      <c r="F12138" t="s">
        <v>3120</v>
      </c>
      <c r="G12138" t="s">
        <v>721</v>
      </c>
      <c r="H12138" t="s">
        <v>3736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260</v>
      </c>
      <c r="D12139" t="s">
        <v>332</v>
      </c>
      <c r="E12139">
        <v>1</v>
      </c>
      <c r="F12139" t="s">
        <v>3120</v>
      </c>
      <c r="G12139" t="s">
        <v>721</v>
      </c>
      <c r="H12139" t="s">
        <v>3737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260</v>
      </c>
      <c r="D12140" t="s">
        <v>332</v>
      </c>
      <c r="E12140">
        <v>1</v>
      </c>
      <c r="F12140" t="s">
        <v>116</v>
      </c>
      <c r="G12140" t="s">
        <v>347</v>
      </c>
      <c r="H12140" t="s">
        <v>518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260</v>
      </c>
      <c r="D12141" t="s">
        <v>332</v>
      </c>
      <c r="E12141">
        <v>1</v>
      </c>
      <c r="F12141" t="s">
        <v>116</v>
      </c>
      <c r="G12141" t="s">
        <v>347</v>
      </c>
      <c r="H12141" t="s">
        <v>518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260</v>
      </c>
      <c r="D12142" t="s">
        <v>332</v>
      </c>
      <c r="E12142">
        <v>1</v>
      </c>
      <c r="F12142" t="s">
        <v>44</v>
      </c>
      <c r="G12142" t="s">
        <v>702</v>
      </c>
      <c r="H12142" t="s">
        <v>2673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260</v>
      </c>
      <c r="D12143" t="s">
        <v>332</v>
      </c>
      <c r="E12143">
        <v>1</v>
      </c>
      <c r="F12143" t="s">
        <v>26</v>
      </c>
      <c r="G12143" t="s">
        <v>264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260</v>
      </c>
      <c r="D12144" t="s">
        <v>332</v>
      </c>
      <c r="E12144">
        <v>1</v>
      </c>
      <c r="F12144" t="s">
        <v>48</v>
      </c>
      <c r="G12144" t="s">
        <v>1765</v>
      </c>
      <c r="H12144" t="s">
        <v>2670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260</v>
      </c>
      <c r="D12145" t="s">
        <v>332</v>
      </c>
      <c r="E12145">
        <v>1</v>
      </c>
      <c r="F12145" t="s">
        <v>848</v>
      </c>
      <c r="G12145" t="s">
        <v>727</v>
      </c>
      <c r="H12145" t="s">
        <v>853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260</v>
      </c>
      <c r="D12146" t="s">
        <v>332</v>
      </c>
      <c r="E12146">
        <v>1</v>
      </c>
      <c r="F12146" t="s">
        <v>26</v>
      </c>
      <c r="G12146" t="s">
        <v>264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260</v>
      </c>
      <c r="D12147" t="s">
        <v>332</v>
      </c>
      <c r="E12147">
        <v>1</v>
      </c>
      <c r="F12147" t="s">
        <v>2669</v>
      </c>
      <c r="G12147" t="s">
        <v>2662</v>
      </c>
      <c r="H12147" t="s">
        <v>3588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260</v>
      </c>
      <c r="D12148" t="s">
        <v>332</v>
      </c>
      <c r="E12148">
        <v>1</v>
      </c>
      <c r="F12148" t="s">
        <v>586</v>
      </c>
      <c r="G12148" t="s">
        <v>263</v>
      </c>
      <c r="H12148" t="s">
        <v>672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260</v>
      </c>
      <c r="D12149" t="s">
        <v>332</v>
      </c>
      <c r="E12149">
        <v>1</v>
      </c>
      <c r="F12149" t="s">
        <v>2134</v>
      </c>
      <c r="G12149" t="s">
        <v>266</v>
      </c>
      <c r="H12149" t="s">
        <v>3738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260</v>
      </c>
      <c r="D12150" t="s">
        <v>332</v>
      </c>
      <c r="E12150">
        <v>1</v>
      </c>
      <c r="F12150" t="s">
        <v>891</v>
      </c>
      <c r="G12150" t="s">
        <v>272</v>
      </c>
      <c r="H12150" t="s">
        <v>255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260</v>
      </c>
      <c r="D12151" t="s">
        <v>332</v>
      </c>
      <c r="E12151">
        <v>1</v>
      </c>
      <c r="F12151" t="s">
        <v>386</v>
      </c>
      <c r="G12151" t="s">
        <v>263</v>
      </c>
      <c r="H12151" t="s">
        <v>3739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260</v>
      </c>
      <c r="D12152" t="s">
        <v>332</v>
      </c>
      <c r="E12152">
        <v>1</v>
      </c>
      <c r="F12152" t="s">
        <v>455</v>
      </c>
      <c r="G12152" t="s">
        <v>347</v>
      </c>
      <c r="H12152" t="s">
        <v>456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260</v>
      </c>
      <c r="D12153" t="s">
        <v>332</v>
      </c>
      <c r="E12153">
        <v>1</v>
      </c>
      <c r="F12153" t="s">
        <v>225</v>
      </c>
      <c r="G12153" t="s">
        <v>263</v>
      </c>
      <c r="H12153" t="s">
        <v>473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260</v>
      </c>
      <c r="D12154" t="s">
        <v>332</v>
      </c>
      <c r="E12154">
        <v>1</v>
      </c>
      <c r="F12154" t="s">
        <v>21</v>
      </c>
      <c r="G12154" t="s">
        <v>272</v>
      </c>
      <c r="H12154" t="s">
        <v>1522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260</v>
      </c>
      <c r="D12155" t="s">
        <v>332</v>
      </c>
      <c r="E12155">
        <v>1</v>
      </c>
      <c r="F12155" t="s">
        <v>455</v>
      </c>
      <c r="G12155" t="s">
        <v>349</v>
      </c>
      <c r="H12155" t="s">
        <v>457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260</v>
      </c>
      <c r="D12156" t="s">
        <v>332</v>
      </c>
      <c r="E12156">
        <v>1</v>
      </c>
      <c r="F12156" t="s">
        <v>455</v>
      </c>
      <c r="G12156" t="s">
        <v>349</v>
      </c>
      <c r="H12156" t="s">
        <v>457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260</v>
      </c>
      <c r="D12157" t="s">
        <v>332</v>
      </c>
      <c r="E12157">
        <v>1</v>
      </c>
      <c r="F12157" t="s">
        <v>225</v>
      </c>
      <c r="G12157" t="s">
        <v>263</v>
      </c>
      <c r="H12157" t="s">
        <v>478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260</v>
      </c>
      <c r="D12158" t="s">
        <v>332</v>
      </c>
      <c r="E12158">
        <v>1</v>
      </c>
      <c r="F12158" t="s">
        <v>116</v>
      </c>
      <c r="G12158" t="s">
        <v>347</v>
      </c>
      <c r="H12158" t="s">
        <v>518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260</v>
      </c>
      <c r="D12159" t="s">
        <v>332</v>
      </c>
      <c r="E12159">
        <v>1</v>
      </c>
      <c r="F12159" t="s">
        <v>116</v>
      </c>
      <c r="G12159" t="s">
        <v>347</v>
      </c>
      <c r="H12159" t="s">
        <v>518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260</v>
      </c>
      <c r="D12160" t="s">
        <v>332</v>
      </c>
      <c r="E12160">
        <v>1</v>
      </c>
      <c r="F12160" t="s">
        <v>116</v>
      </c>
      <c r="G12160" t="s">
        <v>347</v>
      </c>
      <c r="H12160" t="s">
        <v>518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260</v>
      </c>
      <c r="D12161" t="s">
        <v>332</v>
      </c>
      <c r="E12161">
        <v>1</v>
      </c>
      <c r="F12161" t="s">
        <v>116</v>
      </c>
      <c r="G12161" t="s">
        <v>347</v>
      </c>
      <c r="H12161" t="s">
        <v>518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260</v>
      </c>
      <c r="D12162" t="s">
        <v>332</v>
      </c>
      <c r="E12162">
        <v>1</v>
      </c>
      <c r="F12162" t="s">
        <v>225</v>
      </c>
      <c r="G12162" t="s">
        <v>860</v>
      </c>
      <c r="H12162" t="s">
        <v>3740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260</v>
      </c>
      <c r="D12163" t="s">
        <v>332</v>
      </c>
      <c r="E12163">
        <v>1</v>
      </c>
      <c r="F12163" t="s">
        <v>225</v>
      </c>
      <c r="G12163" t="s">
        <v>263</v>
      </c>
      <c r="H12163" t="s">
        <v>1018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260</v>
      </c>
      <c r="D12164" t="s">
        <v>332</v>
      </c>
      <c r="E12164">
        <v>1</v>
      </c>
      <c r="F12164" t="s">
        <v>342</v>
      </c>
      <c r="G12164" t="s">
        <v>273</v>
      </c>
      <c r="H12164" t="s">
        <v>963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260</v>
      </c>
      <c r="D12165" t="s">
        <v>332</v>
      </c>
      <c r="E12165">
        <v>1</v>
      </c>
      <c r="F12165" t="s">
        <v>526</v>
      </c>
      <c r="G12165" t="s">
        <v>266</v>
      </c>
      <c r="H12165" t="s">
        <v>3538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260</v>
      </c>
      <c r="D12166" t="s">
        <v>332</v>
      </c>
      <c r="E12166">
        <v>1</v>
      </c>
      <c r="F12166" t="s">
        <v>1867</v>
      </c>
      <c r="G12166" t="s">
        <v>273</v>
      </c>
      <c r="H12166" t="s">
        <v>3741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260</v>
      </c>
      <c r="D12167" t="s">
        <v>332</v>
      </c>
      <c r="E12167">
        <v>1</v>
      </c>
      <c r="F12167" t="s">
        <v>116</v>
      </c>
      <c r="G12167" t="s">
        <v>347</v>
      </c>
      <c r="H12167" t="s">
        <v>518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260</v>
      </c>
      <c r="D12168" t="s">
        <v>332</v>
      </c>
      <c r="E12168">
        <v>1</v>
      </c>
      <c r="F12168" t="s">
        <v>891</v>
      </c>
      <c r="G12168" t="s">
        <v>272</v>
      </c>
      <c r="H12168" t="s">
        <v>252</v>
      </c>
      <c r="J12168" t="s">
        <v>3742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260</v>
      </c>
      <c r="D12169" t="s">
        <v>332</v>
      </c>
      <c r="E12169">
        <v>1</v>
      </c>
      <c r="F12169" t="s">
        <v>116</v>
      </c>
      <c r="G12169" t="s">
        <v>347</v>
      </c>
      <c r="H12169" t="s">
        <v>518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260</v>
      </c>
      <c r="D12170" t="s">
        <v>332</v>
      </c>
      <c r="E12170">
        <v>1</v>
      </c>
      <c r="F12170" t="s">
        <v>225</v>
      </c>
      <c r="G12170" t="s">
        <v>263</v>
      </c>
      <c r="H12170" t="s">
        <v>3743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260</v>
      </c>
      <c r="D12171" t="s">
        <v>332</v>
      </c>
      <c r="E12171">
        <v>1</v>
      </c>
      <c r="F12171" t="s">
        <v>458</v>
      </c>
      <c r="G12171" t="s">
        <v>262</v>
      </c>
      <c r="H12171" t="s">
        <v>3744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260</v>
      </c>
      <c r="D12172" t="s">
        <v>332</v>
      </c>
      <c r="E12172">
        <v>1</v>
      </c>
      <c r="F12172" t="s">
        <v>224</v>
      </c>
      <c r="G12172" t="s">
        <v>263</v>
      </c>
      <c r="H12172" t="s">
        <v>473</v>
      </c>
      <c r="J12172" t="s">
        <v>1078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260</v>
      </c>
      <c r="D12173" t="s">
        <v>332</v>
      </c>
      <c r="E12173">
        <v>1</v>
      </c>
      <c r="F12173" t="s">
        <v>891</v>
      </c>
      <c r="G12173" t="s">
        <v>272</v>
      </c>
      <c r="H12173" t="s">
        <v>355</v>
      </c>
      <c r="J12173" t="s">
        <v>3742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260</v>
      </c>
      <c r="D12174" t="s">
        <v>332</v>
      </c>
      <c r="E12174">
        <v>1</v>
      </c>
      <c r="F12174" t="s">
        <v>224</v>
      </c>
      <c r="G12174" t="s">
        <v>273</v>
      </c>
      <c r="H12174" t="s">
        <v>3745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260</v>
      </c>
      <c r="D12175" t="s">
        <v>332</v>
      </c>
      <c r="E12175">
        <v>1</v>
      </c>
      <c r="F12175" t="s">
        <v>891</v>
      </c>
      <c r="G12175" t="s">
        <v>263</v>
      </c>
      <c r="H12175" t="s">
        <v>1234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260</v>
      </c>
      <c r="D12176" t="s">
        <v>332</v>
      </c>
      <c r="E12176">
        <v>1</v>
      </c>
      <c r="F12176" t="s">
        <v>225</v>
      </c>
      <c r="G12176" t="s">
        <v>273</v>
      </c>
      <c r="H12176" t="s">
        <v>1279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260</v>
      </c>
      <c r="D12177" t="s">
        <v>332</v>
      </c>
      <c r="E12177">
        <v>1</v>
      </c>
      <c r="F12177" t="s">
        <v>458</v>
      </c>
      <c r="G12177" t="s">
        <v>263</v>
      </c>
      <c r="H12177" t="s">
        <v>3746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260</v>
      </c>
      <c r="D12178" t="s">
        <v>332</v>
      </c>
      <c r="E12178">
        <v>1</v>
      </c>
      <c r="F12178" t="s">
        <v>386</v>
      </c>
      <c r="G12178" t="s">
        <v>272</v>
      </c>
      <c r="H12178" t="s">
        <v>252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260</v>
      </c>
      <c r="D12179" t="s">
        <v>332</v>
      </c>
      <c r="E12179">
        <v>1</v>
      </c>
      <c r="F12179" t="s">
        <v>224</v>
      </c>
      <c r="G12179" t="s">
        <v>272</v>
      </c>
      <c r="H12179" t="s">
        <v>252</v>
      </c>
      <c r="J12179" t="s">
        <v>17</v>
      </c>
      <c r="L12179" t="s">
        <v>2368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260</v>
      </c>
      <c r="D12180" t="s">
        <v>332</v>
      </c>
      <c r="E12180">
        <v>1</v>
      </c>
      <c r="F12180" t="s">
        <v>225</v>
      </c>
      <c r="G12180" t="s">
        <v>272</v>
      </c>
      <c r="H12180" t="s">
        <v>252</v>
      </c>
      <c r="L12180" t="s">
        <v>2368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260</v>
      </c>
      <c r="D12181" t="s">
        <v>332</v>
      </c>
      <c r="E12181">
        <v>1</v>
      </c>
      <c r="F12181" t="s">
        <v>116</v>
      </c>
      <c r="G12181" t="s">
        <v>939</v>
      </c>
      <c r="H12181" t="s">
        <v>3498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260</v>
      </c>
      <c r="D12182" t="s">
        <v>332</v>
      </c>
      <c r="E12182">
        <v>1</v>
      </c>
      <c r="F12182" t="s">
        <v>225</v>
      </c>
      <c r="G12182" t="s">
        <v>273</v>
      </c>
      <c r="H12182" t="s">
        <v>3745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260</v>
      </c>
      <c r="D12183" t="s">
        <v>332</v>
      </c>
      <c r="E12183">
        <v>1</v>
      </c>
      <c r="F12183" t="s">
        <v>26</v>
      </c>
      <c r="G12183" t="s">
        <v>266</v>
      </c>
      <c r="H12183" t="s">
        <v>3321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260</v>
      </c>
      <c r="D12184" t="s">
        <v>332</v>
      </c>
      <c r="E12184">
        <v>1</v>
      </c>
      <c r="F12184" t="s">
        <v>116</v>
      </c>
      <c r="G12184" t="s">
        <v>347</v>
      </c>
      <c r="H12184" t="s">
        <v>518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260</v>
      </c>
      <c r="D12185" t="s">
        <v>332</v>
      </c>
      <c r="E12185">
        <v>1</v>
      </c>
      <c r="F12185" t="s">
        <v>116</v>
      </c>
      <c r="G12185" t="s">
        <v>347</v>
      </c>
      <c r="H12185" t="s">
        <v>518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260</v>
      </c>
      <c r="D12186" t="s">
        <v>332</v>
      </c>
      <c r="E12186">
        <v>1</v>
      </c>
      <c r="F12186" t="s">
        <v>2134</v>
      </c>
      <c r="G12186" t="s">
        <v>266</v>
      </c>
      <c r="H12186" t="s">
        <v>3747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260</v>
      </c>
      <c r="D12187" t="s">
        <v>332</v>
      </c>
      <c r="E12187">
        <v>1</v>
      </c>
      <c r="F12187" t="s">
        <v>526</v>
      </c>
      <c r="G12187" t="s">
        <v>266</v>
      </c>
      <c r="H12187" t="s">
        <v>3538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260</v>
      </c>
      <c r="D12188" t="s">
        <v>332</v>
      </c>
      <c r="E12188">
        <v>1</v>
      </c>
      <c r="F12188" t="s">
        <v>2134</v>
      </c>
      <c r="G12188" t="s">
        <v>266</v>
      </c>
      <c r="H12188" t="s">
        <v>3736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260</v>
      </c>
      <c r="D12189" t="s">
        <v>332</v>
      </c>
      <c r="E12189">
        <v>1</v>
      </c>
      <c r="F12189" t="s">
        <v>225</v>
      </c>
      <c r="G12189" t="s">
        <v>284</v>
      </c>
      <c r="H12189" t="s">
        <v>250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260</v>
      </c>
      <c r="D12190" t="s">
        <v>332</v>
      </c>
      <c r="E12190">
        <v>1</v>
      </c>
      <c r="F12190" t="s">
        <v>21</v>
      </c>
      <c r="G12190" t="s">
        <v>998</v>
      </c>
      <c r="H12190" t="s">
        <v>3327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260</v>
      </c>
      <c r="D12191" t="s">
        <v>332</v>
      </c>
      <c r="E12191">
        <v>1</v>
      </c>
      <c r="F12191" t="s">
        <v>21</v>
      </c>
      <c r="G12191" t="s">
        <v>272</v>
      </c>
      <c r="H12191" t="s">
        <v>1522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260</v>
      </c>
      <c r="D12192" t="s">
        <v>332</v>
      </c>
      <c r="E12192">
        <v>1</v>
      </c>
      <c r="F12192" t="s">
        <v>201</v>
      </c>
      <c r="G12192" t="s">
        <v>623</v>
      </c>
      <c r="H12192" t="s">
        <v>202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260</v>
      </c>
      <c r="D12193" t="s">
        <v>332</v>
      </c>
      <c r="E12193">
        <v>1</v>
      </c>
      <c r="F12193" t="s">
        <v>116</v>
      </c>
      <c r="G12193" t="s">
        <v>347</v>
      </c>
      <c r="H12193" t="s">
        <v>518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260</v>
      </c>
      <c r="D12194" t="s">
        <v>332</v>
      </c>
      <c r="E12194">
        <v>1</v>
      </c>
      <c r="F12194" t="s">
        <v>458</v>
      </c>
      <c r="G12194" t="s">
        <v>263</v>
      </c>
      <c r="H12194" t="s">
        <v>3749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260</v>
      </c>
      <c r="D12195" t="s">
        <v>332</v>
      </c>
      <c r="E12195">
        <v>1</v>
      </c>
      <c r="F12195" t="s">
        <v>455</v>
      </c>
      <c r="G12195" t="s">
        <v>347</v>
      </c>
      <c r="H12195" t="s">
        <v>456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260</v>
      </c>
      <c r="D12196" t="s">
        <v>332</v>
      </c>
      <c r="E12196">
        <v>1</v>
      </c>
      <c r="F12196" t="s">
        <v>127</v>
      </c>
      <c r="G12196" t="s">
        <v>266</v>
      </c>
      <c r="H12196" t="s">
        <v>3446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260</v>
      </c>
      <c r="D12197" t="s">
        <v>332</v>
      </c>
      <c r="E12197">
        <v>1</v>
      </c>
      <c r="F12197" t="s">
        <v>458</v>
      </c>
      <c r="G12197" t="s">
        <v>262</v>
      </c>
      <c r="H12197" t="s">
        <v>989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260</v>
      </c>
      <c r="D12198" t="s">
        <v>332</v>
      </c>
      <c r="E12198">
        <v>1</v>
      </c>
      <c r="F12198" t="s">
        <v>458</v>
      </c>
      <c r="G12198" t="s">
        <v>262</v>
      </c>
      <c r="H12198" t="s">
        <v>3750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260</v>
      </c>
      <c r="D12199" t="s">
        <v>332</v>
      </c>
      <c r="E12199">
        <v>1</v>
      </c>
      <c r="F12199" t="s">
        <v>3120</v>
      </c>
      <c r="G12199" t="s">
        <v>721</v>
      </c>
      <c r="H12199" t="s">
        <v>3751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260</v>
      </c>
      <c r="D12200" t="s">
        <v>332</v>
      </c>
      <c r="E12200">
        <v>1</v>
      </c>
      <c r="F12200" t="s">
        <v>365</v>
      </c>
      <c r="G12200" t="s">
        <v>366</v>
      </c>
      <c r="H12200" t="s">
        <v>371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260</v>
      </c>
      <c r="D12201" t="s">
        <v>332</v>
      </c>
      <c r="E12201">
        <v>1</v>
      </c>
      <c r="F12201" t="s">
        <v>26</v>
      </c>
      <c r="G12201" t="s">
        <v>264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260</v>
      </c>
      <c r="D12202" t="s">
        <v>332</v>
      </c>
      <c r="E12202">
        <v>1</v>
      </c>
      <c r="F12202" t="s">
        <v>1174</v>
      </c>
      <c r="G12202" t="s">
        <v>263</v>
      </c>
      <c r="H12202" t="s">
        <v>3743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261</v>
      </c>
      <c r="D12203" t="s">
        <v>3748</v>
      </c>
      <c r="E12203">
        <v>1</v>
      </c>
      <c r="F12203" t="s">
        <v>2651</v>
      </c>
      <c r="G12203" t="s">
        <v>266</v>
      </c>
      <c r="H12203" t="s">
        <v>3752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261</v>
      </c>
      <c r="D12204" t="s">
        <v>3748</v>
      </c>
      <c r="E12204">
        <v>1</v>
      </c>
      <c r="F12204" t="s">
        <v>214</v>
      </c>
      <c r="G12204" t="s">
        <v>721</v>
      </c>
      <c r="H12204" t="s">
        <v>216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260</v>
      </c>
      <c r="D12205" t="s">
        <v>332</v>
      </c>
      <c r="E12205">
        <v>1</v>
      </c>
      <c r="F12205" t="s">
        <v>21</v>
      </c>
      <c r="G12205" t="s">
        <v>272</v>
      </c>
      <c r="H12205" t="s">
        <v>1522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260</v>
      </c>
      <c r="D12206" t="s">
        <v>332</v>
      </c>
      <c r="E12206">
        <v>1</v>
      </c>
      <c r="F12206" t="s">
        <v>15</v>
      </c>
      <c r="G12206" t="s">
        <v>266</v>
      </c>
      <c r="H12206" t="s">
        <v>3754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260</v>
      </c>
      <c r="D12207" t="s">
        <v>332</v>
      </c>
      <c r="E12207">
        <v>1</v>
      </c>
      <c r="F12207" t="s">
        <v>458</v>
      </c>
      <c r="G12207" t="s">
        <v>266</v>
      </c>
      <c r="H12207" t="s">
        <v>3753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260</v>
      </c>
      <c r="D12208" t="s">
        <v>332</v>
      </c>
      <c r="E12208">
        <v>1</v>
      </c>
      <c r="F12208" t="s">
        <v>225</v>
      </c>
      <c r="G12208" t="s">
        <v>263</v>
      </c>
      <c r="H12208" t="s">
        <v>282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260</v>
      </c>
      <c r="D12209" t="s">
        <v>332</v>
      </c>
      <c r="E12209">
        <v>1</v>
      </c>
      <c r="F12209" t="s">
        <v>458</v>
      </c>
      <c r="G12209" t="s">
        <v>777</v>
      </c>
      <c r="H12209" t="s">
        <v>3755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260</v>
      </c>
      <c r="D12210" t="s">
        <v>332</v>
      </c>
      <c r="E12210">
        <v>1</v>
      </c>
      <c r="F12210" t="s">
        <v>458</v>
      </c>
      <c r="G12210" t="s">
        <v>272</v>
      </c>
      <c r="H12210" t="s">
        <v>1916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260</v>
      </c>
      <c r="D12211" t="s">
        <v>332</v>
      </c>
      <c r="E12211">
        <v>1</v>
      </c>
      <c r="F12211" t="s">
        <v>458</v>
      </c>
      <c r="G12211" t="s">
        <v>272</v>
      </c>
      <c r="H12211" t="s">
        <v>3756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260</v>
      </c>
      <c r="D12212" t="s">
        <v>332</v>
      </c>
      <c r="E12212">
        <v>1</v>
      </c>
      <c r="F12212" t="s">
        <v>116</v>
      </c>
      <c r="G12212" t="s">
        <v>347</v>
      </c>
      <c r="H12212" t="s">
        <v>518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260</v>
      </c>
      <c r="D12213" t="s">
        <v>332</v>
      </c>
      <c r="E12213">
        <v>1</v>
      </c>
      <c r="F12213" t="s">
        <v>116</v>
      </c>
      <c r="G12213" t="s">
        <v>382</v>
      </c>
      <c r="H12213" t="s">
        <v>514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260</v>
      </c>
      <c r="D12214" t="s">
        <v>332</v>
      </c>
      <c r="E12214">
        <v>1</v>
      </c>
      <c r="F12214" t="s">
        <v>1545</v>
      </c>
      <c r="G12214" t="s">
        <v>266</v>
      </c>
      <c r="H12214" t="s">
        <v>3758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260</v>
      </c>
      <c r="D12215" t="s">
        <v>332</v>
      </c>
      <c r="E12215">
        <v>1</v>
      </c>
      <c r="F12215" t="s">
        <v>458</v>
      </c>
      <c r="G12215" t="s">
        <v>266</v>
      </c>
      <c r="H12215" t="s">
        <v>3757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260</v>
      </c>
      <c r="D12216" t="s">
        <v>332</v>
      </c>
      <c r="E12216">
        <v>1</v>
      </c>
      <c r="F12216" t="s">
        <v>15</v>
      </c>
      <c r="G12216" t="s">
        <v>266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260</v>
      </c>
      <c r="D12217" t="s">
        <v>332</v>
      </c>
      <c r="E12217">
        <v>1</v>
      </c>
      <c r="F12217" t="s">
        <v>116</v>
      </c>
      <c r="G12217" t="s">
        <v>349</v>
      </c>
      <c r="H12217" t="s">
        <v>515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260</v>
      </c>
      <c r="D12218" t="s">
        <v>809</v>
      </c>
      <c r="E12218">
        <v>1</v>
      </c>
      <c r="F12218" t="s">
        <v>458</v>
      </c>
      <c r="G12218" t="s">
        <v>349</v>
      </c>
      <c r="H12218" t="s">
        <v>515</v>
      </c>
      <c r="L12218" t="s">
        <v>992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260</v>
      </c>
      <c r="D12219" t="s">
        <v>332</v>
      </c>
      <c r="E12219">
        <v>1</v>
      </c>
      <c r="F12219" t="s">
        <v>116</v>
      </c>
      <c r="G12219" t="s">
        <v>347</v>
      </c>
      <c r="H12219" t="s">
        <v>518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260</v>
      </c>
      <c r="D12220" t="s">
        <v>332</v>
      </c>
      <c r="E12220">
        <v>1</v>
      </c>
      <c r="F12220" t="s">
        <v>116</v>
      </c>
      <c r="G12220" t="s">
        <v>347</v>
      </c>
      <c r="H12220" t="s">
        <v>518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260</v>
      </c>
      <c r="D12221" t="s">
        <v>332</v>
      </c>
      <c r="E12221">
        <v>1</v>
      </c>
      <c r="F12221" t="s">
        <v>891</v>
      </c>
      <c r="G12221" t="s">
        <v>263</v>
      </c>
      <c r="H12221" t="s">
        <v>672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260</v>
      </c>
      <c r="D12222" t="s">
        <v>332</v>
      </c>
      <c r="E12222">
        <v>1</v>
      </c>
      <c r="F12222" t="s">
        <v>225</v>
      </c>
      <c r="G12222" t="s">
        <v>263</v>
      </c>
      <c r="H12222" t="s">
        <v>672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260</v>
      </c>
      <c r="D12223" t="s">
        <v>332</v>
      </c>
      <c r="E12223">
        <v>1</v>
      </c>
      <c r="F12223" t="s">
        <v>458</v>
      </c>
      <c r="G12223" t="s">
        <v>777</v>
      </c>
      <c r="H12223" t="s">
        <v>3760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260</v>
      </c>
      <c r="D12224" t="s">
        <v>332</v>
      </c>
      <c r="E12224">
        <v>1</v>
      </c>
      <c r="F12224" t="s">
        <v>891</v>
      </c>
      <c r="G12224" t="s">
        <v>263</v>
      </c>
      <c r="H12224" t="s">
        <v>672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260</v>
      </c>
      <c r="D12225" t="s">
        <v>332</v>
      </c>
      <c r="E12225">
        <v>1</v>
      </c>
      <c r="F12225" t="s">
        <v>225</v>
      </c>
      <c r="G12225" t="s">
        <v>263</v>
      </c>
      <c r="H12225" t="s">
        <v>672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260</v>
      </c>
      <c r="D12226" t="s">
        <v>332</v>
      </c>
      <c r="E12226">
        <v>1</v>
      </c>
      <c r="F12226" t="s">
        <v>15</v>
      </c>
      <c r="G12226" t="s">
        <v>273</v>
      </c>
      <c r="H12226" t="s">
        <v>561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260</v>
      </c>
      <c r="D12227" t="s">
        <v>332</v>
      </c>
      <c r="E12227">
        <v>1</v>
      </c>
      <c r="F12227" t="s">
        <v>201</v>
      </c>
      <c r="G12227" t="s">
        <v>623</v>
      </c>
      <c r="H12227" t="s">
        <v>203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260</v>
      </c>
      <c r="D12228" t="s">
        <v>332</v>
      </c>
      <c r="E12228">
        <v>1</v>
      </c>
      <c r="F12228" t="s">
        <v>342</v>
      </c>
      <c r="G12228" t="s">
        <v>272</v>
      </c>
      <c r="H12228" t="s">
        <v>253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260</v>
      </c>
      <c r="D12229" t="s">
        <v>332</v>
      </c>
      <c r="E12229">
        <v>1</v>
      </c>
      <c r="F12229" t="s">
        <v>342</v>
      </c>
      <c r="G12229" t="s">
        <v>272</v>
      </c>
      <c r="H12229" t="s">
        <v>252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260</v>
      </c>
      <c r="D12230" t="s">
        <v>332</v>
      </c>
      <c r="E12230">
        <v>1</v>
      </c>
      <c r="F12230" t="s">
        <v>224</v>
      </c>
      <c r="G12230" t="s">
        <v>272</v>
      </c>
      <c r="H12230" t="s">
        <v>3735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260</v>
      </c>
      <c r="D12231" t="s">
        <v>332</v>
      </c>
      <c r="E12231">
        <v>1</v>
      </c>
      <c r="F12231" t="s">
        <v>677</v>
      </c>
      <c r="G12231" t="s">
        <v>272</v>
      </c>
      <c r="H12231" t="s">
        <v>3735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260</v>
      </c>
      <c r="D12232" t="s">
        <v>332</v>
      </c>
      <c r="E12232">
        <v>1</v>
      </c>
      <c r="F12232" t="s">
        <v>1496</v>
      </c>
      <c r="G12232" t="s">
        <v>266</v>
      </c>
      <c r="H12232" t="s">
        <v>2330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260</v>
      </c>
      <c r="D12233" t="s">
        <v>332</v>
      </c>
      <c r="E12233">
        <v>1</v>
      </c>
      <c r="F12233" t="s">
        <v>116</v>
      </c>
      <c r="G12233" t="s">
        <v>347</v>
      </c>
      <c r="H12233" t="s">
        <v>518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260</v>
      </c>
      <c r="D12234" t="s">
        <v>332</v>
      </c>
      <c r="E12234">
        <v>1</v>
      </c>
      <c r="F12234" t="s">
        <v>116</v>
      </c>
      <c r="G12234" t="s">
        <v>347</v>
      </c>
      <c r="H12234" t="s">
        <v>518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260</v>
      </c>
      <c r="D12235" t="s">
        <v>332</v>
      </c>
      <c r="E12235">
        <v>1</v>
      </c>
      <c r="F12235" t="s">
        <v>201</v>
      </c>
      <c r="G12235" t="s">
        <v>623</v>
      </c>
      <c r="H12235" t="s">
        <v>202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260</v>
      </c>
      <c r="D12236" t="s">
        <v>332</v>
      </c>
      <c r="E12236">
        <v>1</v>
      </c>
      <c r="F12236" t="s">
        <v>15</v>
      </c>
      <c r="G12236" t="s">
        <v>333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260</v>
      </c>
      <c r="D12237" t="s">
        <v>332</v>
      </c>
      <c r="E12237">
        <v>1</v>
      </c>
      <c r="F12237" t="s">
        <v>26</v>
      </c>
      <c r="G12237" t="s">
        <v>333</v>
      </c>
      <c r="H12237" t="s">
        <v>2681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260</v>
      </c>
      <c r="D12238" t="s">
        <v>332</v>
      </c>
      <c r="E12238">
        <v>1</v>
      </c>
      <c r="F12238" t="s">
        <v>26</v>
      </c>
      <c r="G12238" t="s">
        <v>272</v>
      </c>
      <c r="H12238" t="s">
        <v>3197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260</v>
      </c>
      <c r="D12239" t="s">
        <v>332</v>
      </c>
      <c r="E12239">
        <v>1</v>
      </c>
      <c r="F12239" t="s">
        <v>891</v>
      </c>
      <c r="G12239" t="s">
        <v>262</v>
      </c>
      <c r="H12239" t="s">
        <v>575</v>
      </c>
      <c r="J12239" t="s">
        <v>3742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260</v>
      </c>
      <c r="D12240" t="s">
        <v>332</v>
      </c>
      <c r="E12240">
        <v>1</v>
      </c>
      <c r="F12240" t="s">
        <v>116</v>
      </c>
      <c r="G12240" t="s">
        <v>347</v>
      </c>
      <c r="H12240" t="s">
        <v>518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260</v>
      </c>
      <c r="D12241" t="s">
        <v>332</v>
      </c>
      <c r="E12241">
        <v>1</v>
      </c>
      <c r="F12241" t="s">
        <v>3352</v>
      </c>
      <c r="G12241" t="s">
        <v>272</v>
      </c>
      <c r="H12241" t="s">
        <v>3735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260</v>
      </c>
      <c r="D12242" t="s">
        <v>332</v>
      </c>
      <c r="E12242">
        <v>1</v>
      </c>
      <c r="F12242" t="s">
        <v>48</v>
      </c>
      <c r="G12242" t="s">
        <v>1765</v>
      </c>
      <c r="H12242" t="s">
        <v>2744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260</v>
      </c>
      <c r="D12243" t="s">
        <v>332</v>
      </c>
      <c r="E12243">
        <v>1</v>
      </c>
      <c r="F12243" t="s">
        <v>677</v>
      </c>
      <c r="G12243" t="s">
        <v>860</v>
      </c>
      <c r="H12243" t="s">
        <v>3761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260</v>
      </c>
      <c r="D12244" t="s">
        <v>332</v>
      </c>
      <c r="E12244">
        <v>1</v>
      </c>
      <c r="F12244" t="s">
        <v>458</v>
      </c>
      <c r="G12244" t="s">
        <v>266</v>
      </c>
      <c r="H12244" t="s">
        <v>2935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260</v>
      </c>
      <c r="D12245" t="s">
        <v>332</v>
      </c>
      <c r="E12245">
        <v>1</v>
      </c>
      <c r="F12245" t="s">
        <v>116</v>
      </c>
      <c r="G12245" t="s">
        <v>382</v>
      </c>
      <c r="H12245" t="s">
        <v>514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260</v>
      </c>
      <c r="D12246" t="s">
        <v>332</v>
      </c>
      <c r="E12246">
        <v>1</v>
      </c>
      <c r="F12246" t="s">
        <v>15</v>
      </c>
      <c r="G12246" t="s">
        <v>333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260</v>
      </c>
      <c r="D12247" t="s">
        <v>332</v>
      </c>
      <c r="E12247">
        <v>1</v>
      </c>
      <c r="F12247" t="s">
        <v>48</v>
      </c>
      <c r="G12247" t="s">
        <v>1870</v>
      </c>
      <c r="H12247" t="s">
        <v>3344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260</v>
      </c>
      <c r="D12248" t="s">
        <v>332</v>
      </c>
      <c r="E12248">
        <v>1</v>
      </c>
      <c r="F12248" t="s">
        <v>225</v>
      </c>
      <c r="G12248" t="s">
        <v>284</v>
      </c>
      <c r="H12248" t="s">
        <v>907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260</v>
      </c>
      <c r="D12249" t="s">
        <v>332</v>
      </c>
      <c r="E12249">
        <v>1</v>
      </c>
      <c r="F12249" t="s">
        <v>586</v>
      </c>
      <c r="G12249" t="s">
        <v>272</v>
      </c>
      <c r="H12249" t="s">
        <v>309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260</v>
      </c>
      <c r="D12250" t="s">
        <v>332</v>
      </c>
      <c r="E12250">
        <v>1</v>
      </c>
      <c r="F12250" t="s">
        <v>761</v>
      </c>
      <c r="G12250" t="s">
        <v>761</v>
      </c>
      <c r="H12250" t="s">
        <v>761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260</v>
      </c>
      <c r="D12251" t="s">
        <v>332</v>
      </c>
      <c r="E12251">
        <v>1</v>
      </c>
      <c r="F12251" t="s">
        <v>116</v>
      </c>
      <c r="G12251" t="s">
        <v>382</v>
      </c>
      <c r="H12251" t="s">
        <v>514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260</v>
      </c>
      <c r="D12252" t="s">
        <v>332</v>
      </c>
      <c r="E12252">
        <v>1</v>
      </c>
      <c r="F12252" t="s">
        <v>116</v>
      </c>
      <c r="G12252" t="s">
        <v>382</v>
      </c>
      <c r="H12252" t="s">
        <v>514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260</v>
      </c>
      <c r="D12253" t="s">
        <v>332</v>
      </c>
      <c r="E12253">
        <v>1</v>
      </c>
      <c r="F12253" t="s">
        <v>225</v>
      </c>
      <c r="G12253" t="s">
        <v>284</v>
      </c>
      <c r="H12253" t="s">
        <v>3095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260</v>
      </c>
      <c r="D12254" t="s">
        <v>332</v>
      </c>
      <c r="E12254">
        <v>1</v>
      </c>
      <c r="F12254" t="s">
        <v>677</v>
      </c>
      <c r="G12254" t="s">
        <v>273</v>
      </c>
      <c r="H12254" t="s">
        <v>3745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260</v>
      </c>
      <c r="D12255" t="s">
        <v>332</v>
      </c>
      <c r="E12255">
        <v>1</v>
      </c>
      <c r="F12255" t="s">
        <v>116</v>
      </c>
      <c r="G12255" t="s">
        <v>382</v>
      </c>
      <c r="H12255" t="s">
        <v>514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260</v>
      </c>
      <c r="D12256" t="s">
        <v>623</v>
      </c>
      <c r="E12256">
        <v>1</v>
      </c>
      <c r="F12256" t="s">
        <v>48</v>
      </c>
      <c r="G12256" t="s">
        <v>266</v>
      </c>
      <c r="H12256" t="s">
        <v>1444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260</v>
      </c>
      <c r="D12257" t="s">
        <v>332</v>
      </c>
      <c r="E12257">
        <v>1</v>
      </c>
      <c r="F12257" t="s">
        <v>891</v>
      </c>
      <c r="G12257" t="s">
        <v>263</v>
      </c>
      <c r="H12257" t="s">
        <v>1234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260</v>
      </c>
      <c r="D12258" t="s">
        <v>332</v>
      </c>
      <c r="E12258">
        <v>1</v>
      </c>
      <c r="F12258" t="s">
        <v>342</v>
      </c>
      <c r="G12258" t="s">
        <v>272</v>
      </c>
      <c r="H12258" t="s">
        <v>807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260</v>
      </c>
      <c r="D12259" t="s">
        <v>332</v>
      </c>
      <c r="E12259">
        <v>1</v>
      </c>
      <c r="F12259" t="s">
        <v>26</v>
      </c>
      <c r="G12259" t="s">
        <v>264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260</v>
      </c>
      <c r="D12260" t="s">
        <v>332</v>
      </c>
      <c r="E12260">
        <v>1</v>
      </c>
      <c r="F12260" t="s">
        <v>116</v>
      </c>
      <c r="G12260" t="s">
        <v>347</v>
      </c>
      <c r="H12260" t="s">
        <v>518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260</v>
      </c>
      <c r="D12261" t="s">
        <v>332</v>
      </c>
      <c r="E12261">
        <v>1</v>
      </c>
      <c r="F12261" t="s">
        <v>116</v>
      </c>
      <c r="G12261" t="s">
        <v>347</v>
      </c>
      <c r="H12261" t="s">
        <v>518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260</v>
      </c>
      <c r="D12262" t="s">
        <v>332</v>
      </c>
      <c r="E12262">
        <v>1</v>
      </c>
      <c r="F12262" t="s">
        <v>214</v>
      </c>
      <c r="G12262" t="s">
        <v>794</v>
      </c>
      <c r="H12262" t="s">
        <v>1260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260</v>
      </c>
      <c r="D12263" t="s">
        <v>332</v>
      </c>
      <c r="E12263">
        <v>1</v>
      </c>
      <c r="F12263" t="s">
        <v>116</v>
      </c>
      <c r="G12263" t="s">
        <v>347</v>
      </c>
      <c r="H12263" t="s">
        <v>518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260</v>
      </c>
      <c r="D12264" t="s">
        <v>332</v>
      </c>
      <c r="E12264">
        <v>1</v>
      </c>
      <c r="F12264" t="s">
        <v>26</v>
      </c>
      <c r="G12264" t="s">
        <v>333</v>
      </c>
      <c r="H12264" t="s">
        <v>3034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260</v>
      </c>
      <c r="D12265" t="s">
        <v>332</v>
      </c>
      <c r="E12265">
        <v>1</v>
      </c>
      <c r="F12265" t="s">
        <v>116</v>
      </c>
      <c r="G12265" t="s">
        <v>347</v>
      </c>
      <c r="H12265" t="s">
        <v>518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260</v>
      </c>
      <c r="D12266" t="s">
        <v>332</v>
      </c>
      <c r="E12266">
        <v>1</v>
      </c>
      <c r="F12266" t="s">
        <v>30</v>
      </c>
      <c r="G12266" t="s">
        <v>272</v>
      </c>
      <c r="H12266" t="s">
        <v>541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260</v>
      </c>
      <c r="D12267" t="s">
        <v>332</v>
      </c>
      <c r="E12267">
        <v>1</v>
      </c>
      <c r="F12267" t="s">
        <v>26</v>
      </c>
      <c r="G12267" t="s">
        <v>264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261</v>
      </c>
      <c r="D12268" t="s">
        <v>1767</v>
      </c>
      <c r="E12268">
        <v>2</v>
      </c>
      <c r="F12268" t="s">
        <v>3204</v>
      </c>
      <c r="G12268" t="s">
        <v>266</v>
      </c>
      <c r="H12268" t="s">
        <v>3205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261</v>
      </c>
      <c r="D12269" t="s">
        <v>1767</v>
      </c>
      <c r="E12269">
        <v>1</v>
      </c>
      <c r="F12269" t="s">
        <v>3207</v>
      </c>
      <c r="G12269" t="s">
        <v>2662</v>
      </c>
      <c r="H12269" t="s">
        <v>3762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261</v>
      </c>
      <c r="D12270" t="s">
        <v>1767</v>
      </c>
      <c r="E12270">
        <v>2</v>
      </c>
      <c r="F12270" t="s">
        <v>3763</v>
      </c>
      <c r="G12270" t="s">
        <v>266</v>
      </c>
      <c r="H12270" t="s">
        <v>3764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261</v>
      </c>
      <c r="D12271" t="s">
        <v>623</v>
      </c>
      <c r="E12271">
        <v>2</v>
      </c>
      <c r="F12271" t="s">
        <v>26</v>
      </c>
      <c r="G12271" t="s">
        <v>727</v>
      </c>
      <c r="H12271" t="s">
        <v>3765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261</v>
      </c>
      <c r="D12272" t="s">
        <v>892</v>
      </c>
      <c r="E12272">
        <v>1</v>
      </c>
      <c r="F12272" t="s">
        <v>386</v>
      </c>
      <c r="G12272" t="s">
        <v>284</v>
      </c>
      <c r="H12272" t="s">
        <v>3715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261</v>
      </c>
      <c r="D12273" t="s">
        <v>892</v>
      </c>
      <c r="E12273">
        <v>1</v>
      </c>
      <c r="F12273" t="s">
        <v>386</v>
      </c>
      <c r="G12273" t="s">
        <v>284</v>
      </c>
      <c r="H12273" t="s">
        <v>3766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261</v>
      </c>
      <c r="D12274" t="s">
        <v>892</v>
      </c>
      <c r="E12274">
        <v>1</v>
      </c>
      <c r="F12274" t="s">
        <v>1545</v>
      </c>
      <c r="G12274" t="s">
        <v>262</v>
      </c>
      <c r="H12274" t="s">
        <v>2691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261</v>
      </c>
      <c r="D12275" t="s">
        <v>1030</v>
      </c>
      <c r="E12275">
        <v>2</v>
      </c>
      <c r="F12275" t="s">
        <v>26</v>
      </c>
      <c r="G12275" t="s">
        <v>1032</v>
      </c>
      <c r="H12275" t="s">
        <v>3767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261</v>
      </c>
      <c r="D12276" t="s">
        <v>2338</v>
      </c>
      <c r="E12276">
        <v>1</v>
      </c>
      <c r="F12276" t="s">
        <v>1867</v>
      </c>
      <c r="G12276" t="s">
        <v>273</v>
      </c>
      <c r="H12276" t="s">
        <v>3768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261</v>
      </c>
      <c r="D12277" t="s">
        <v>2338</v>
      </c>
      <c r="E12277">
        <v>1</v>
      </c>
      <c r="F12277" t="s">
        <v>1441</v>
      </c>
      <c r="G12277" t="s">
        <v>272</v>
      </c>
      <c r="H12277" t="s">
        <v>806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261</v>
      </c>
      <c r="D12278" t="s">
        <v>2338</v>
      </c>
      <c r="E12278">
        <v>5</v>
      </c>
      <c r="F12278" t="s">
        <v>2862</v>
      </c>
      <c r="G12278" t="s">
        <v>272</v>
      </c>
      <c r="H12278" t="s">
        <v>806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261</v>
      </c>
      <c r="D12279" t="s">
        <v>2338</v>
      </c>
      <c r="E12279">
        <v>5</v>
      </c>
      <c r="F12279" t="s">
        <v>2862</v>
      </c>
      <c r="G12279" t="s">
        <v>262</v>
      </c>
      <c r="H12279" t="s">
        <v>299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261</v>
      </c>
      <c r="D12280" t="s">
        <v>1767</v>
      </c>
      <c r="E12280">
        <v>1</v>
      </c>
      <c r="F12280" t="s">
        <v>2669</v>
      </c>
      <c r="G12280" t="s">
        <v>2662</v>
      </c>
      <c r="H12280" t="s">
        <v>3769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261</v>
      </c>
      <c r="D12281" t="s">
        <v>1767</v>
      </c>
      <c r="E12281">
        <v>1</v>
      </c>
      <c r="F12281" t="s">
        <v>1102</v>
      </c>
      <c r="G12281" t="s">
        <v>3526</v>
      </c>
      <c r="H12281" t="s">
        <v>3165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261</v>
      </c>
      <c r="D12282" t="s">
        <v>659</v>
      </c>
      <c r="E12282">
        <v>10</v>
      </c>
      <c r="F12282" t="s">
        <v>26</v>
      </c>
      <c r="G12282" t="s">
        <v>264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261</v>
      </c>
      <c r="D12283" t="s">
        <v>659</v>
      </c>
      <c r="E12283">
        <v>10</v>
      </c>
      <c r="F12283" t="s">
        <v>26</v>
      </c>
      <c r="G12283" t="s">
        <v>264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261</v>
      </c>
      <c r="D12284" t="s">
        <v>659</v>
      </c>
      <c r="E12284">
        <v>5</v>
      </c>
      <c r="F12284" t="s">
        <v>26</v>
      </c>
      <c r="G12284" t="s">
        <v>264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261</v>
      </c>
      <c r="D12285" t="s">
        <v>659</v>
      </c>
      <c r="E12285">
        <v>20</v>
      </c>
      <c r="F12285" t="s">
        <v>21</v>
      </c>
      <c r="G12285" t="s">
        <v>272</v>
      </c>
      <c r="H12285" t="s">
        <v>1522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261</v>
      </c>
      <c r="D12286" t="s">
        <v>659</v>
      </c>
      <c r="E12286">
        <v>2</v>
      </c>
      <c r="F12286" t="s">
        <v>2688</v>
      </c>
      <c r="G12286" t="s">
        <v>266</v>
      </c>
      <c r="H12286" t="s">
        <v>3618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260</v>
      </c>
      <c r="D12287" t="s">
        <v>3770</v>
      </c>
      <c r="E12287">
        <v>1</v>
      </c>
      <c r="F12287" t="s">
        <v>1193</v>
      </c>
      <c r="G12287" t="s">
        <v>263</v>
      </c>
      <c r="H12287" t="s">
        <v>281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260</v>
      </c>
      <c r="D12288" t="s">
        <v>3770</v>
      </c>
      <c r="E12288">
        <v>1</v>
      </c>
      <c r="F12288" t="s">
        <v>1192</v>
      </c>
      <c r="G12288" t="s">
        <v>263</v>
      </c>
      <c r="H12288" t="s">
        <v>281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260</v>
      </c>
      <c r="D12289" t="s">
        <v>332</v>
      </c>
      <c r="E12289">
        <v>1</v>
      </c>
      <c r="F12289" t="s">
        <v>225</v>
      </c>
      <c r="G12289" t="s">
        <v>284</v>
      </c>
      <c r="H12289" t="s">
        <v>3579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260</v>
      </c>
      <c r="D12290" t="s">
        <v>332</v>
      </c>
      <c r="E12290">
        <v>1</v>
      </c>
      <c r="F12290" t="s">
        <v>48</v>
      </c>
      <c r="G12290" t="s">
        <v>1301</v>
      </c>
      <c r="H12290" t="s">
        <v>3342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260</v>
      </c>
      <c r="D12291" t="s">
        <v>332</v>
      </c>
      <c r="E12291">
        <v>1</v>
      </c>
      <c r="F12291" t="s">
        <v>225</v>
      </c>
      <c r="G12291" t="s">
        <v>272</v>
      </c>
      <c r="H12291" t="s">
        <v>1544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260</v>
      </c>
      <c r="D12292" t="s">
        <v>332</v>
      </c>
      <c r="E12292">
        <v>1</v>
      </c>
      <c r="F12292" t="s">
        <v>224</v>
      </c>
      <c r="G12292" t="s">
        <v>272</v>
      </c>
      <c r="H12292" t="s">
        <v>1544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260</v>
      </c>
      <c r="D12293" t="s">
        <v>332</v>
      </c>
      <c r="E12293">
        <v>1</v>
      </c>
      <c r="F12293" t="s">
        <v>116</v>
      </c>
      <c r="G12293" t="s">
        <v>347</v>
      </c>
      <c r="H12293" t="s">
        <v>518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260</v>
      </c>
      <c r="D12294" t="s">
        <v>332</v>
      </c>
      <c r="E12294">
        <v>1</v>
      </c>
      <c r="F12294" t="s">
        <v>26</v>
      </c>
      <c r="G12294" t="s">
        <v>264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260</v>
      </c>
      <c r="D12295" t="s">
        <v>332</v>
      </c>
      <c r="E12295">
        <v>1</v>
      </c>
      <c r="F12295" t="s">
        <v>21</v>
      </c>
      <c r="G12295" t="s">
        <v>272</v>
      </c>
      <c r="H12295" t="s">
        <v>1522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260</v>
      </c>
      <c r="D12296" t="s">
        <v>332</v>
      </c>
      <c r="E12296">
        <v>1</v>
      </c>
      <c r="F12296" t="s">
        <v>455</v>
      </c>
      <c r="G12296" t="s">
        <v>347</v>
      </c>
      <c r="H12296" t="s">
        <v>456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260</v>
      </c>
      <c r="D12297" t="s">
        <v>332</v>
      </c>
      <c r="E12297">
        <v>1</v>
      </c>
      <c r="F12297" t="s">
        <v>116</v>
      </c>
      <c r="G12297" t="s">
        <v>600</v>
      </c>
      <c r="H12297" t="s">
        <v>565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260</v>
      </c>
      <c r="D12298" t="s">
        <v>332</v>
      </c>
      <c r="E12298">
        <v>1</v>
      </c>
      <c r="F12298" t="s">
        <v>455</v>
      </c>
      <c r="G12298" t="s">
        <v>349</v>
      </c>
      <c r="H12298" t="s">
        <v>457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260</v>
      </c>
      <c r="D12299" t="s">
        <v>332</v>
      </c>
      <c r="E12299">
        <v>1</v>
      </c>
      <c r="F12299" t="s">
        <v>116</v>
      </c>
      <c r="G12299" t="s">
        <v>347</v>
      </c>
      <c r="H12299" t="s">
        <v>518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260</v>
      </c>
      <c r="D12300" t="s">
        <v>332</v>
      </c>
      <c r="E12300">
        <v>1</v>
      </c>
      <c r="F12300" t="s">
        <v>526</v>
      </c>
      <c r="G12300" t="s">
        <v>266</v>
      </c>
      <c r="H12300" t="s">
        <v>3538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260</v>
      </c>
      <c r="D12301" t="s">
        <v>332</v>
      </c>
      <c r="E12301">
        <v>1</v>
      </c>
      <c r="F12301" t="s">
        <v>586</v>
      </c>
      <c r="G12301" t="s">
        <v>273</v>
      </c>
      <c r="H12301" t="s">
        <v>2951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260</v>
      </c>
      <c r="D12302" t="s">
        <v>332</v>
      </c>
      <c r="E12302">
        <v>1</v>
      </c>
      <c r="F12302" t="s">
        <v>225</v>
      </c>
      <c r="G12302" t="s">
        <v>263</v>
      </c>
      <c r="H12302" t="s">
        <v>547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260</v>
      </c>
      <c r="D12303" t="s">
        <v>332</v>
      </c>
      <c r="E12303">
        <v>1</v>
      </c>
      <c r="F12303" t="s">
        <v>1174</v>
      </c>
      <c r="G12303" t="s">
        <v>263</v>
      </c>
      <c r="H12303" t="s">
        <v>547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260</v>
      </c>
      <c r="D12304" t="s">
        <v>332</v>
      </c>
      <c r="E12304">
        <v>1</v>
      </c>
      <c r="F12304" t="s">
        <v>128</v>
      </c>
      <c r="G12304" t="s">
        <v>266</v>
      </c>
      <c r="H12304" t="s">
        <v>2085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260</v>
      </c>
      <c r="D12305" t="s">
        <v>332</v>
      </c>
      <c r="E12305">
        <v>1</v>
      </c>
      <c r="F12305" t="s">
        <v>532</v>
      </c>
      <c r="G12305" t="s">
        <v>263</v>
      </c>
      <c r="H12305" t="s">
        <v>557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260</v>
      </c>
      <c r="D12306" t="s">
        <v>332</v>
      </c>
      <c r="E12306">
        <v>1</v>
      </c>
      <c r="F12306" t="s">
        <v>201</v>
      </c>
      <c r="G12306" t="s">
        <v>623</v>
      </c>
      <c r="H12306" t="s">
        <v>202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260</v>
      </c>
      <c r="D12307" t="s">
        <v>332</v>
      </c>
      <c r="E12307">
        <v>1</v>
      </c>
      <c r="F12307" t="s">
        <v>225</v>
      </c>
      <c r="G12307" t="s">
        <v>262</v>
      </c>
      <c r="H12307" t="s">
        <v>301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260</v>
      </c>
      <c r="D12308" t="s">
        <v>332</v>
      </c>
      <c r="E12308">
        <v>1</v>
      </c>
      <c r="F12308" t="s">
        <v>891</v>
      </c>
      <c r="G12308" t="s">
        <v>262</v>
      </c>
      <c r="H12308" t="s">
        <v>301</v>
      </c>
      <c r="J12308" t="s">
        <v>2873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260</v>
      </c>
      <c r="D12309" t="s">
        <v>332</v>
      </c>
      <c r="E12309">
        <v>1</v>
      </c>
      <c r="F12309" t="s">
        <v>26</v>
      </c>
      <c r="G12309" t="s">
        <v>999</v>
      </c>
      <c r="H12309" t="s">
        <v>2644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260</v>
      </c>
      <c r="D12310" t="s">
        <v>332</v>
      </c>
      <c r="E12310">
        <v>1</v>
      </c>
      <c r="F12310" t="s">
        <v>116</v>
      </c>
      <c r="G12310" t="s">
        <v>347</v>
      </c>
      <c r="H12310" t="s">
        <v>518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260</v>
      </c>
      <c r="D12311" t="s">
        <v>332</v>
      </c>
      <c r="E12311">
        <v>1</v>
      </c>
      <c r="F12311" t="s">
        <v>116</v>
      </c>
      <c r="G12311" t="s">
        <v>347</v>
      </c>
      <c r="H12311" t="s">
        <v>518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260</v>
      </c>
      <c r="D12312" t="s">
        <v>332</v>
      </c>
      <c r="E12312">
        <v>1</v>
      </c>
      <c r="F12312" t="s">
        <v>116</v>
      </c>
      <c r="G12312" t="s">
        <v>347</v>
      </c>
      <c r="H12312" t="s">
        <v>518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260</v>
      </c>
      <c r="D12313" t="s">
        <v>332</v>
      </c>
      <c r="E12313">
        <v>1</v>
      </c>
      <c r="F12313" t="s">
        <v>458</v>
      </c>
      <c r="G12313" t="s">
        <v>263</v>
      </c>
      <c r="H12313" t="s">
        <v>3169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260</v>
      </c>
      <c r="D12314" t="s">
        <v>332</v>
      </c>
      <c r="E12314">
        <v>1</v>
      </c>
      <c r="F12314" t="s">
        <v>26</v>
      </c>
      <c r="G12314" t="s">
        <v>264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261</v>
      </c>
      <c r="D12315" t="s">
        <v>659</v>
      </c>
      <c r="E12315">
        <v>3</v>
      </c>
      <c r="F12315" t="s">
        <v>365</v>
      </c>
      <c r="G12315" t="s">
        <v>366</v>
      </c>
      <c r="H12315" t="s">
        <v>367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261</v>
      </c>
      <c r="D12316" t="s">
        <v>659</v>
      </c>
      <c r="E12316">
        <v>2</v>
      </c>
      <c r="F12316" t="s">
        <v>365</v>
      </c>
      <c r="G12316" t="s">
        <v>366</v>
      </c>
      <c r="H12316" t="s">
        <v>3771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261</v>
      </c>
      <c r="D12317" t="s">
        <v>659</v>
      </c>
      <c r="E12317">
        <v>2</v>
      </c>
      <c r="F12317" t="s">
        <v>365</v>
      </c>
      <c r="G12317" t="s">
        <v>366</v>
      </c>
      <c r="H12317" t="s">
        <v>370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261</v>
      </c>
      <c r="D12318" t="s">
        <v>659</v>
      </c>
      <c r="E12318">
        <v>2</v>
      </c>
      <c r="F12318" t="s">
        <v>365</v>
      </c>
      <c r="G12318" t="s">
        <v>366</v>
      </c>
      <c r="H12318" t="s">
        <v>371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261</v>
      </c>
      <c r="D12319" t="s">
        <v>659</v>
      </c>
      <c r="E12319">
        <v>2</v>
      </c>
      <c r="F12319" t="s">
        <v>365</v>
      </c>
      <c r="G12319" t="s">
        <v>366</v>
      </c>
      <c r="H12319" t="s">
        <v>372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261</v>
      </c>
      <c r="D12320" t="s">
        <v>2314</v>
      </c>
      <c r="E12320">
        <v>1</v>
      </c>
      <c r="F12320" t="s">
        <v>26</v>
      </c>
      <c r="G12320" t="s">
        <v>1412</v>
      </c>
      <c r="H12320" t="s">
        <v>3772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261</v>
      </c>
      <c r="D12321" t="s">
        <v>2314</v>
      </c>
      <c r="E12321">
        <v>3</v>
      </c>
      <c r="F12321" t="s">
        <v>127</v>
      </c>
      <c r="G12321" t="s">
        <v>266</v>
      </c>
      <c r="H12321" t="s">
        <v>3446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261</v>
      </c>
      <c r="D12322" t="s">
        <v>2314</v>
      </c>
      <c r="E12322">
        <v>2</v>
      </c>
      <c r="F12322" t="s">
        <v>15</v>
      </c>
      <c r="G12322" t="s">
        <v>266</v>
      </c>
      <c r="H12322" t="s">
        <v>3773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261</v>
      </c>
      <c r="D12323" t="s">
        <v>1507</v>
      </c>
      <c r="E12323">
        <v>6</v>
      </c>
      <c r="F12323" t="s">
        <v>3774</v>
      </c>
      <c r="G12323" t="s">
        <v>266</v>
      </c>
      <c r="H12323" t="s">
        <v>3775</v>
      </c>
      <c r="M12323" s="2">
        <v>3500</v>
      </c>
      <c r="N12323" s="2">
        <v>1000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261</v>
      </c>
      <c r="D12324" t="s">
        <v>3513</v>
      </c>
      <c r="E12324">
        <v>1</v>
      </c>
      <c r="F12324" t="s">
        <v>44</v>
      </c>
      <c r="G12324" t="s">
        <v>702</v>
      </c>
      <c r="H12324" t="s">
        <v>3776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261</v>
      </c>
      <c r="D12325" t="s">
        <v>3513</v>
      </c>
      <c r="E12325">
        <v>1</v>
      </c>
      <c r="F12325" t="s">
        <v>44</v>
      </c>
      <c r="G12325" t="s">
        <v>702</v>
      </c>
      <c r="H12325" t="s">
        <v>3777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261</v>
      </c>
      <c r="D12326" t="s">
        <v>3513</v>
      </c>
      <c r="E12326">
        <v>1</v>
      </c>
      <c r="F12326" t="s">
        <v>48</v>
      </c>
      <c r="G12326" t="s">
        <v>623</v>
      </c>
      <c r="H12326" t="s">
        <v>3778</v>
      </c>
      <c r="J12326" t="s">
        <v>3779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261</v>
      </c>
      <c r="D12327" t="s">
        <v>1569</v>
      </c>
      <c r="E12327">
        <v>14</v>
      </c>
      <c r="F12327" t="s">
        <v>586</v>
      </c>
      <c r="G12327" t="s">
        <v>589</v>
      </c>
      <c r="H12327" t="s">
        <v>1173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261</v>
      </c>
      <c r="D12328" t="s">
        <v>1569</v>
      </c>
      <c r="E12328">
        <v>5</v>
      </c>
      <c r="F12328" t="s">
        <v>224</v>
      </c>
      <c r="G12328" t="s">
        <v>589</v>
      </c>
      <c r="H12328" t="s">
        <v>1173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261</v>
      </c>
      <c r="D12329" t="s">
        <v>1569</v>
      </c>
      <c r="E12329">
        <v>6</v>
      </c>
      <c r="F12329" t="s">
        <v>224</v>
      </c>
      <c r="G12329" t="s">
        <v>263</v>
      </c>
      <c r="H12329" t="s">
        <v>3228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261</v>
      </c>
      <c r="D12330" t="s">
        <v>1569</v>
      </c>
      <c r="E12330">
        <v>2</v>
      </c>
      <c r="F12330" t="s">
        <v>224</v>
      </c>
      <c r="G12330" t="s">
        <v>273</v>
      </c>
      <c r="H12330" t="s">
        <v>1173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261</v>
      </c>
      <c r="D12331" t="s">
        <v>1569</v>
      </c>
      <c r="E12331">
        <v>2</v>
      </c>
      <c r="F12331" t="s">
        <v>224</v>
      </c>
      <c r="G12331" t="s">
        <v>272</v>
      </c>
      <c r="H12331" t="s">
        <v>3359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261</v>
      </c>
      <c r="D12332" t="s">
        <v>1569</v>
      </c>
      <c r="E12332">
        <v>15</v>
      </c>
      <c r="F12332" t="s">
        <v>225</v>
      </c>
      <c r="G12332" t="s">
        <v>589</v>
      </c>
      <c r="H12332" t="s">
        <v>1173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261</v>
      </c>
      <c r="D12333" t="s">
        <v>1569</v>
      </c>
      <c r="E12333">
        <v>5</v>
      </c>
      <c r="F12333" t="s">
        <v>588</v>
      </c>
      <c r="G12333" t="s">
        <v>589</v>
      </c>
      <c r="H12333" t="s">
        <v>1173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261</v>
      </c>
      <c r="D12334" t="s">
        <v>892</v>
      </c>
      <c r="E12334">
        <v>1</v>
      </c>
      <c r="F12334" t="s">
        <v>386</v>
      </c>
      <c r="G12334" t="s">
        <v>272</v>
      </c>
      <c r="H12334" t="s">
        <v>252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261</v>
      </c>
      <c r="D12335" t="s">
        <v>892</v>
      </c>
      <c r="E12335">
        <v>1</v>
      </c>
      <c r="F12335" t="s">
        <v>386</v>
      </c>
      <c r="G12335" t="s">
        <v>272</v>
      </c>
      <c r="H12335" t="s">
        <v>252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261</v>
      </c>
      <c r="D12336" t="s">
        <v>892</v>
      </c>
      <c r="E12336">
        <v>1</v>
      </c>
      <c r="F12336" t="s">
        <v>1193</v>
      </c>
      <c r="G12336" t="s">
        <v>263</v>
      </c>
      <c r="H12336" t="s">
        <v>282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261</v>
      </c>
      <c r="D12337" t="s">
        <v>892</v>
      </c>
      <c r="E12337">
        <v>1</v>
      </c>
      <c r="F12337" t="s">
        <v>1193</v>
      </c>
      <c r="G12337" t="s">
        <v>263</v>
      </c>
      <c r="H12337" t="s">
        <v>281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261</v>
      </c>
      <c r="D12338" t="s">
        <v>892</v>
      </c>
      <c r="E12338">
        <v>1</v>
      </c>
      <c r="F12338" t="s">
        <v>1192</v>
      </c>
      <c r="G12338" t="s">
        <v>263</v>
      </c>
      <c r="H12338" t="s">
        <v>281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261</v>
      </c>
      <c r="D12339" t="s">
        <v>892</v>
      </c>
      <c r="E12339">
        <v>1</v>
      </c>
      <c r="F12339" t="s">
        <v>1545</v>
      </c>
      <c r="G12339" t="s">
        <v>273</v>
      </c>
      <c r="H12339" t="s">
        <v>470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261</v>
      </c>
      <c r="D12340" t="s">
        <v>892</v>
      </c>
      <c r="E12340">
        <v>1</v>
      </c>
      <c r="F12340" t="s">
        <v>1192</v>
      </c>
      <c r="G12340" t="s">
        <v>273</v>
      </c>
      <c r="H12340" t="s">
        <v>470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261</v>
      </c>
      <c r="D12341" t="s">
        <v>1569</v>
      </c>
      <c r="E12341">
        <v>3</v>
      </c>
      <c r="F12341" t="s">
        <v>891</v>
      </c>
      <c r="G12341" t="s">
        <v>589</v>
      </c>
      <c r="H12341" t="s">
        <v>1173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261</v>
      </c>
      <c r="D12342" t="s">
        <v>1569</v>
      </c>
      <c r="E12342">
        <v>1</v>
      </c>
      <c r="F12342" t="s">
        <v>224</v>
      </c>
      <c r="G12342" t="s">
        <v>263</v>
      </c>
      <c r="H12342" t="s">
        <v>473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261</v>
      </c>
      <c r="D12343" t="s">
        <v>1569</v>
      </c>
      <c r="E12343">
        <v>1</v>
      </c>
      <c r="F12343" t="s">
        <v>224</v>
      </c>
      <c r="G12343" t="s">
        <v>272</v>
      </c>
      <c r="H12343" t="s">
        <v>3780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261</v>
      </c>
      <c r="D12344" t="s">
        <v>1569</v>
      </c>
      <c r="E12344">
        <v>5</v>
      </c>
      <c r="F12344" t="s">
        <v>15</v>
      </c>
      <c r="G12344" t="s">
        <v>266</v>
      </c>
      <c r="H12344" t="s">
        <v>2818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261</v>
      </c>
      <c r="D12345" t="s">
        <v>1569</v>
      </c>
      <c r="E12345">
        <v>5</v>
      </c>
      <c r="F12345" t="s">
        <v>15</v>
      </c>
      <c r="G12345" t="s">
        <v>272</v>
      </c>
      <c r="H12345" t="s">
        <v>1292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261</v>
      </c>
      <c r="D12346" t="s">
        <v>1569</v>
      </c>
      <c r="E12346">
        <v>1</v>
      </c>
      <c r="F12346" t="s">
        <v>586</v>
      </c>
      <c r="G12346" t="s">
        <v>273</v>
      </c>
      <c r="H12346" t="s">
        <v>3731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261</v>
      </c>
      <c r="D12347" t="s">
        <v>1569</v>
      </c>
      <c r="E12347">
        <v>24</v>
      </c>
      <c r="F12347" t="s">
        <v>225</v>
      </c>
      <c r="G12347" t="s">
        <v>589</v>
      </c>
      <c r="H12347" t="s">
        <v>1173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261</v>
      </c>
      <c r="D12348" t="s">
        <v>1569</v>
      </c>
      <c r="E12348">
        <v>6</v>
      </c>
      <c r="F12348" t="s">
        <v>3352</v>
      </c>
      <c r="G12348" t="s">
        <v>272</v>
      </c>
      <c r="H12348" t="s">
        <v>3780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261</v>
      </c>
      <c r="D12349" t="s">
        <v>1569</v>
      </c>
      <c r="E12349">
        <v>5</v>
      </c>
      <c r="F12349" t="s">
        <v>3352</v>
      </c>
      <c r="G12349" t="s">
        <v>263</v>
      </c>
      <c r="H12349" t="s">
        <v>3781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261</v>
      </c>
      <c r="D12350" t="s">
        <v>1569</v>
      </c>
      <c r="E12350">
        <v>1</v>
      </c>
      <c r="F12350" t="s">
        <v>44</v>
      </c>
      <c r="G12350" t="s">
        <v>741</v>
      </c>
      <c r="H12350" t="s">
        <v>1733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261</v>
      </c>
      <c r="D12351" t="s">
        <v>1569</v>
      </c>
      <c r="E12351">
        <v>4</v>
      </c>
      <c r="F12351" t="s">
        <v>21</v>
      </c>
      <c r="G12351" t="s">
        <v>3782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261</v>
      </c>
      <c r="D12352" t="s">
        <v>1569</v>
      </c>
      <c r="E12352">
        <v>10</v>
      </c>
      <c r="F12352" t="s">
        <v>455</v>
      </c>
      <c r="G12352" t="s">
        <v>600</v>
      </c>
      <c r="H12352" t="s">
        <v>1402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261</v>
      </c>
      <c r="D12353" t="s">
        <v>1569</v>
      </c>
      <c r="E12353">
        <v>4</v>
      </c>
      <c r="F12353" t="s">
        <v>475</v>
      </c>
      <c r="G12353" t="s">
        <v>273</v>
      </c>
      <c r="H12353" t="s">
        <v>3784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261</v>
      </c>
      <c r="D12354" t="s">
        <v>1569</v>
      </c>
      <c r="E12354">
        <v>5</v>
      </c>
      <c r="F12354" t="s">
        <v>475</v>
      </c>
      <c r="G12354" t="s">
        <v>272</v>
      </c>
      <c r="H12354" t="s">
        <v>3783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261</v>
      </c>
      <c r="D12355" t="s">
        <v>1569</v>
      </c>
      <c r="E12355">
        <v>20</v>
      </c>
      <c r="F12355" t="s">
        <v>342</v>
      </c>
      <c r="G12355" t="s">
        <v>589</v>
      </c>
      <c r="H12355" t="s">
        <v>1173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261</v>
      </c>
      <c r="D12356" t="s">
        <v>1569</v>
      </c>
      <c r="E12356">
        <v>5</v>
      </c>
      <c r="F12356" t="s">
        <v>224</v>
      </c>
      <c r="G12356" t="s">
        <v>272</v>
      </c>
      <c r="H12356" t="s">
        <v>3785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261</v>
      </c>
      <c r="D12357" t="s">
        <v>1569</v>
      </c>
      <c r="E12357">
        <v>5</v>
      </c>
      <c r="F12357" t="s">
        <v>224</v>
      </c>
      <c r="G12357" t="s">
        <v>272</v>
      </c>
      <c r="H12357" t="s">
        <v>3786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261</v>
      </c>
      <c r="D12358" t="s">
        <v>1569</v>
      </c>
      <c r="E12358">
        <v>5</v>
      </c>
      <c r="F12358" t="s">
        <v>342</v>
      </c>
      <c r="G12358" t="s">
        <v>589</v>
      </c>
      <c r="H12358" t="s">
        <v>1173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261</v>
      </c>
      <c r="D12359" t="s">
        <v>817</v>
      </c>
      <c r="E12359">
        <v>1</v>
      </c>
      <c r="F12359" t="s">
        <v>48</v>
      </c>
      <c r="G12359" t="s">
        <v>266</v>
      </c>
      <c r="H12359" t="s">
        <v>1952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261</v>
      </c>
      <c r="D12360" t="s">
        <v>817</v>
      </c>
      <c r="E12360">
        <v>2</v>
      </c>
      <c r="F12360" t="s">
        <v>48</v>
      </c>
      <c r="G12360" t="s">
        <v>1301</v>
      </c>
      <c r="H12360" t="s">
        <v>1302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261</v>
      </c>
      <c r="D12361" t="s">
        <v>1767</v>
      </c>
      <c r="E12361">
        <v>1</v>
      </c>
      <c r="F12361" t="s">
        <v>48</v>
      </c>
      <c r="G12361" t="s">
        <v>1765</v>
      </c>
      <c r="H12361" t="s">
        <v>2744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261</v>
      </c>
      <c r="D12362" t="s">
        <v>3513</v>
      </c>
      <c r="E12362">
        <v>2</v>
      </c>
      <c r="F12362" t="s">
        <v>201</v>
      </c>
      <c r="G12362" t="s">
        <v>197</v>
      </c>
      <c r="H12362" t="s">
        <v>202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261</v>
      </c>
      <c r="D12363" t="s">
        <v>3513</v>
      </c>
      <c r="E12363">
        <v>2</v>
      </c>
      <c r="F12363" t="s">
        <v>201</v>
      </c>
      <c r="G12363" t="s">
        <v>197</v>
      </c>
      <c r="H12363" t="s">
        <v>203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261</v>
      </c>
      <c r="D12364" t="s">
        <v>2314</v>
      </c>
      <c r="E12364">
        <v>3</v>
      </c>
      <c r="F12364" t="s">
        <v>1496</v>
      </c>
      <c r="G12364" t="s">
        <v>266</v>
      </c>
      <c r="H12364" t="s">
        <v>1497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260</v>
      </c>
      <c r="D12365" t="s">
        <v>332</v>
      </c>
      <c r="E12365">
        <v>1</v>
      </c>
      <c r="F12365" t="s">
        <v>15</v>
      </c>
      <c r="G12365" t="s">
        <v>266</v>
      </c>
      <c r="H12365" t="s">
        <v>3219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260</v>
      </c>
      <c r="D12366" t="s">
        <v>332</v>
      </c>
      <c r="E12366">
        <v>1</v>
      </c>
      <c r="F12366" t="s">
        <v>224</v>
      </c>
      <c r="G12366" t="s">
        <v>499</v>
      </c>
      <c r="H12366" t="s">
        <v>3787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260</v>
      </c>
      <c r="D12367" t="s">
        <v>332</v>
      </c>
      <c r="E12367">
        <v>1</v>
      </c>
      <c r="F12367" t="s">
        <v>1703</v>
      </c>
      <c r="G12367" t="s">
        <v>266</v>
      </c>
      <c r="H12367" t="s">
        <v>3788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260</v>
      </c>
      <c r="D12368" t="s">
        <v>332</v>
      </c>
      <c r="E12368">
        <v>1</v>
      </c>
      <c r="F12368" t="s">
        <v>225</v>
      </c>
      <c r="G12368" t="s">
        <v>284</v>
      </c>
      <c r="H12368" t="s">
        <v>2171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260</v>
      </c>
      <c r="D12369" t="s">
        <v>332</v>
      </c>
      <c r="E12369">
        <v>1</v>
      </c>
      <c r="F12369" t="s">
        <v>386</v>
      </c>
      <c r="G12369" t="s">
        <v>272</v>
      </c>
      <c r="H12369" t="s">
        <v>252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260</v>
      </c>
      <c r="D12370" t="s">
        <v>332</v>
      </c>
      <c r="E12370">
        <v>1</v>
      </c>
      <c r="F12370" t="s">
        <v>116</v>
      </c>
      <c r="G12370" t="s">
        <v>347</v>
      </c>
      <c r="H12370" t="s">
        <v>518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260</v>
      </c>
      <c r="D12371" t="s">
        <v>332</v>
      </c>
      <c r="E12371">
        <v>1</v>
      </c>
      <c r="F12371" t="s">
        <v>1295</v>
      </c>
      <c r="G12371" t="s">
        <v>266</v>
      </c>
      <c r="H12371" t="s">
        <v>3789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260</v>
      </c>
      <c r="D12372" t="s">
        <v>332</v>
      </c>
      <c r="E12372">
        <v>1</v>
      </c>
      <c r="F12372" t="s">
        <v>891</v>
      </c>
      <c r="G12372" t="s">
        <v>284</v>
      </c>
      <c r="H12372" t="s">
        <v>387</v>
      </c>
      <c r="J12372" t="s">
        <v>2873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260</v>
      </c>
      <c r="D12373" t="s">
        <v>332</v>
      </c>
      <c r="E12373">
        <v>1</v>
      </c>
      <c r="F12373" t="s">
        <v>26</v>
      </c>
      <c r="G12373" t="s">
        <v>266</v>
      </c>
      <c r="H12373" t="s">
        <v>1682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260</v>
      </c>
      <c r="D12374" t="s">
        <v>332</v>
      </c>
      <c r="E12374">
        <v>1</v>
      </c>
      <c r="F12374" t="s">
        <v>224</v>
      </c>
      <c r="G12374" t="s">
        <v>272</v>
      </c>
      <c r="H12374" t="s">
        <v>3790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260</v>
      </c>
      <c r="D12375" t="s">
        <v>332</v>
      </c>
      <c r="E12375">
        <v>1</v>
      </c>
      <c r="F12375" t="s">
        <v>26</v>
      </c>
      <c r="G12375" t="s">
        <v>262</v>
      </c>
      <c r="H12375" t="s">
        <v>591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260</v>
      </c>
      <c r="D12376" t="s">
        <v>332</v>
      </c>
      <c r="E12376">
        <v>1</v>
      </c>
      <c r="F12376" t="s">
        <v>891</v>
      </c>
      <c r="G12376" t="s">
        <v>284</v>
      </c>
      <c r="H12376" t="s">
        <v>1394</v>
      </c>
      <c r="J12376" t="s">
        <v>3742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261</v>
      </c>
      <c r="D12377" t="s">
        <v>1029</v>
      </c>
      <c r="E12377">
        <v>6</v>
      </c>
      <c r="F12377" t="s">
        <v>365</v>
      </c>
      <c r="G12377" t="s">
        <v>943</v>
      </c>
      <c r="H12377" t="s">
        <v>589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261</v>
      </c>
      <c r="D12378" t="s">
        <v>3513</v>
      </c>
      <c r="E12378">
        <v>2</v>
      </c>
      <c r="F12378" t="s">
        <v>201</v>
      </c>
      <c r="G12378" t="s">
        <v>623</v>
      </c>
      <c r="H12378" t="s">
        <v>202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261</v>
      </c>
      <c r="D12379" t="s">
        <v>3513</v>
      </c>
      <c r="E12379">
        <v>1</v>
      </c>
      <c r="F12379" t="s">
        <v>214</v>
      </c>
      <c r="G12379" t="s">
        <v>794</v>
      </c>
      <c r="H12379" t="s">
        <v>1260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261</v>
      </c>
      <c r="D12380" t="s">
        <v>3513</v>
      </c>
      <c r="E12380">
        <v>1</v>
      </c>
      <c r="F12380" t="s">
        <v>214</v>
      </c>
      <c r="G12380" t="s">
        <v>266</v>
      </c>
      <c r="H12380" t="s">
        <v>770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261</v>
      </c>
      <c r="D12381" t="s">
        <v>1767</v>
      </c>
      <c r="E12381">
        <v>1</v>
      </c>
      <c r="F12381" t="s">
        <v>48</v>
      </c>
      <c r="G12381" t="s">
        <v>1765</v>
      </c>
      <c r="H12381" t="s">
        <v>2744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261</v>
      </c>
      <c r="D12382" t="s">
        <v>1767</v>
      </c>
      <c r="E12382">
        <v>3</v>
      </c>
      <c r="F12382" t="s">
        <v>526</v>
      </c>
      <c r="G12382" t="s">
        <v>266</v>
      </c>
      <c r="H12382" t="s">
        <v>3538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261</v>
      </c>
      <c r="D12383" t="s">
        <v>1569</v>
      </c>
      <c r="E12383">
        <v>1</v>
      </c>
      <c r="F12383" t="s">
        <v>48</v>
      </c>
      <c r="G12383" t="s">
        <v>1301</v>
      </c>
      <c r="H12383" t="s">
        <v>3792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261</v>
      </c>
      <c r="D12384" t="s">
        <v>3433</v>
      </c>
      <c r="E12384">
        <v>3</v>
      </c>
      <c r="F12384" t="s">
        <v>26</v>
      </c>
      <c r="G12384" t="s">
        <v>266</v>
      </c>
      <c r="H12384" t="s">
        <v>3321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261</v>
      </c>
      <c r="D12385" t="s">
        <v>3433</v>
      </c>
      <c r="E12385">
        <v>2</v>
      </c>
      <c r="F12385" t="s">
        <v>224</v>
      </c>
      <c r="G12385" t="s">
        <v>697</v>
      </c>
      <c r="H12385" t="s">
        <v>3793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261</v>
      </c>
      <c r="D12386" t="s">
        <v>3433</v>
      </c>
      <c r="E12386">
        <v>13</v>
      </c>
      <c r="F12386" t="s">
        <v>224</v>
      </c>
      <c r="G12386" t="s">
        <v>589</v>
      </c>
      <c r="H12386" t="s">
        <v>1173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260</v>
      </c>
      <c r="D12387" t="s">
        <v>332</v>
      </c>
      <c r="E12387">
        <v>1</v>
      </c>
      <c r="F12387" t="s">
        <v>225</v>
      </c>
      <c r="G12387" t="s">
        <v>860</v>
      </c>
      <c r="H12387" t="s">
        <v>313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260</v>
      </c>
      <c r="D12388" t="s">
        <v>332</v>
      </c>
      <c r="E12388">
        <v>1</v>
      </c>
      <c r="F12388" t="s">
        <v>21</v>
      </c>
      <c r="G12388" t="s">
        <v>3782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261</v>
      </c>
      <c r="D12389" t="s">
        <v>659</v>
      </c>
      <c r="E12389">
        <v>4</v>
      </c>
      <c r="F12389" t="s">
        <v>21</v>
      </c>
      <c r="G12389" t="s">
        <v>272</v>
      </c>
      <c r="H12389" t="s">
        <v>1522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261</v>
      </c>
      <c r="D12390" t="s">
        <v>659</v>
      </c>
      <c r="E12390">
        <v>10</v>
      </c>
      <c r="F12390" t="s">
        <v>225</v>
      </c>
      <c r="G12390" t="s">
        <v>589</v>
      </c>
      <c r="H12390" t="s">
        <v>1173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261</v>
      </c>
      <c r="D12391" t="s">
        <v>659</v>
      </c>
      <c r="E12391">
        <v>8</v>
      </c>
      <c r="F12391" t="s">
        <v>224</v>
      </c>
      <c r="G12391" t="s">
        <v>589</v>
      </c>
      <c r="H12391" t="s">
        <v>1173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261</v>
      </c>
      <c r="D12392" t="s">
        <v>659</v>
      </c>
      <c r="E12392">
        <v>1</v>
      </c>
      <c r="F12392" t="s">
        <v>224</v>
      </c>
      <c r="G12392" t="s">
        <v>697</v>
      </c>
      <c r="H12392" t="s">
        <v>3794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261</v>
      </c>
      <c r="D12393" t="s">
        <v>659</v>
      </c>
      <c r="E12393">
        <v>1</v>
      </c>
      <c r="F12393" t="s">
        <v>224</v>
      </c>
      <c r="G12393" t="s">
        <v>272</v>
      </c>
      <c r="H12393" t="s">
        <v>3359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261</v>
      </c>
      <c r="D12394" t="s">
        <v>659</v>
      </c>
      <c r="E12394">
        <v>33</v>
      </c>
      <c r="F12394" t="s">
        <v>891</v>
      </c>
      <c r="G12394" t="s">
        <v>589</v>
      </c>
      <c r="H12394" t="s">
        <v>1173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260</v>
      </c>
      <c r="D12395" t="s">
        <v>332</v>
      </c>
      <c r="E12395">
        <v>1</v>
      </c>
      <c r="F12395" t="s">
        <v>458</v>
      </c>
      <c r="G12395" t="s">
        <v>266</v>
      </c>
      <c r="H12395" t="s">
        <v>3795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260</v>
      </c>
      <c r="D12396" t="s">
        <v>332</v>
      </c>
      <c r="E12396">
        <v>1</v>
      </c>
      <c r="F12396" t="s">
        <v>475</v>
      </c>
      <c r="G12396" t="s">
        <v>273</v>
      </c>
      <c r="H12396" t="s">
        <v>1279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260</v>
      </c>
      <c r="D12397" t="s">
        <v>332</v>
      </c>
      <c r="E12397">
        <v>1</v>
      </c>
      <c r="F12397" t="s">
        <v>458</v>
      </c>
      <c r="G12397" t="s">
        <v>284</v>
      </c>
      <c r="H12397" t="s">
        <v>387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260</v>
      </c>
      <c r="D12398" t="s">
        <v>332</v>
      </c>
      <c r="E12398">
        <v>1</v>
      </c>
      <c r="F12398" t="s">
        <v>532</v>
      </c>
      <c r="G12398" t="s">
        <v>273</v>
      </c>
      <c r="H12398" t="s">
        <v>552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260</v>
      </c>
      <c r="D12399" t="s">
        <v>332</v>
      </c>
      <c r="E12399">
        <v>1</v>
      </c>
      <c r="F12399" t="s">
        <v>116</v>
      </c>
      <c r="G12399" t="s">
        <v>347</v>
      </c>
      <c r="H12399" t="s">
        <v>518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260</v>
      </c>
      <c r="D12400" t="s">
        <v>332</v>
      </c>
      <c r="E12400">
        <v>1</v>
      </c>
      <c r="F12400" t="s">
        <v>116</v>
      </c>
      <c r="G12400" t="s">
        <v>347</v>
      </c>
      <c r="H12400" t="s">
        <v>518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260</v>
      </c>
      <c r="D12401" t="s">
        <v>332</v>
      </c>
      <c r="E12401">
        <v>1</v>
      </c>
      <c r="F12401" t="s">
        <v>26</v>
      </c>
      <c r="G12401" t="s">
        <v>333</v>
      </c>
      <c r="H12401" t="s">
        <v>2523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260</v>
      </c>
      <c r="D12402" t="s">
        <v>332</v>
      </c>
      <c r="E12402">
        <v>1</v>
      </c>
      <c r="F12402" t="s">
        <v>225</v>
      </c>
      <c r="G12402" t="s">
        <v>273</v>
      </c>
      <c r="H12402" t="s">
        <v>963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260</v>
      </c>
      <c r="D12403" t="s">
        <v>332</v>
      </c>
      <c r="E12403">
        <v>1</v>
      </c>
      <c r="F12403" t="s">
        <v>15</v>
      </c>
      <c r="G12403" t="s">
        <v>266</v>
      </c>
      <c r="H12403" t="s">
        <v>3796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260</v>
      </c>
      <c r="D12404" t="s">
        <v>332</v>
      </c>
      <c r="E12404">
        <v>1</v>
      </c>
      <c r="F12404" t="s">
        <v>48</v>
      </c>
      <c r="G12404" t="s">
        <v>623</v>
      </c>
      <c r="H12404" t="s">
        <v>3778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261</v>
      </c>
      <c r="D12405" t="s">
        <v>892</v>
      </c>
      <c r="E12405">
        <v>1</v>
      </c>
      <c r="F12405" t="s">
        <v>386</v>
      </c>
      <c r="G12405" t="s">
        <v>284</v>
      </c>
      <c r="H12405" t="s">
        <v>2083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261</v>
      </c>
      <c r="D12406" t="s">
        <v>892</v>
      </c>
      <c r="E12406">
        <v>1</v>
      </c>
      <c r="F12406" t="s">
        <v>1192</v>
      </c>
      <c r="G12406" t="s">
        <v>263</v>
      </c>
      <c r="H12406" t="s">
        <v>547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261</v>
      </c>
      <c r="D12407" t="s">
        <v>892</v>
      </c>
      <c r="E12407">
        <v>1</v>
      </c>
      <c r="F12407" t="s">
        <v>386</v>
      </c>
      <c r="G12407" t="s">
        <v>284</v>
      </c>
      <c r="H12407" t="s">
        <v>1540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260</v>
      </c>
      <c r="D12408" t="s">
        <v>332</v>
      </c>
      <c r="E12408">
        <v>1</v>
      </c>
      <c r="F12408" t="s">
        <v>116</v>
      </c>
      <c r="G12408" t="s">
        <v>382</v>
      </c>
      <c r="H12408" t="s">
        <v>514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260</v>
      </c>
      <c r="D12409" t="s">
        <v>332</v>
      </c>
      <c r="E12409">
        <v>1</v>
      </c>
      <c r="F12409" t="s">
        <v>26</v>
      </c>
      <c r="G12409" t="s">
        <v>266</v>
      </c>
      <c r="H12409" t="s">
        <v>2860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260</v>
      </c>
      <c r="D12410" t="s">
        <v>332</v>
      </c>
      <c r="E12410">
        <v>1</v>
      </c>
      <c r="F12410" t="s">
        <v>21</v>
      </c>
      <c r="G12410" t="s">
        <v>272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260</v>
      </c>
      <c r="D12411" t="s">
        <v>332</v>
      </c>
      <c r="E12411">
        <v>1</v>
      </c>
      <c r="F12411" t="s">
        <v>224</v>
      </c>
      <c r="G12411" t="s">
        <v>272</v>
      </c>
      <c r="H12411" t="s">
        <v>309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25" workbookViewId="0">
      <selection activeCell="B74" sqref="B7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A52">
        <v>51</v>
      </c>
      <c r="B52" t="s">
        <v>3748</v>
      </c>
      <c r="C52">
        <f>Tabla5[[#This Row],[ID]]</f>
        <v>51</v>
      </c>
      <c r="D52" t="s">
        <v>1761</v>
      </c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6"/>
  <sheetViews>
    <sheetView workbookViewId="0">
      <selection activeCell="I28" sqref="I28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1174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3333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3551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3205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3531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3567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3658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3276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3314</v>
      </c>
      <c r="G30" s="2">
        <v>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3552</v>
      </c>
      <c r="G31" s="2">
        <v>-10000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3427</v>
      </c>
      <c r="G32" s="2">
        <v>-22000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-120000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-262000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>
        <v>45122</v>
      </c>
      <c r="M72" t="s">
        <v>3369</v>
      </c>
      <c r="N72" s="2">
        <v>50000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  <c r="L73" s="1">
        <v>45122</v>
      </c>
      <c r="M73" t="s">
        <v>3205</v>
      </c>
      <c r="N73" s="2">
        <v>60000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  <c r="L74" s="1" t="s">
        <v>245</v>
      </c>
      <c r="N74" s="2">
        <v>-262000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  <row r="85" spans="1:4" x14ac:dyDescent="0.2">
      <c r="A85" s="1">
        <v>45122</v>
      </c>
      <c r="B85" s="1" t="s">
        <v>3262</v>
      </c>
      <c r="C85" t="s">
        <v>3205</v>
      </c>
      <c r="D85" s="36">
        <v>60000</v>
      </c>
    </row>
    <row r="86" spans="1:4" x14ac:dyDescent="0.2">
      <c r="A86" s="1">
        <v>45122</v>
      </c>
      <c r="B86" s="1" t="s">
        <v>3291</v>
      </c>
      <c r="C86" t="s">
        <v>3369</v>
      </c>
      <c r="D86" s="36">
        <v>50000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18E6-0440-F54A-9321-62C908D6EDCA}">
  <dimension ref="A1:S20"/>
  <sheetViews>
    <sheetView workbookViewId="0">
      <selection activeCell="E2" sqref="E2"/>
    </sheetView>
  </sheetViews>
  <sheetFormatPr baseColWidth="10" defaultRowHeight="14" x14ac:dyDescent="0.2"/>
  <cols>
    <col min="4" max="4" width="18.59765625" customWidth="1"/>
    <col min="6" max="6" width="13.796875" customWidth="1"/>
    <col min="9" max="9" width="11.59765625" customWidth="1"/>
    <col min="11" max="11" width="14.796875" customWidth="1"/>
    <col min="15" max="15" width="11.796875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12406</v>
      </c>
      <c r="B2" s="89">
        <v>45129</v>
      </c>
      <c r="C2" t="s">
        <v>261</v>
      </c>
      <c r="D2" t="s">
        <v>892</v>
      </c>
      <c r="E2">
        <v>1</v>
      </c>
      <c r="F2" t="s">
        <v>386</v>
      </c>
      <c r="G2" t="s">
        <v>284</v>
      </c>
      <c r="H2" t="s">
        <v>1540</v>
      </c>
      <c r="M2">
        <v>70000</v>
      </c>
      <c r="N2">
        <v>140000</v>
      </c>
      <c r="O2">
        <v>-70000</v>
      </c>
      <c r="P2">
        <v>1</v>
      </c>
      <c r="Q2">
        <v>22</v>
      </c>
      <c r="R2">
        <v>7</v>
      </c>
      <c r="S2">
        <v>2023</v>
      </c>
    </row>
    <row r="3" spans="1:19" x14ac:dyDescent="0.2">
      <c r="A3">
        <v>12405</v>
      </c>
      <c r="B3" s="89">
        <v>45129</v>
      </c>
      <c r="C3" t="s">
        <v>261</v>
      </c>
      <c r="D3" t="s">
        <v>892</v>
      </c>
      <c r="E3">
        <v>1</v>
      </c>
      <c r="F3" t="s">
        <v>1192</v>
      </c>
      <c r="G3" t="s">
        <v>263</v>
      </c>
      <c r="H3" t="s">
        <v>547</v>
      </c>
      <c r="M3">
        <v>13000</v>
      </c>
      <c r="N3">
        <v>29000</v>
      </c>
      <c r="O3">
        <v>-13000</v>
      </c>
      <c r="P3">
        <v>1</v>
      </c>
      <c r="Q3">
        <v>22</v>
      </c>
      <c r="R3">
        <v>7</v>
      </c>
      <c r="S3">
        <v>2023</v>
      </c>
    </row>
    <row r="4" spans="1:19" x14ac:dyDescent="0.2">
      <c r="A4">
        <v>12404</v>
      </c>
      <c r="B4" s="89">
        <v>45129</v>
      </c>
      <c r="C4" t="s">
        <v>261</v>
      </c>
      <c r="D4" t="s">
        <v>892</v>
      </c>
      <c r="E4">
        <v>1</v>
      </c>
      <c r="F4" t="s">
        <v>386</v>
      </c>
      <c r="G4" t="s">
        <v>284</v>
      </c>
      <c r="H4" t="s">
        <v>2083</v>
      </c>
      <c r="M4">
        <v>45000</v>
      </c>
      <c r="N4">
        <v>110000</v>
      </c>
      <c r="O4">
        <v>-45000</v>
      </c>
      <c r="P4">
        <v>1</v>
      </c>
      <c r="Q4">
        <v>22</v>
      </c>
      <c r="R4">
        <v>7</v>
      </c>
      <c r="S4">
        <v>2023</v>
      </c>
    </row>
    <row r="5" spans="1:19" x14ac:dyDescent="0.2">
      <c r="A5">
        <v>12393</v>
      </c>
      <c r="B5" s="89">
        <v>45129</v>
      </c>
      <c r="C5" t="s">
        <v>261</v>
      </c>
      <c r="D5" t="s">
        <v>659</v>
      </c>
      <c r="E5">
        <v>33</v>
      </c>
      <c r="F5" t="s">
        <v>891</v>
      </c>
      <c r="G5" t="s">
        <v>589</v>
      </c>
      <c r="H5" t="s">
        <v>1173</v>
      </c>
      <c r="M5">
        <v>4500</v>
      </c>
      <c r="N5">
        <v>10000</v>
      </c>
      <c r="O5">
        <v>-148500</v>
      </c>
      <c r="P5">
        <v>33</v>
      </c>
      <c r="Q5">
        <v>22</v>
      </c>
      <c r="R5">
        <v>7</v>
      </c>
      <c r="S5">
        <v>2023</v>
      </c>
    </row>
    <row r="6" spans="1:19" x14ac:dyDescent="0.2">
      <c r="A6">
        <v>12392</v>
      </c>
      <c r="B6" s="89">
        <v>45129</v>
      </c>
      <c r="C6" t="s">
        <v>261</v>
      </c>
      <c r="D6" t="s">
        <v>659</v>
      </c>
      <c r="E6">
        <v>1</v>
      </c>
      <c r="F6" t="s">
        <v>224</v>
      </c>
      <c r="G6" t="s">
        <v>272</v>
      </c>
      <c r="H6" t="s">
        <v>3359</v>
      </c>
      <c r="M6">
        <v>11000</v>
      </c>
      <c r="N6">
        <v>20000</v>
      </c>
      <c r="O6">
        <v>-11000</v>
      </c>
      <c r="P6">
        <v>1</v>
      </c>
      <c r="Q6">
        <v>22</v>
      </c>
      <c r="R6">
        <v>7</v>
      </c>
      <c r="S6">
        <v>2023</v>
      </c>
    </row>
    <row r="7" spans="1:19" x14ac:dyDescent="0.2">
      <c r="A7">
        <v>12391</v>
      </c>
      <c r="B7" s="89">
        <v>45129</v>
      </c>
      <c r="C7" t="s">
        <v>261</v>
      </c>
      <c r="D7" t="s">
        <v>659</v>
      </c>
      <c r="E7">
        <v>1</v>
      </c>
      <c r="F7" t="s">
        <v>224</v>
      </c>
      <c r="G7" t="s">
        <v>697</v>
      </c>
      <c r="H7" t="s">
        <v>3794</v>
      </c>
      <c r="M7">
        <v>9500</v>
      </c>
      <c r="N7">
        <v>20000</v>
      </c>
      <c r="O7">
        <v>-9500</v>
      </c>
      <c r="P7">
        <v>1</v>
      </c>
      <c r="Q7">
        <v>22</v>
      </c>
      <c r="R7">
        <v>7</v>
      </c>
      <c r="S7">
        <v>2023</v>
      </c>
    </row>
    <row r="8" spans="1:19" x14ac:dyDescent="0.2">
      <c r="A8">
        <v>12390</v>
      </c>
      <c r="B8" s="89">
        <v>45129</v>
      </c>
      <c r="C8" t="s">
        <v>261</v>
      </c>
      <c r="D8" t="s">
        <v>659</v>
      </c>
      <c r="E8">
        <v>8</v>
      </c>
      <c r="F8" t="s">
        <v>224</v>
      </c>
      <c r="G8" t="s">
        <v>589</v>
      </c>
      <c r="H8" t="s">
        <v>1173</v>
      </c>
      <c r="M8">
        <v>7000</v>
      </c>
      <c r="N8">
        <v>20000</v>
      </c>
      <c r="O8">
        <v>-56000</v>
      </c>
      <c r="P8">
        <v>8</v>
      </c>
      <c r="Q8">
        <v>22</v>
      </c>
      <c r="R8">
        <v>7</v>
      </c>
      <c r="S8">
        <v>2023</v>
      </c>
    </row>
    <row r="9" spans="1:19" x14ac:dyDescent="0.2">
      <c r="A9">
        <v>12389</v>
      </c>
      <c r="B9" s="89">
        <v>45129</v>
      </c>
      <c r="C9" t="s">
        <v>261</v>
      </c>
      <c r="D9" t="s">
        <v>659</v>
      </c>
      <c r="E9">
        <v>10</v>
      </c>
      <c r="F9" t="s">
        <v>225</v>
      </c>
      <c r="G9" t="s">
        <v>589</v>
      </c>
      <c r="H9" t="s">
        <v>1173</v>
      </c>
      <c r="M9">
        <v>900</v>
      </c>
      <c r="N9">
        <v>10000</v>
      </c>
      <c r="O9">
        <v>-9000</v>
      </c>
      <c r="P9">
        <v>10</v>
      </c>
      <c r="Q9">
        <v>22</v>
      </c>
      <c r="R9">
        <v>7</v>
      </c>
      <c r="S9">
        <v>2023</v>
      </c>
    </row>
    <row r="10" spans="1:19" x14ac:dyDescent="0.2">
      <c r="A10">
        <v>12388</v>
      </c>
      <c r="B10" s="89">
        <v>45129</v>
      </c>
      <c r="C10" t="s">
        <v>261</v>
      </c>
      <c r="D10" t="s">
        <v>659</v>
      </c>
      <c r="E10">
        <v>4</v>
      </c>
      <c r="F10" t="s">
        <v>21</v>
      </c>
      <c r="G10" t="s">
        <v>272</v>
      </c>
      <c r="H10" t="s">
        <v>1522</v>
      </c>
      <c r="M10">
        <v>2600</v>
      </c>
      <c r="N10">
        <v>10000</v>
      </c>
      <c r="O10">
        <v>-10400</v>
      </c>
      <c r="P10">
        <v>4</v>
      </c>
      <c r="Q10">
        <v>22</v>
      </c>
      <c r="R10">
        <v>7</v>
      </c>
      <c r="S10">
        <v>2023</v>
      </c>
    </row>
    <row r="11" spans="1:19" x14ac:dyDescent="0.2">
      <c r="A11">
        <v>12385</v>
      </c>
      <c r="B11" s="89">
        <v>45129</v>
      </c>
      <c r="C11" t="s">
        <v>261</v>
      </c>
      <c r="D11" t="s">
        <v>3433</v>
      </c>
      <c r="E11">
        <v>13</v>
      </c>
      <c r="F11" t="s">
        <v>224</v>
      </c>
      <c r="G11" t="s">
        <v>589</v>
      </c>
      <c r="H11" t="s">
        <v>1173</v>
      </c>
      <c r="M11">
        <v>8000</v>
      </c>
      <c r="N11">
        <v>20000</v>
      </c>
      <c r="O11">
        <v>-104000</v>
      </c>
      <c r="P11">
        <v>13</v>
      </c>
      <c r="Q11">
        <v>22</v>
      </c>
      <c r="R11">
        <v>7</v>
      </c>
      <c r="S11">
        <v>2023</v>
      </c>
    </row>
    <row r="12" spans="1:19" x14ac:dyDescent="0.2">
      <c r="A12">
        <v>12384</v>
      </c>
      <c r="B12" s="89">
        <v>45129</v>
      </c>
      <c r="C12" t="s">
        <v>261</v>
      </c>
      <c r="D12" t="s">
        <v>3433</v>
      </c>
      <c r="E12">
        <v>2</v>
      </c>
      <c r="F12" t="s">
        <v>224</v>
      </c>
      <c r="G12" t="s">
        <v>697</v>
      </c>
      <c r="H12" t="s">
        <v>3793</v>
      </c>
      <c r="M12">
        <v>9000</v>
      </c>
      <c r="N12">
        <v>20000</v>
      </c>
      <c r="O12">
        <v>-18000</v>
      </c>
      <c r="P12">
        <v>2</v>
      </c>
      <c r="Q12">
        <v>22</v>
      </c>
      <c r="R12">
        <v>7</v>
      </c>
      <c r="S12">
        <v>2023</v>
      </c>
    </row>
    <row r="13" spans="1:19" x14ac:dyDescent="0.2">
      <c r="A13">
        <v>12383</v>
      </c>
      <c r="B13" s="89">
        <v>45129</v>
      </c>
      <c r="C13" t="s">
        <v>261</v>
      </c>
      <c r="D13" t="s">
        <v>3433</v>
      </c>
      <c r="E13">
        <v>3</v>
      </c>
      <c r="F13" t="s">
        <v>26</v>
      </c>
      <c r="G13" t="s">
        <v>266</v>
      </c>
      <c r="H13" t="s">
        <v>3321</v>
      </c>
      <c r="M13">
        <v>7000</v>
      </c>
      <c r="N13">
        <v>15000</v>
      </c>
      <c r="O13">
        <v>-21000</v>
      </c>
      <c r="P13">
        <v>3</v>
      </c>
      <c r="Q13">
        <v>22</v>
      </c>
      <c r="R13">
        <v>7</v>
      </c>
      <c r="S13">
        <v>2023</v>
      </c>
    </row>
    <row r="14" spans="1:19" x14ac:dyDescent="0.2">
      <c r="A14">
        <v>12382</v>
      </c>
      <c r="B14" s="89">
        <v>45129</v>
      </c>
      <c r="C14" t="s">
        <v>261</v>
      </c>
      <c r="D14" t="s">
        <v>1569</v>
      </c>
      <c r="E14">
        <v>1</v>
      </c>
      <c r="F14" t="s">
        <v>48</v>
      </c>
      <c r="G14" t="s">
        <v>1301</v>
      </c>
      <c r="H14" t="s">
        <v>3792</v>
      </c>
      <c r="M14">
        <v>32000</v>
      </c>
      <c r="N14">
        <v>75000</v>
      </c>
      <c r="O14">
        <v>-32000</v>
      </c>
      <c r="P14">
        <v>1</v>
      </c>
      <c r="Q14">
        <v>22</v>
      </c>
      <c r="R14">
        <v>7</v>
      </c>
      <c r="S14">
        <v>2023</v>
      </c>
    </row>
    <row r="15" spans="1:19" x14ac:dyDescent="0.2">
      <c r="A15">
        <v>12381</v>
      </c>
      <c r="B15" s="89">
        <v>45129</v>
      </c>
      <c r="C15" t="s">
        <v>261</v>
      </c>
      <c r="D15" t="s">
        <v>1767</v>
      </c>
      <c r="E15">
        <v>3</v>
      </c>
      <c r="F15" t="s">
        <v>526</v>
      </c>
      <c r="G15" t="s">
        <v>266</v>
      </c>
      <c r="H15" t="s">
        <v>3538</v>
      </c>
      <c r="M15">
        <v>23000</v>
      </c>
      <c r="N15">
        <v>39000</v>
      </c>
      <c r="O15">
        <v>-69000</v>
      </c>
      <c r="P15">
        <v>3</v>
      </c>
      <c r="Q15">
        <v>22</v>
      </c>
      <c r="R15">
        <v>7</v>
      </c>
      <c r="S15">
        <v>2023</v>
      </c>
    </row>
    <row r="16" spans="1:19" x14ac:dyDescent="0.2">
      <c r="A16">
        <v>12380</v>
      </c>
      <c r="B16" s="89">
        <v>45129</v>
      </c>
      <c r="C16" t="s">
        <v>261</v>
      </c>
      <c r="D16" t="s">
        <v>1767</v>
      </c>
      <c r="E16">
        <v>1</v>
      </c>
      <c r="F16" t="s">
        <v>48</v>
      </c>
      <c r="G16" t="s">
        <v>1765</v>
      </c>
      <c r="H16" t="s">
        <v>2744</v>
      </c>
      <c r="M16">
        <v>235000</v>
      </c>
      <c r="N16">
        <v>360000</v>
      </c>
      <c r="O16">
        <v>-235000</v>
      </c>
      <c r="P16">
        <v>1</v>
      </c>
      <c r="Q16">
        <v>22</v>
      </c>
      <c r="R16">
        <v>7</v>
      </c>
      <c r="S16">
        <v>2023</v>
      </c>
    </row>
    <row r="17" spans="1:19" x14ac:dyDescent="0.2">
      <c r="A17">
        <v>12379</v>
      </c>
      <c r="B17" s="89">
        <v>45129</v>
      </c>
      <c r="C17" t="s">
        <v>261</v>
      </c>
      <c r="D17" t="s">
        <v>3513</v>
      </c>
      <c r="E17">
        <v>1</v>
      </c>
      <c r="F17" t="s">
        <v>214</v>
      </c>
      <c r="G17" t="s">
        <v>266</v>
      </c>
      <c r="H17" t="s">
        <v>770</v>
      </c>
      <c r="M17">
        <v>13000</v>
      </c>
      <c r="N17">
        <v>24000</v>
      </c>
      <c r="O17">
        <v>-13000</v>
      </c>
      <c r="P17">
        <v>1</v>
      </c>
      <c r="Q17">
        <v>22</v>
      </c>
      <c r="R17">
        <v>7</v>
      </c>
      <c r="S17">
        <v>2023</v>
      </c>
    </row>
    <row r="18" spans="1:19" x14ac:dyDescent="0.2">
      <c r="A18">
        <v>12378</v>
      </c>
      <c r="B18" s="89">
        <v>45129</v>
      </c>
      <c r="C18" t="s">
        <v>261</v>
      </c>
      <c r="D18" t="s">
        <v>3513</v>
      </c>
      <c r="E18">
        <v>1</v>
      </c>
      <c r="F18" t="s">
        <v>214</v>
      </c>
      <c r="G18" t="s">
        <v>794</v>
      </c>
      <c r="H18" t="s">
        <v>1260</v>
      </c>
      <c r="M18">
        <v>55000</v>
      </c>
      <c r="N18">
        <v>89000</v>
      </c>
      <c r="O18">
        <v>-55000</v>
      </c>
      <c r="P18">
        <v>1</v>
      </c>
      <c r="Q18">
        <v>22</v>
      </c>
      <c r="R18">
        <v>7</v>
      </c>
      <c r="S18">
        <v>2023</v>
      </c>
    </row>
    <row r="19" spans="1:19" x14ac:dyDescent="0.2">
      <c r="A19">
        <v>12377</v>
      </c>
      <c r="B19" s="89">
        <v>45129</v>
      </c>
      <c r="C19" t="s">
        <v>261</v>
      </c>
      <c r="D19" t="s">
        <v>3513</v>
      </c>
      <c r="E19">
        <v>2</v>
      </c>
      <c r="F19" t="s">
        <v>201</v>
      </c>
      <c r="G19" t="s">
        <v>197</v>
      </c>
      <c r="H19" t="s">
        <v>202</v>
      </c>
      <c r="M19">
        <v>34000</v>
      </c>
      <c r="N19">
        <v>65000</v>
      </c>
      <c r="O19">
        <v>-68000</v>
      </c>
      <c r="P19">
        <v>2</v>
      </c>
      <c r="Q19">
        <v>22</v>
      </c>
      <c r="R19">
        <v>7</v>
      </c>
      <c r="S19">
        <v>2023</v>
      </c>
    </row>
    <row r="20" spans="1:19" x14ac:dyDescent="0.2">
      <c r="A20">
        <v>12376</v>
      </c>
      <c r="B20" s="89">
        <v>45129</v>
      </c>
      <c r="C20" t="s">
        <v>261</v>
      </c>
      <c r="D20" t="s">
        <v>1029</v>
      </c>
      <c r="E20">
        <v>6</v>
      </c>
      <c r="F20" t="s">
        <v>365</v>
      </c>
      <c r="G20" t="s">
        <v>943</v>
      </c>
      <c r="H20" t="s">
        <v>589</v>
      </c>
      <c r="M20">
        <v>3700</v>
      </c>
      <c r="N20">
        <v>9000</v>
      </c>
      <c r="O20">
        <v>-22200</v>
      </c>
      <c r="P20">
        <v>6</v>
      </c>
      <c r="Q20">
        <v>22</v>
      </c>
      <c r="R20">
        <v>7</v>
      </c>
      <c r="S20">
        <v>2023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55"/>
  <sheetViews>
    <sheetView showGridLines="0" tabSelected="1" topLeftCell="A20" zoomScaleNormal="100" workbookViewId="0">
      <selection activeCell="J60" sqref="J60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45129</v>
      </c>
      <c r="H1" s="4" t="s">
        <v>5</v>
      </c>
      <c r="I1" t="s">
        <v>548</v>
      </c>
      <c r="J1" s="7">
        <f>AA5</f>
        <v>2916090.6666666665</v>
      </c>
      <c r="K1" s="7"/>
      <c r="M1" s="15" t="s">
        <v>692</v>
      </c>
      <c r="N1" s="13">
        <f>COUNTA(H6:H1048576)-2</f>
        <v>23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12</v>
      </c>
      <c r="Z1" s="17" t="s">
        <v>971</v>
      </c>
      <c r="AA1" s="19">
        <f>(COUNTA(U5:U1048576)-2)*AD2</f>
        <v>192000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126786.55072463768</v>
      </c>
      <c r="K2" s="7"/>
      <c r="M2" s="15" t="s">
        <v>693</v>
      </c>
      <c r="N2" s="14">
        <f>GETPIVOTDATA("Utilidad",$H$4)/N1</f>
        <v>290792.04347826086</v>
      </c>
      <c r="P2" t="s">
        <v>1607</v>
      </c>
      <c r="Q2" s="2">
        <f>-(Q1-J2)</f>
        <v>76786.55072463768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3803596.5217391304</v>
      </c>
      <c r="K3" s="7"/>
      <c r="M3" s="15" t="s">
        <v>694</v>
      </c>
      <c r="N3" s="14">
        <f>N2*30</f>
        <v>8723761.3043478262</v>
      </c>
      <c r="P3" t="s">
        <v>1608</v>
      </c>
      <c r="Q3" s="2">
        <f>Q2*N1</f>
        <v>1766090.6666666667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1533333.3333333335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766666.66666666674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1150000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552</v>
      </c>
      <c r="C5" s="7">
        <v>35000</v>
      </c>
      <c r="D5" s="7">
        <v>16000</v>
      </c>
      <c r="E5" s="7">
        <v>19000</v>
      </c>
      <c r="M5" s="15" t="s">
        <v>1666</v>
      </c>
      <c r="N5" s="7">
        <f>N4-J1</f>
        <v>-2149424</v>
      </c>
      <c r="Q5" s="2">
        <f>GETPIVOTDATA("Utilidad",$H$6)-AA1-AA2</f>
        <v>5599424</v>
      </c>
      <c r="U5" s="4" t="s">
        <v>700</v>
      </c>
      <c r="V5" t="s">
        <v>2878</v>
      </c>
      <c r="X5" s="17" t="s">
        <v>105</v>
      </c>
      <c r="Y5" s="22" t="str">
        <f>N1&amp;" Dias"</f>
        <v>23 Dias</v>
      </c>
      <c r="Z5" s="17" t="s">
        <v>971</v>
      </c>
      <c r="AA5" s="19">
        <f>GETPIVOTDATA("Utilidad",$H$4)-AA2-AA1-AA3-AA4</f>
        <v>2916090.6666666665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3219</v>
      </c>
      <c r="C6" s="7">
        <v>8000</v>
      </c>
      <c r="D6" s="7">
        <v>1500</v>
      </c>
      <c r="E6" s="7">
        <v>6500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45108</v>
      </c>
      <c r="V6" s="2">
        <v>-188600</v>
      </c>
      <c r="X6" s="23" t="s">
        <v>1211</v>
      </c>
      <c r="Y6" s="24">
        <f>J2</f>
        <v>126786.55072463768</v>
      </c>
      <c r="AC6" s="59" t="s">
        <v>3409</v>
      </c>
      <c r="AD6" s="60">
        <f>SUM(AA1:AA4)</f>
        <v>3772126.3333333335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3796</v>
      </c>
      <c r="C7" s="7">
        <v>8000</v>
      </c>
      <c r="D7" s="7">
        <v>1800</v>
      </c>
      <c r="E7" s="7">
        <v>6200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311783</v>
      </c>
      <c r="U7" s="6">
        <v>45109</v>
      </c>
      <c r="V7" s="2">
        <v>-352800</v>
      </c>
      <c r="X7" s="17" t="s">
        <v>974</v>
      </c>
      <c r="Y7" s="18">
        <f>AA5/50000</f>
        <v>58.321813333333331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26</v>
      </c>
      <c r="B8" t="s">
        <v>591</v>
      </c>
      <c r="C8" s="7">
        <v>22000</v>
      </c>
      <c r="D8" s="7">
        <v>8000</v>
      </c>
      <c r="E8" s="7">
        <v>14000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5599424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20</v>
      </c>
      <c r="C9" s="7">
        <v>24000</v>
      </c>
      <c r="D9" s="7">
        <v>8500</v>
      </c>
      <c r="E9" s="7">
        <v>15500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26</v>
      </c>
      <c r="B10" t="s">
        <v>1682</v>
      </c>
      <c r="C10" s="7">
        <v>20000</v>
      </c>
      <c r="D10" s="7">
        <v>8000</v>
      </c>
      <c r="E10" s="7">
        <v>12000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26</v>
      </c>
      <c r="B11" t="s">
        <v>2523</v>
      </c>
      <c r="C11" s="7">
        <v>19000</v>
      </c>
      <c r="D11" s="7">
        <v>9000</v>
      </c>
      <c r="E11" s="7">
        <v>10000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26</v>
      </c>
      <c r="B12" t="s">
        <v>2860</v>
      </c>
      <c r="C12" s="7">
        <v>18000</v>
      </c>
      <c r="D12" s="7">
        <v>6500</v>
      </c>
      <c r="E12" s="7">
        <v>11500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891</v>
      </c>
      <c r="B13" t="s">
        <v>387</v>
      </c>
      <c r="C13" s="7">
        <v>10000</v>
      </c>
      <c r="D13" s="7">
        <v>3500</v>
      </c>
      <c r="E13" s="7">
        <v>6500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6">
        <v>45122</v>
      </c>
      <c r="V13" s="2">
        <v>-456000</v>
      </c>
    </row>
    <row r="14" spans="1:43" x14ac:dyDescent="0.2">
      <c r="A14" t="s">
        <v>891</v>
      </c>
      <c r="B14" t="s">
        <v>1394</v>
      </c>
      <c r="C14" s="7">
        <v>10000</v>
      </c>
      <c r="D14" s="7">
        <v>3500</v>
      </c>
      <c r="E14" s="7">
        <v>6500</v>
      </c>
      <c r="F14" s="7"/>
      <c r="H14" s="6">
        <v>45115</v>
      </c>
      <c r="I14" s="7">
        <v>581500</v>
      </c>
      <c r="J14" s="7">
        <v>258772</v>
      </c>
      <c r="K14" s="7">
        <v>322728</v>
      </c>
      <c r="U14" s="6">
        <v>45124</v>
      </c>
      <c r="V14" s="2">
        <v>-929100</v>
      </c>
    </row>
    <row r="15" spans="1:43" x14ac:dyDescent="0.2">
      <c r="A15" t="s">
        <v>21</v>
      </c>
      <c r="B15" t="s">
        <v>24</v>
      </c>
      <c r="C15" s="7">
        <v>12000</v>
      </c>
      <c r="D15" s="7">
        <v>3500</v>
      </c>
      <c r="E15" s="7">
        <v>8500</v>
      </c>
      <c r="F15" s="7"/>
      <c r="H15" s="6">
        <v>45116</v>
      </c>
      <c r="I15" s="7">
        <v>179500</v>
      </c>
      <c r="J15" s="7">
        <v>66735</v>
      </c>
      <c r="K15" s="7">
        <v>112765</v>
      </c>
      <c r="U15" s="6">
        <v>45127</v>
      </c>
      <c r="V15" s="2">
        <v>-453400</v>
      </c>
    </row>
    <row r="16" spans="1:43" x14ac:dyDescent="0.2">
      <c r="A16" t="s">
        <v>21</v>
      </c>
      <c r="B16" t="s">
        <v>134</v>
      </c>
      <c r="C16" s="7">
        <v>10000</v>
      </c>
      <c r="D16" s="7">
        <v>2600</v>
      </c>
      <c r="E16" s="7">
        <v>7400</v>
      </c>
      <c r="F16" s="7"/>
      <c r="H16" s="6">
        <v>45117</v>
      </c>
      <c r="I16" s="7">
        <v>611000</v>
      </c>
      <c r="J16" s="7">
        <v>261805</v>
      </c>
      <c r="K16" s="7">
        <v>349195</v>
      </c>
      <c r="U16" s="6">
        <v>45128</v>
      </c>
      <c r="V16" s="2">
        <v>-545000</v>
      </c>
    </row>
    <row r="17" spans="1:22" x14ac:dyDescent="0.2">
      <c r="A17" t="s">
        <v>1295</v>
      </c>
      <c r="B17" t="s">
        <v>3789</v>
      </c>
      <c r="C17" s="7">
        <v>10000</v>
      </c>
      <c r="D17" s="7">
        <v>0</v>
      </c>
      <c r="E17" s="7">
        <v>10000</v>
      </c>
      <c r="F17" s="7"/>
      <c r="H17" s="6">
        <v>45118</v>
      </c>
      <c r="I17" s="7">
        <v>271000</v>
      </c>
      <c r="J17" s="7">
        <v>121108</v>
      </c>
      <c r="K17" s="7">
        <v>149892</v>
      </c>
      <c r="U17" s="6">
        <v>45129</v>
      </c>
      <c r="V17" s="2">
        <v>-1009600</v>
      </c>
    </row>
    <row r="18" spans="1:22" x14ac:dyDescent="0.2">
      <c r="A18" t="s">
        <v>386</v>
      </c>
      <c r="B18" t="s">
        <v>252</v>
      </c>
      <c r="C18" s="7">
        <v>120000</v>
      </c>
      <c r="D18" s="7">
        <v>60000</v>
      </c>
      <c r="E18" s="7">
        <v>60000</v>
      </c>
      <c r="F18" s="7"/>
      <c r="H18" s="6">
        <v>45119</v>
      </c>
      <c r="I18" s="7">
        <v>288000</v>
      </c>
      <c r="J18" s="7">
        <v>136162</v>
      </c>
      <c r="K18" s="7">
        <v>151838</v>
      </c>
      <c r="U18" s="5" t="s">
        <v>245</v>
      </c>
      <c r="V18" s="2">
        <v>-6477200</v>
      </c>
    </row>
    <row r="19" spans="1:22" x14ac:dyDescent="0.2">
      <c r="A19" t="s">
        <v>48</v>
      </c>
      <c r="B19" t="s">
        <v>3778</v>
      </c>
      <c r="C19" s="7">
        <v>35000</v>
      </c>
      <c r="D19" s="7">
        <v>17000</v>
      </c>
      <c r="E19" s="7">
        <v>18000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22" x14ac:dyDescent="0.2">
      <c r="A20" t="s">
        <v>1703</v>
      </c>
      <c r="B20" t="s">
        <v>3788</v>
      </c>
      <c r="C20" s="7">
        <v>25000</v>
      </c>
      <c r="D20" s="7">
        <v>12000</v>
      </c>
      <c r="E20" s="7">
        <v>13000</v>
      </c>
      <c r="F20" s="7"/>
      <c r="H20" s="6">
        <v>45121</v>
      </c>
      <c r="I20" s="7">
        <v>513000</v>
      </c>
      <c r="J20" s="7">
        <v>246932</v>
      </c>
      <c r="K20" s="7">
        <v>266068</v>
      </c>
    </row>
    <row r="21" spans="1:22" x14ac:dyDescent="0.2">
      <c r="A21" t="s">
        <v>116</v>
      </c>
      <c r="B21" t="s">
        <v>514</v>
      </c>
      <c r="C21" s="7">
        <v>3500</v>
      </c>
      <c r="D21" s="7">
        <v>3270</v>
      </c>
      <c r="E21" s="7">
        <v>230</v>
      </c>
      <c r="F21" s="7"/>
      <c r="H21" s="6">
        <v>45122</v>
      </c>
      <c r="I21" s="7">
        <v>424500</v>
      </c>
      <c r="J21" s="7">
        <v>242345</v>
      </c>
      <c r="K21" s="7">
        <v>182155</v>
      </c>
    </row>
    <row r="22" spans="1:22" x14ac:dyDescent="0.2">
      <c r="A22" t="s">
        <v>116</v>
      </c>
      <c r="B22" t="s">
        <v>518</v>
      </c>
      <c r="C22" s="7">
        <v>17500</v>
      </c>
      <c r="D22" s="7">
        <v>16352</v>
      </c>
      <c r="E22" s="7">
        <v>1148</v>
      </c>
      <c r="F22" s="7"/>
      <c r="H22" s="6">
        <v>45123</v>
      </c>
      <c r="I22" s="7">
        <v>1590600</v>
      </c>
      <c r="J22" s="7">
        <v>770974</v>
      </c>
      <c r="K22" s="7">
        <v>819626</v>
      </c>
    </row>
    <row r="23" spans="1:22" x14ac:dyDescent="0.2">
      <c r="A23" t="s">
        <v>458</v>
      </c>
      <c r="B23" t="s">
        <v>387</v>
      </c>
      <c r="C23" s="7">
        <v>20000</v>
      </c>
      <c r="D23" s="7">
        <v>0</v>
      </c>
      <c r="E23" s="7">
        <v>20000</v>
      </c>
      <c r="F23" s="7"/>
      <c r="H23" s="6">
        <v>45124</v>
      </c>
      <c r="I23" s="7">
        <v>479500</v>
      </c>
      <c r="J23" s="7">
        <v>226523</v>
      </c>
      <c r="K23" s="7">
        <v>252977</v>
      </c>
    </row>
    <row r="24" spans="1:22" x14ac:dyDescent="0.2">
      <c r="A24" t="s">
        <v>458</v>
      </c>
      <c r="B24" t="s">
        <v>3795</v>
      </c>
      <c r="C24" s="7">
        <v>2000</v>
      </c>
      <c r="D24" s="7">
        <v>0</v>
      </c>
      <c r="E24" s="7">
        <v>2000</v>
      </c>
      <c r="F24" s="7"/>
      <c r="H24" s="6">
        <v>45125</v>
      </c>
      <c r="I24" s="7">
        <v>285500</v>
      </c>
      <c r="J24" s="7">
        <v>94174</v>
      </c>
      <c r="K24" s="7">
        <v>191326</v>
      </c>
    </row>
    <row r="25" spans="1:22" x14ac:dyDescent="0.2">
      <c r="A25" t="s">
        <v>224</v>
      </c>
      <c r="B25" t="s">
        <v>309</v>
      </c>
      <c r="C25" s="7">
        <v>18000</v>
      </c>
      <c r="D25" s="7">
        <v>8000</v>
      </c>
      <c r="E25" s="7">
        <v>10000</v>
      </c>
      <c r="H25" s="6">
        <v>45126</v>
      </c>
      <c r="I25" s="7">
        <v>419500</v>
      </c>
      <c r="J25" s="7">
        <v>180389</v>
      </c>
      <c r="K25" s="7">
        <v>239111</v>
      </c>
    </row>
    <row r="26" spans="1:22" x14ac:dyDescent="0.2">
      <c r="A26" t="s">
        <v>224</v>
      </c>
      <c r="B26" t="s">
        <v>3787</v>
      </c>
      <c r="C26" s="7">
        <v>20000</v>
      </c>
      <c r="D26" s="7">
        <v>8000</v>
      </c>
      <c r="E26" s="7">
        <v>12000</v>
      </c>
      <c r="H26" s="6">
        <v>45127</v>
      </c>
      <c r="I26" s="7">
        <v>669500</v>
      </c>
      <c r="J26" s="7">
        <v>366649</v>
      </c>
      <c r="K26" s="7">
        <v>302851</v>
      </c>
    </row>
    <row r="27" spans="1:22" x14ac:dyDescent="0.2">
      <c r="A27" t="s">
        <v>224</v>
      </c>
      <c r="B27" t="s">
        <v>3790</v>
      </c>
      <c r="C27" s="7">
        <v>20000</v>
      </c>
      <c r="D27" s="7">
        <v>7000</v>
      </c>
      <c r="E27" s="7">
        <v>13000</v>
      </c>
      <c r="H27" s="6">
        <v>45128</v>
      </c>
      <c r="I27" s="7">
        <v>944500</v>
      </c>
      <c r="J27" s="7">
        <v>492321</v>
      </c>
      <c r="K27" s="7">
        <v>452179</v>
      </c>
    </row>
    <row r="28" spans="1:22" x14ac:dyDescent="0.2">
      <c r="A28" t="s">
        <v>475</v>
      </c>
      <c r="B28" t="s">
        <v>1279</v>
      </c>
      <c r="C28" s="7">
        <v>10000</v>
      </c>
      <c r="D28" s="7">
        <v>4000</v>
      </c>
      <c r="E28" s="7">
        <v>6000</v>
      </c>
      <c r="H28" s="6">
        <v>45129</v>
      </c>
      <c r="I28" s="7">
        <v>527000</v>
      </c>
      <c r="J28" s="7">
        <v>211322</v>
      </c>
      <c r="K28" s="7">
        <v>315678</v>
      </c>
    </row>
    <row r="29" spans="1:22" x14ac:dyDescent="0.2">
      <c r="A29" t="s">
        <v>225</v>
      </c>
      <c r="B29" t="s">
        <v>313</v>
      </c>
      <c r="C29" s="7">
        <v>10000</v>
      </c>
      <c r="D29" s="7">
        <v>1100</v>
      </c>
      <c r="E29" s="7">
        <v>8900</v>
      </c>
      <c r="H29" s="5" t="s">
        <v>245</v>
      </c>
      <c r="I29" s="7">
        <v>12839400</v>
      </c>
      <c r="J29" s="7">
        <v>6151183</v>
      </c>
      <c r="K29" s="7">
        <v>6688217</v>
      </c>
    </row>
    <row r="30" spans="1:22" x14ac:dyDescent="0.2">
      <c r="A30" t="s">
        <v>225</v>
      </c>
      <c r="B30" t="s">
        <v>471</v>
      </c>
      <c r="C30" s="7">
        <v>10000</v>
      </c>
      <c r="D30" s="7">
        <v>1100</v>
      </c>
      <c r="E30" s="7">
        <v>8900</v>
      </c>
    </row>
    <row r="31" spans="1:22" x14ac:dyDescent="0.2">
      <c r="A31" t="s">
        <v>225</v>
      </c>
      <c r="B31" t="s">
        <v>2171</v>
      </c>
      <c r="C31" s="7">
        <v>10000</v>
      </c>
      <c r="D31" s="7">
        <v>1100</v>
      </c>
      <c r="E31" s="7">
        <v>8900</v>
      </c>
    </row>
    <row r="32" spans="1:22" x14ac:dyDescent="0.2">
      <c r="A32" t="s">
        <v>245</v>
      </c>
      <c r="C32" s="7">
        <v>527000</v>
      </c>
      <c r="D32" s="7">
        <v>211322</v>
      </c>
      <c r="E32" s="7">
        <v>315678</v>
      </c>
    </row>
    <row r="34" spans="6:15" x14ac:dyDescent="0.2">
      <c r="F34" s="63"/>
    </row>
    <row r="39" spans="6:15" x14ac:dyDescent="0.2">
      <c r="O39">
        <v>211000</v>
      </c>
    </row>
    <row r="40" spans="6:15" ht="15" thickBot="1" x14ac:dyDescent="0.25">
      <c r="H40" s="74"/>
      <c r="I40" s="74"/>
      <c r="J40" s="74"/>
      <c r="K40" s="74"/>
      <c r="O40">
        <v>32000</v>
      </c>
    </row>
    <row r="41" spans="6:15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5" x14ac:dyDescent="0.2">
      <c r="I42" s="77">
        <v>270000</v>
      </c>
      <c r="J42" t="s">
        <v>3721</v>
      </c>
      <c r="K42" s="39"/>
    </row>
    <row r="43" spans="6:15" ht="15" x14ac:dyDescent="0.2">
      <c r="H43" s="87"/>
      <c r="I43" s="66">
        <v>100000</v>
      </c>
      <c r="J43" t="s">
        <v>3759</v>
      </c>
      <c r="K43" s="39"/>
    </row>
    <row r="44" spans="6:15" x14ac:dyDescent="0.2">
      <c r="H44" s="76"/>
      <c r="I44" s="66">
        <v>-10000</v>
      </c>
      <c r="J44" t="s">
        <v>3791</v>
      </c>
      <c r="K44" s="70"/>
    </row>
    <row r="45" spans="6:15" x14ac:dyDescent="0.2">
      <c r="H45" s="76"/>
      <c r="I45" s="66"/>
      <c r="K45" s="70"/>
    </row>
    <row r="46" spans="6:15" x14ac:dyDescent="0.2">
      <c r="H46" s="76"/>
      <c r="I46" s="66"/>
      <c r="K46" s="70"/>
    </row>
    <row r="47" spans="6:15" x14ac:dyDescent="0.2">
      <c r="H47" s="70"/>
      <c r="I47" s="66"/>
      <c r="K47" s="70"/>
    </row>
    <row r="48" spans="6:15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360000</v>
      </c>
      <c r="J52" s="68" t="s">
        <v>3697</v>
      </c>
      <c r="K52" s="67">
        <f>-SUMIF(I44:I51,"&lt;0")</f>
        <v>10000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>
        <v>3</v>
      </c>
      <c r="K56" s="66">
        <f t="shared" ref="K56:K66" si="1">I56*J56</f>
        <v>150000</v>
      </c>
    </row>
    <row r="57" spans="8:11" x14ac:dyDescent="0.2">
      <c r="I57">
        <v>20000</v>
      </c>
      <c r="J57" s="72">
        <v>14</v>
      </c>
      <c r="K57" s="66">
        <f t="shared" si="1"/>
        <v>280000</v>
      </c>
    </row>
    <row r="58" spans="8:11" x14ac:dyDescent="0.2">
      <c r="I58">
        <v>10000</v>
      </c>
      <c r="J58" s="72"/>
      <c r="K58" s="66">
        <f t="shared" si="1"/>
        <v>0</v>
      </c>
    </row>
    <row r="59" spans="8:11" x14ac:dyDescent="0.2">
      <c r="I59">
        <v>5000</v>
      </c>
      <c r="J59" s="72">
        <v>5</v>
      </c>
      <c r="K59" s="66">
        <f t="shared" si="1"/>
        <v>25000</v>
      </c>
    </row>
    <row r="60" spans="8:11" x14ac:dyDescent="0.2">
      <c r="I60">
        <v>2000</v>
      </c>
      <c r="J60" s="72">
        <v>29</v>
      </c>
      <c r="K60" s="66">
        <f t="shared" si="1"/>
        <v>58000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14000</v>
      </c>
      <c r="J63" s="70">
        <v>1</v>
      </c>
      <c r="K63" s="65">
        <f t="shared" si="1"/>
        <v>14000</v>
      </c>
    </row>
    <row r="64" spans="8:11" x14ac:dyDescent="0.2">
      <c r="J64" t="s">
        <v>3704</v>
      </c>
      <c r="K64" s="85">
        <f>SUM(K55:K61)</f>
        <v>513000</v>
      </c>
    </row>
    <row r="65" spans="10:11" x14ac:dyDescent="0.2">
      <c r="J65" t="s">
        <v>3705</v>
      </c>
      <c r="K65" s="85">
        <f>K63</f>
        <v>14000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527000</v>
      </c>
    </row>
    <row r="68" spans="10:11" x14ac:dyDescent="0.2">
      <c r="J68" t="s">
        <v>1879</v>
      </c>
      <c r="K68" s="2">
        <f>GETPIVOTDATA("Ventas",$A$4)</f>
        <v>527000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548</v>
      </c>
    </row>
    <row r="99" spans="1:4" x14ac:dyDescent="0.2">
      <c r="A99" s="4" t="s">
        <v>816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6577500</v>
      </c>
      <c r="C104" s="7">
        <v>564500</v>
      </c>
      <c r="D104" s="7">
        <v>6013000</v>
      </c>
    </row>
    <row r="105" spans="1:4" x14ac:dyDescent="0.2">
      <c r="A105" t="s">
        <v>386</v>
      </c>
      <c r="B105" s="7">
        <v>13517000</v>
      </c>
      <c r="C105" s="7">
        <v>7635000</v>
      </c>
      <c r="D105" s="7">
        <v>5882000</v>
      </c>
    </row>
    <row r="106" spans="1:4" x14ac:dyDescent="0.2">
      <c r="A106" t="s">
        <v>224</v>
      </c>
      <c r="B106" s="7">
        <v>6583000</v>
      </c>
      <c r="C106" s="7">
        <v>2838400</v>
      </c>
      <c r="D106" s="7">
        <v>3744600</v>
      </c>
    </row>
    <row r="107" spans="1:4" x14ac:dyDescent="0.2">
      <c r="A107" t="s">
        <v>26</v>
      </c>
      <c r="B107" s="7">
        <v>5560000</v>
      </c>
      <c r="C107" s="7">
        <v>2411800</v>
      </c>
      <c r="D107" s="7">
        <v>3148200</v>
      </c>
    </row>
    <row r="108" spans="1:4" x14ac:dyDescent="0.2">
      <c r="A108" t="s">
        <v>532</v>
      </c>
      <c r="B108" s="7">
        <v>7124500</v>
      </c>
      <c r="C108" s="7">
        <v>4050800</v>
      </c>
      <c r="D108" s="7">
        <v>3073700</v>
      </c>
    </row>
    <row r="109" spans="1:4" x14ac:dyDescent="0.2">
      <c r="A109" t="s">
        <v>225</v>
      </c>
      <c r="B109" s="7">
        <v>3080500</v>
      </c>
      <c r="C109" s="7">
        <v>377900</v>
      </c>
      <c r="D109" s="7">
        <v>2702600</v>
      </c>
    </row>
    <row r="110" spans="1:4" x14ac:dyDescent="0.2">
      <c r="A110" t="s">
        <v>48</v>
      </c>
      <c r="B110" s="7">
        <v>7995000</v>
      </c>
      <c r="C110" s="7">
        <v>5357500</v>
      </c>
      <c r="D110" s="7">
        <v>2637500</v>
      </c>
    </row>
    <row r="111" spans="1:4" x14ac:dyDescent="0.2">
      <c r="A111" t="s">
        <v>21</v>
      </c>
      <c r="B111" s="7">
        <v>3110500</v>
      </c>
      <c r="C111" s="7">
        <v>1009100</v>
      </c>
      <c r="D111" s="7">
        <v>2101400</v>
      </c>
    </row>
    <row r="112" spans="1:4" x14ac:dyDescent="0.2">
      <c r="A112" t="s">
        <v>103</v>
      </c>
      <c r="B112" s="7">
        <v>3985000</v>
      </c>
      <c r="C112" s="7">
        <v>2003500</v>
      </c>
      <c r="D112" s="7">
        <v>1981500</v>
      </c>
    </row>
    <row r="113" spans="1:4" x14ac:dyDescent="0.2">
      <c r="A113" t="s">
        <v>15</v>
      </c>
      <c r="B113" s="7">
        <v>2353500</v>
      </c>
      <c r="C113" s="7">
        <v>751400</v>
      </c>
      <c r="D113" s="7">
        <v>1602100</v>
      </c>
    </row>
    <row r="114" spans="1:4" x14ac:dyDescent="0.2">
      <c r="A114" t="s">
        <v>677</v>
      </c>
      <c r="B114" s="7">
        <v>1827000</v>
      </c>
      <c r="C114" s="7">
        <v>300000</v>
      </c>
      <c r="D114" s="7">
        <v>1527000</v>
      </c>
    </row>
    <row r="115" spans="1:4" x14ac:dyDescent="0.2">
      <c r="A115" t="s">
        <v>342</v>
      </c>
      <c r="B115" s="7">
        <v>1330000</v>
      </c>
      <c r="C115" s="7">
        <v>142200</v>
      </c>
      <c r="D115" s="7">
        <v>1187800</v>
      </c>
    </row>
    <row r="116" spans="1:4" x14ac:dyDescent="0.2">
      <c r="A116" t="s">
        <v>891</v>
      </c>
      <c r="B116" s="7">
        <v>1354000</v>
      </c>
      <c r="C116" s="7">
        <v>479400</v>
      </c>
      <c r="D116" s="7">
        <v>874600</v>
      </c>
    </row>
    <row r="117" spans="1:4" x14ac:dyDescent="0.2">
      <c r="A117" t="s">
        <v>586</v>
      </c>
      <c r="B117" s="7">
        <v>1275500</v>
      </c>
      <c r="C117" s="7">
        <v>455500</v>
      </c>
      <c r="D117" s="7">
        <v>820000</v>
      </c>
    </row>
    <row r="118" spans="1:4" x14ac:dyDescent="0.2">
      <c r="A118" t="s">
        <v>455</v>
      </c>
      <c r="B118" s="7">
        <v>674000</v>
      </c>
      <c r="C118" s="7">
        <v>105700</v>
      </c>
      <c r="D118" s="7">
        <v>568300</v>
      </c>
    </row>
    <row r="119" spans="1:4" x14ac:dyDescent="0.2">
      <c r="A119" t="s">
        <v>1102</v>
      </c>
      <c r="B119" s="7">
        <v>1341000</v>
      </c>
      <c r="C119" s="7">
        <v>780000</v>
      </c>
      <c r="D119" s="7">
        <v>561000</v>
      </c>
    </row>
    <row r="120" spans="1:4" x14ac:dyDescent="0.2">
      <c r="A120" t="s">
        <v>201</v>
      </c>
      <c r="B120" s="7">
        <v>1512000</v>
      </c>
      <c r="C120" s="7">
        <v>961000</v>
      </c>
      <c r="D120" s="7">
        <v>551000</v>
      </c>
    </row>
    <row r="121" spans="1:4" x14ac:dyDescent="0.2">
      <c r="A121" t="s">
        <v>214</v>
      </c>
      <c r="B121" s="7">
        <v>1404000</v>
      </c>
      <c r="C121" s="7">
        <v>877500</v>
      </c>
      <c r="D121" s="7">
        <v>526500</v>
      </c>
    </row>
    <row r="122" spans="1:4" x14ac:dyDescent="0.2">
      <c r="A122" t="s">
        <v>116</v>
      </c>
      <c r="B122" s="7">
        <v>7722100</v>
      </c>
      <c r="C122" s="7">
        <v>7215646</v>
      </c>
      <c r="D122" s="7">
        <v>506454</v>
      </c>
    </row>
    <row r="123" spans="1:4" x14ac:dyDescent="0.2">
      <c r="A123" t="s">
        <v>365</v>
      </c>
      <c r="B123" s="7">
        <v>947000</v>
      </c>
      <c r="C123" s="7">
        <v>477200</v>
      </c>
      <c r="D123" s="7">
        <v>469800</v>
      </c>
    </row>
    <row r="124" spans="1:4" x14ac:dyDescent="0.2">
      <c r="A124" t="s">
        <v>617</v>
      </c>
      <c r="B124" s="7">
        <v>1557500</v>
      </c>
      <c r="C124" s="7">
        <v>1102500</v>
      </c>
      <c r="D124" s="7">
        <v>455000</v>
      </c>
    </row>
    <row r="125" spans="1:4" x14ac:dyDescent="0.2">
      <c r="A125" t="s">
        <v>44</v>
      </c>
      <c r="B125" s="7">
        <v>954000</v>
      </c>
      <c r="C125" s="7">
        <v>549000</v>
      </c>
      <c r="D125" s="7">
        <v>405000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503000</v>
      </c>
      <c r="C127" s="7">
        <v>210200</v>
      </c>
      <c r="D127" s="7">
        <v>292800</v>
      </c>
    </row>
    <row r="128" spans="1:4" x14ac:dyDescent="0.2">
      <c r="A128" t="s">
        <v>526</v>
      </c>
      <c r="B128" s="7">
        <v>800000</v>
      </c>
      <c r="C128" s="7">
        <v>521000</v>
      </c>
      <c r="D128" s="7">
        <v>279000</v>
      </c>
    </row>
    <row r="129" spans="1:4" x14ac:dyDescent="0.2">
      <c r="A129" t="s">
        <v>1545</v>
      </c>
      <c r="B129" s="7">
        <v>477000</v>
      </c>
      <c r="C129" s="7">
        <v>200200</v>
      </c>
      <c r="D129" s="7">
        <v>276800</v>
      </c>
    </row>
    <row r="130" spans="1:4" x14ac:dyDescent="0.2">
      <c r="A130" t="s">
        <v>628</v>
      </c>
      <c r="B130" s="7">
        <v>595000</v>
      </c>
      <c r="C130" s="7">
        <v>335000</v>
      </c>
      <c r="D130" s="7">
        <v>260000</v>
      </c>
    </row>
    <row r="131" spans="1:4" x14ac:dyDescent="0.2">
      <c r="A131" t="s">
        <v>2852</v>
      </c>
      <c r="B131" s="7">
        <v>615000</v>
      </c>
      <c r="C131" s="7">
        <v>383000</v>
      </c>
      <c r="D131" s="7">
        <v>232000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2669</v>
      </c>
      <c r="B136" s="7">
        <v>284000</v>
      </c>
      <c r="C136" s="7">
        <v>132000</v>
      </c>
      <c r="D136" s="7">
        <v>152000</v>
      </c>
    </row>
    <row r="137" spans="1:4" x14ac:dyDescent="0.2">
      <c r="A137" t="s">
        <v>45</v>
      </c>
      <c r="B137" s="7">
        <v>296000</v>
      </c>
      <c r="C137" s="7">
        <v>154000</v>
      </c>
      <c r="D137" s="7">
        <v>142000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1763</v>
      </c>
      <c r="B139" s="7">
        <v>310000</v>
      </c>
      <c r="C139" s="7">
        <v>175000</v>
      </c>
      <c r="D139" s="7">
        <v>135000</v>
      </c>
    </row>
    <row r="140" spans="1:4" x14ac:dyDescent="0.2">
      <c r="A140" t="s">
        <v>734</v>
      </c>
      <c r="B140" s="7">
        <v>312000</v>
      </c>
      <c r="C140" s="7">
        <v>178000</v>
      </c>
      <c r="D140" s="7">
        <v>134000</v>
      </c>
    </row>
    <row r="141" spans="1:4" x14ac:dyDescent="0.2">
      <c r="A141" t="s">
        <v>1193</v>
      </c>
      <c r="B141" s="7">
        <v>175000</v>
      </c>
      <c r="C141" s="7">
        <v>43000</v>
      </c>
      <c r="D141" s="7">
        <v>132000</v>
      </c>
    </row>
    <row r="142" spans="1:4" x14ac:dyDescent="0.2">
      <c r="A142" t="s">
        <v>929</v>
      </c>
      <c r="B142" s="7">
        <v>253000</v>
      </c>
      <c r="C142" s="7">
        <v>132500</v>
      </c>
      <c r="D142" s="7">
        <v>120500</v>
      </c>
    </row>
    <row r="143" spans="1:4" x14ac:dyDescent="0.2">
      <c r="A143" t="s">
        <v>128</v>
      </c>
      <c r="B143" s="7">
        <v>260000</v>
      </c>
      <c r="C143" s="7">
        <v>140000</v>
      </c>
      <c r="D143" s="7">
        <v>120000</v>
      </c>
    </row>
    <row r="144" spans="1:4" x14ac:dyDescent="0.2">
      <c r="A144" t="s">
        <v>3204</v>
      </c>
      <c r="B144" s="7">
        <v>244000</v>
      </c>
      <c r="C144" s="7">
        <v>135000</v>
      </c>
      <c r="D144" s="7">
        <v>109000</v>
      </c>
    </row>
    <row r="145" spans="1:4" x14ac:dyDescent="0.2">
      <c r="A145" t="s">
        <v>831</v>
      </c>
      <c r="B145" s="7">
        <v>237500</v>
      </c>
      <c r="C145" s="7">
        <v>129000</v>
      </c>
      <c r="D145" s="7">
        <v>108500</v>
      </c>
    </row>
    <row r="146" spans="1:4" x14ac:dyDescent="0.2">
      <c r="A146" t="s">
        <v>3057</v>
      </c>
      <c r="B146" s="7">
        <v>279000</v>
      </c>
      <c r="C146" s="7">
        <v>171000</v>
      </c>
      <c r="D146" s="7">
        <v>108000</v>
      </c>
    </row>
    <row r="147" spans="1:4" x14ac:dyDescent="0.2">
      <c r="A147" t="s">
        <v>2769</v>
      </c>
      <c r="B147" s="7">
        <v>215000</v>
      </c>
      <c r="C147" s="7">
        <v>109000</v>
      </c>
      <c r="D147" s="7">
        <v>106000</v>
      </c>
    </row>
    <row r="148" spans="1:4" x14ac:dyDescent="0.2">
      <c r="A148" t="s">
        <v>3686</v>
      </c>
      <c r="B148" s="7">
        <v>104000</v>
      </c>
      <c r="C148" s="7">
        <v>0</v>
      </c>
      <c r="D148" s="7">
        <v>104000</v>
      </c>
    </row>
    <row r="149" spans="1:4" x14ac:dyDescent="0.2">
      <c r="A149" t="s">
        <v>2046</v>
      </c>
      <c r="B149" s="7">
        <v>214000</v>
      </c>
      <c r="C149" s="7">
        <v>115000</v>
      </c>
      <c r="D149" s="7">
        <v>99000</v>
      </c>
    </row>
    <row r="150" spans="1:4" x14ac:dyDescent="0.2">
      <c r="A150" t="s">
        <v>2663</v>
      </c>
      <c r="B150" s="7">
        <v>176000</v>
      </c>
      <c r="C150" s="7">
        <v>85000</v>
      </c>
      <c r="D150" s="7">
        <v>91000</v>
      </c>
    </row>
    <row r="151" spans="1:4" x14ac:dyDescent="0.2">
      <c r="A151" t="s">
        <v>3257</v>
      </c>
      <c r="B151" s="7">
        <v>120000</v>
      </c>
      <c r="C151" s="7">
        <v>34200</v>
      </c>
      <c r="D151" s="7">
        <v>85800</v>
      </c>
    </row>
    <row r="152" spans="1:4" x14ac:dyDescent="0.2">
      <c r="A152" t="s">
        <v>233</v>
      </c>
      <c r="B152" s="7">
        <v>120000</v>
      </c>
      <c r="C152" s="7">
        <v>36000</v>
      </c>
      <c r="D152" s="7">
        <v>84000</v>
      </c>
    </row>
    <row r="153" spans="1:4" x14ac:dyDescent="0.2">
      <c r="A153" t="s">
        <v>2078</v>
      </c>
      <c r="B153" s="7">
        <v>145000</v>
      </c>
      <c r="C153" s="7">
        <v>62000</v>
      </c>
      <c r="D153" s="7">
        <v>83000</v>
      </c>
    </row>
    <row r="154" spans="1:4" x14ac:dyDescent="0.2">
      <c r="A154" t="s">
        <v>771</v>
      </c>
      <c r="B154" s="7">
        <v>149000</v>
      </c>
      <c r="C154" s="7">
        <v>68000</v>
      </c>
      <c r="D154" s="7">
        <v>81000</v>
      </c>
    </row>
    <row r="155" spans="1:4" x14ac:dyDescent="0.2">
      <c r="A155" t="s">
        <v>475</v>
      </c>
      <c r="B155" s="7">
        <v>133000</v>
      </c>
      <c r="C155" s="7">
        <v>53000</v>
      </c>
      <c r="D155" s="7">
        <v>80000</v>
      </c>
    </row>
    <row r="156" spans="1:4" x14ac:dyDescent="0.2">
      <c r="A156" t="s">
        <v>1192</v>
      </c>
      <c r="B156" s="7">
        <v>159000</v>
      </c>
      <c r="C156" s="7">
        <v>81000</v>
      </c>
      <c r="D156" s="7">
        <v>78000</v>
      </c>
    </row>
    <row r="157" spans="1:4" x14ac:dyDescent="0.2">
      <c r="A157" t="s">
        <v>1958</v>
      </c>
      <c r="B157" s="7">
        <v>146000</v>
      </c>
      <c r="C157" s="7">
        <v>72500</v>
      </c>
      <c r="D157" s="7">
        <v>73500</v>
      </c>
    </row>
    <row r="158" spans="1:4" x14ac:dyDescent="0.2">
      <c r="A158" t="s">
        <v>849</v>
      </c>
      <c r="B158" s="7">
        <v>257000</v>
      </c>
      <c r="C158" s="7">
        <v>185000</v>
      </c>
      <c r="D158" s="7">
        <v>72000</v>
      </c>
    </row>
    <row r="159" spans="1:4" x14ac:dyDescent="0.2">
      <c r="A159" t="s">
        <v>848</v>
      </c>
      <c r="B159" s="7">
        <v>94500</v>
      </c>
      <c r="C159" s="7">
        <v>25000</v>
      </c>
      <c r="D159" s="7">
        <v>69500</v>
      </c>
    </row>
    <row r="160" spans="1:4" x14ac:dyDescent="0.2">
      <c r="A160" t="s">
        <v>2134</v>
      </c>
      <c r="B160" s="7">
        <v>136000</v>
      </c>
      <c r="C160" s="7">
        <v>67500</v>
      </c>
      <c r="D160" s="7">
        <v>68500</v>
      </c>
    </row>
    <row r="161" spans="1:4" x14ac:dyDescent="0.2">
      <c r="A161" t="s">
        <v>761</v>
      </c>
      <c r="B161" s="7">
        <v>105500</v>
      </c>
      <c r="C161" s="7">
        <v>38000</v>
      </c>
      <c r="D161" s="7">
        <v>67500</v>
      </c>
    </row>
    <row r="162" spans="1:4" x14ac:dyDescent="0.2">
      <c r="A162" t="s">
        <v>1295</v>
      </c>
      <c r="B162" s="7">
        <v>131000</v>
      </c>
      <c r="C162" s="7">
        <v>64000</v>
      </c>
      <c r="D162" s="7">
        <v>67000</v>
      </c>
    </row>
    <row r="163" spans="1:4" x14ac:dyDescent="0.2">
      <c r="A163" t="s">
        <v>1174</v>
      </c>
      <c r="B163" s="7">
        <v>120000</v>
      </c>
      <c r="C163" s="7">
        <v>54300</v>
      </c>
      <c r="D163" s="7">
        <v>65700</v>
      </c>
    </row>
    <row r="164" spans="1:4" x14ac:dyDescent="0.2">
      <c r="A164" t="s">
        <v>1213</v>
      </c>
      <c r="B164" s="7">
        <v>72000</v>
      </c>
      <c r="C164" s="7">
        <v>6500</v>
      </c>
      <c r="D164" s="7">
        <v>65500</v>
      </c>
    </row>
    <row r="165" spans="1:4" x14ac:dyDescent="0.2">
      <c r="A165" t="s">
        <v>588</v>
      </c>
      <c r="B165" s="7">
        <v>74000</v>
      </c>
      <c r="C165" s="7">
        <v>11500</v>
      </c>
      <c r="D165" s="7">
        <v>62500</v>
      </c>
    </row>
    <row r="166" spans="1:4" x14ac:dyDescent="0.2">
      <c r="A166" t="s">
        <v>510</v>
      </c>
      <c r="B166" s="7">
        <v>165000</v>
      </c>
      <c r="C166" s="7">
        <v>103000</v>
      </c>
      <c r="D166" s="7">
        <v>62000</v>
      </c>
    </row>
    <row r="167" spans="1:4" x14ac:dyDescent="0.2">
      <c r="A167" t="s">
        <v>30</v>
      </c>
      <c r="B167" s="7">
        <v>105000</v>
      </c>
      <c r="C167" s="7">
        <v>43600</v>
      </c>
      <c r="D167" s="7">
        <v>61400</v>
      </c>
    </row>
    <row r="168" spans="1:4" x14ac:dyDescent="0.2">
      <c r="A168" t="s">
        <v>2363</v>
      </c>
      <c r="B168" s="7">
        <v>101000</v>
      </c>
      <c r="C168" s="7">
        <v>42000</v>
      </c>
      <c r="D168" s="7">
        <v>59000</v>
      </c>
    </row>
    <row r="169" spans="1:4" x14ac:dyDescent="0.2">
      <c r="A169" t="s">
        <v>2767</v>
      </c>
      <c r="B169" s="7">
        <v>110000</v>
      </c>
      <c r="C169" s="7">
        <v>51000</v>
      </c>
      <c r="D169" s="7">
        <v>59000</v>
      </c>
    </row>
    <row r="170" spans="1:4" x14ac:dyDescent="0.2">
      <c r="A170" t="s">
        <v>2627</v>
      </c>
      <c r="B170" s="7">
        <v>270000</v>
      </c>
      <c r="C170" s="7">
        <v>215000</v>
      </c>
      <c r="D170" s="7">
        <v>55000</v>
      </c>
    </row>
    <row r="171" spans="1:4" x14ac:dyDescent="0.2">
      <c r="A171" t="s">
        <v>3120</v>
      </c>
      <c r="B171" s="7">
        <v>73000</v>
      </c>
      <c r="C171" s="7">
        <v>19400</v>
      </c>
      <c r="D171" s="7">
        <v>53600</v>
      </c>
    </row>
    <row r="172" spans="1:4" x14ac:dyDescent="0.2">
      <c r="A172" t="s">
        <v>483</v>
      </c>
      <c r="B172" s="7">
        <v>97000</v>
      </c>
      <c r="C172" s="7">
        <v>45000</v>
      </c>
      <c r="D172" s="7">
        <v>52000</v>
      </c>
    </row>
    <row r="173" spans="1:4" x14ac:dyDescent="0.2">
      <c r="A173" t="s">
        <v>47</v>
      </c>
      <c r="B173" s="7">
        <v>92000</v>
      </c>
      <c r="C173" s="7">
        <v>41000</v>
      </c>
      <c r="D173" s="7">
        <v>51000</v>
      </c>
    </row>
    <row r="174" spans="1:4" x14ac:dyDescent="0.2">
      <c r="A174" t="s">
        <v>2067</v>
      </c>
      <c r="B174" s="7">
        <v>100000</v>
      </c>
      <c r="C174" s="7">
        <v>50000</v>
      </c>
      <c r="D174" s="7">
        <v>50000</v>
      </c>
    </row>
    <row r="175" spans="1:4" x14ac:dyDescent="0.2">
      <c r="A175" t="s">
        <v>2514</v>
      </c>
      <c r="B175" s="7">
        <v>84000</v>
      </c>
      <c r="C175" s="7">
        <v>34000</v>
      </c>
      <c r="D175" s="7">
        <v>50000</v>
      </c>
    </row>
    <row r="176" spans="1:4" x14ac:dyDescent="0.2">
      <c r="A176" t="s">
        <v>2445</v>
      </c>
      <c r="B176" s="7">
        <v>60000</v>
      </c>
      <c r="C176" s="7">
        <v>10600</v>
      </c>
      <c r="D176" s="7">
        <v>49400</v>
      </c>
    </row>
    <row r="177" spans="1:4" x14ac:dyDescent="0.2">
      <c r="A177" t="s">
        <v>1969</v>
      </c>
      <c r="B177" s="7">
        <v>75000</v>
      </c>
      <c r="C177" s="7">
        <v>28000</v>
      </c>
      <c r="D177" s="7">
        <v>47000</v>
      </c>
    </row>
    <row r="178" spans="1:4" x14ac:dyDescent="0.2">
      <c r="A178" t="s">
        <v>2435</v>
      </c>
      <c r="B178" s="7">
        <v>71000</v>
      </c>
      <c r="C178" s="7">
        <v>24000</v>
      </c>
      <c r="D178" s="7">
        <v>47000</v>
      </c>
    </row>
    <row r="179" spans="1:4" x14ac:dyDescent="0.2">
      <c r="A179" t="s">
        <v>717</v>
      </c>
      <c r="B179" s="7">
        <v>85000</v>
      </c>
      <c r="C179" s="7">
        <v>38500</v>
      </c>
      <c r="D179" s="7">
        <v>46500</v>
      </c>
    </row>
    <row r="180" spans="1:4" x14ac:dyDescent="0.2">
      <c r="A180" t="s">
        <v>560</v>
      </c>
      <c r="B180" s="7">
        <v>86000</v>
      </c>
      <c r="C180" s="7">
        <v>40500</v>
      </c>
      <c r="D180" s="7">
        <v>45500</v>
      </c>
    </row>
    <row r="181" spans="1:4" x14ac:dyDescent="0.2">
      <c r="A181" t="s">
        <v>198</v>
      </c>
      <c r="B181" s="7">
        <v>110000</v>
      </c>
      <c r="C181" s="7">
        <v>67000</v>
      </c>
      <c r="D181" s="7">
        <v>43000</v>
      </c>
    </row>
    <row r="182" spans="1:4" x14ac:dyDescent="0.2">
      <c r="A182" t="s">
        <v>351</v>
      </c>
      <c r="B182" s="7">
        <v>89000</v>
      </c>
      <c r="C182" s="7">
        <v>48500</v>
      </c>
      <c r="D182" s="7">
        <v>40500</v>
      </c>
    </row>
    <row r="183" spans="1:4" x14ac:dyDescent="0.2">
      <c r="A183" t="s">
        <v>719</v>
      </c>
      <c r="B183" s="7">
        <v>54000</v>
      </c>
      <c r="C183" s="7">
        <v>13950</v>
      </c>
      <c r="D183" s="7">
        <v>40050</v>
      </c>
    </row>
    <row r="184" spans="1:4" x14ac:dyDescent="0.2">
      <c r="A184" t="s">
        <v>2889</v>
      </c>
      <c r="B184" s="7">
        <v>100000</v>
      </c>
      <c r="C184" s="7">
        <v>60000</v>
      </c>
      <c r="D184" s="7">
        <v>40000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720</v>
      </c>
      <c r="B189" s="7">
        <v>40000</v>
      </c>
      <c r="C189" s="7">
        <v>6300</v>
      </c>
      <c r="D189" s="7">
        <v>33700</v>
      </c>
    </row>
    <row r="190" spans="1:4" x14ac:dyDescent="0.2">
      <c r="A190" t="s">
        <v>1867</v>
      </c>
      <c r="B190" s="7">
        <v>53000</v>
      </c>
      <c r="C190" s="7">
        <v>20000</v>
      </c>
      <c r="D190" s="7">
        <v>33000</v>
      </c>
    </row>
    <row r="191" spans="1:4" x14ac:dyDescent="0.2">
      <c r="A191" t="s">
        <v>2888</v>
      </c>
      <c r="B191" s="7">
        <v>60000</v>
      </c>
      <c r="C191" s="7">
        <v>28000</v>
      </c>
      <c r="D191" s="7">
        <v>32000</v>
      </c>
    </row>
    <row r="192" spans="1:4" x14ac:dyDescent="0.2">
      <c r="A192" t="s">
        <v>2680</v>
      </c>
      <c r="B192" s="7">
        <v>45000</v>
      </c>
      <c r="C192" s="7">
        <v>14000</v>
      </c>
      <c r="D192" s="7">
        <v>31000</v>
      </c>
    </row>
    <row r="193" spans="1:4" x14ac:dyDescent="0.2">
      <c r="A193" t="s">
        <v>1028</v>
      </c>
      <c r="B193" s="7">
        <v>46000</v>
      </c>
      <c r="C193" s="7">
        <v>17400</v>
      </c>
      <c r="D193" s="7">
        <v>28600</v>
      </c>
    </row>
    <row r="194" spans="1:4" x14ac:dyDescent="0.2">
      <c r="A194" t="s">
        <v>3615</v>
      </c>
      <c r="B194" s="7">
        <v>28400</v>
      </c>
      <c r="C194" s="7">
        <v>0</v>
      </c>
      <c r="D194" s="7">
        <v>28400</v>
      </c>
    </row>
    <row r="195" spans="1:4" x14ac:dyDescent="0.2">
      <c r="A195" t="s">
        <v>1496</v>
      </c>
      <c r="B195" s="7">
        <v>50000</v>
      </c>
      <c r="C195" s="7">
        <v>24000</v>
      </c>
      <c r="D195" s="7">
        <v>26000</v>
      </c>
    </row>
    <row r="196" spans="1:4" x14ac:dyDescent="0.2">
      <c r="A196" t="s">
        <v>2041</v>
      </c>
      <c r="B196" s="7">
        <v>47000</v>
      </c>
      <c r="C196" s="7">
        <v>22000</v>
      </c>
      <c r="D196" s="7">
        <v>25000</v>
      </c>
    </row>
    <row r="197" spans="1:4" x14ac:dyDescent="0.2">
      <c r="A197" t="s">
        <v>3385</v>
      </c>
      <c r="B197" s="7">
        <v>75000</v>
      </c>
      <c r="C197" s="7">
        <v>50000</v>
      </c>
      <c r="D197" s="7">
        <v>25000</v>
      </c>
    </row>
    <row r="198" spans="1:4" x14ac:dyDescent="0.2">
      <c r="A198" t="s">
        <v>3207</v>
      </c>
      <c r="B198" s="7">
        <v>45000</v>
      </c>
      <c r="C198" s="7">
        <v>20000</v>
      </c>
      <c r="D198" s="7">
        <v>25000</v>
      </c>
    </row>
    <row r="199" spans="1:4" x14ac:dyDescent="0.2">
      <c r="A199" t="s">
        <v>3465</v>
      </c>
      <c r="B199" s="7">
        <v>42000</v>
      </c>
      <c r="C199" s="7">
        <v>18000</v>
      </c>
      <c r="D199" s="7">
        <v>24000</v>
      </c>
    </row>
    <row r="200" spans="1:4" x14ac:dyDescent="0.2">
      <c r="A200" t="s">
        <v>2574</v>
      </c>
      <c r="B200" s="7">
        <v>40000</v>
      </c>
      <c r="C200" s="7">
        <v>16000</v>
      </c>
      <c r="D200" s="7">
        <v>24000</v>
      </c>
    </row>
    <row r="201" spans="1:4" x14ac:dyDescent="0.2">
      <c r="A201" t="s">
        <v>2187</v>
      </c>
      <c r="B201" s="7">
        <v>42000</v>
      </c>
      <c r="C201" s="7">
        <v>18000</v>
      </c>
      <c r="D201" s="7">
        <v>24000</v>
      </c>
    </row>
    <row r="202" spans="1:4" x14ac:dyDescent="0.2">
      <c r="A202" t="s">
        <v>1041</v>
      </c>
      <c r="B202" s="7">
        <v>39000</v>
      </c>
      <c r="C202" s="7">
        <v>17000</v>
      </c>
      <c r="D202" s="7">
        <v>22000</v>
      </c>
    </row>
    <row r="203" spans="1:4" x14ac:dyDescent="0.2">
      <c r="A203" t="s">
        <v>1515</v>
      </c>
      <c r="B203" s="7">
        <v>40000</v>
      </c>
      <c r="C203" s="7">
        <v>18000</v>
      </c>
      <c r="D203" s="7">
        <v>22000</v>
      </c>
    </row>
    <row r="204" spans="1:4" x14ac:dyDescent="0.2">
      <c r="A204" t="s">
        <v>1923</v>
      </c>
      <c r="B204" s="7">
        <v>49000</v>
      </c>
      <c r="C204" s="7">
        <v>28000</v>
      </c>
      <c r="D204" s="7">
        <v>21000</v>
      </c>
    </row>
    <row r="205" spans="1:4" x14ac:dyDescent="0.2">
      <c r="A205" t="s">
        <v>1711</v>
      </c>
      <c r="B205" s="7">
        <v>39000</v>
      </c>
      <c r="C205" s="7">
        <v>18000</v>
      </c>
      <c r="D205" s="7">
        <v>21000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545</v>
      </c>
      <c r="B207" s="7">
        <v>20000</v>
      </c>
      <c r="C207" s="7">
        <v>0</v>
      </c>
      <c r="D207" s="7">
        <v>20000</v>
      </c>
    </row>
    <row r="208" spans="1:4" x14ac:dyDescent="0.2">
      <c r="A208" t="s">
        <v>3226</v>
      </c>
      <c r="B208" s="7">
        <v>90000</v>
      </c>
      <c r="C208" s="7">
        <v>70000</v>
      </c>
      <c r="D208" s="7">
        <v>20000</v>
      </c>
    </row>
    <row r="209" spans="1:4" x14ac:dyDescent="0.2">
      <c r="A209" t="s">
        <v>1603</v>
      </c>
      <c r="B209" s="7">
        <v>45000</v>
      </c>
      <c r="C209" s="7">
        <v>25000</v>
      </c>
      <c r="D209" s="7">
        <v>20000</v>
      </c>
    </row>
    <row r="210" spans="1:4" x14ac:dyDescent="0.2">
      <c r="A210" t="s">
        <v>2774</v>
      </c>
      <c r="B210" s="7">
        <v>52000</v>
      </c>
      <c r="C210" s="7">
        <v>32000</v>
      </c>
      <c r="D210" s="7">
        <v>20000</v>
      </c>
    </row>
    <row r="211" spans="1:4" x14ac:dyDescent="0.2">
      <c r="A211" t="s">
        <v>937</v>
      </c>
      <c r="B211" s="7">
        <v>68000</v>
      </c>
      <c r="C211" s="7">
        <v>49000</v>
      </c>
      <c r="D211" s="7">
        <v>19000</v>
      </c>
    </row>
    <row r="212" spans="1:4" x14ac:dyDescent="0.2">
      <c r="A212" t="s">
        <v>480</v>
      </c>
      <c r="B212" s="7">
        <v>329200</v>
      </c>
      <c r="C212" s="7">
        <v>310543</v>
      </c>
      <c r="D212" s="7">
        <v>18657</v>
      </c>
    </row>
    <row r="213" spans="1:4" x14ac:dyDescent="0.2">
      <c r="A213" t="s">
        <v>2501</v>
      </c>
      <c r="B213" s="7">
        <v>40000</v>
      </c>
      <c r="C213" s="7">
        <v>22000</v>
      </c>
      <c r="D213" s="7">
        <v>18000</v>
      </c>
    </row>
    <row r="214" spans="1:4" x14ac:dyDescent="0.2">
      <c r="A214" t="s">
        <v>1261</v>
      </c>
      <c r="B214" s="7">
        <v>26000</v>
      </c>
      <c r="C214" s="7">
        <v>8000</v>
      </c>
      <c r="D214" s="7">
        <v>18000</v>
      </c>
    </row>
    <row r="215" spans="1:4" x14ac:dyDescent="0.2">
      <c r="A215" t="s">
        <v>1487</v>
      </c>
      <c r="B215" s="7">
        <v>30000</v>
      </c>
      <c r="C215" s="7">
        <v>12000</v>
      </c>
      <c r="D215" s="7">
        <v>18000</v>
      </c>
    </row>
    <row r="216" spans="1:4" x14ac:dyDescent="0.2">
      <c r="A216" t="s">
        <v>2446</v>
      </c>
      <c r="B216" s="7">
        <v>25000</v>
      </c>
      <c r="C216" s="7">
        <v>7800</v>
      </c>
      <c r="D216" s="7">
        <v>17200</v>
      </c>
    </row>
    <row r="217" spans="1:4" x14ac:dyDescent="0.2">
      <c r="A217" t="s">
        <v>474</v>
      </c>
      <c r="B217" s="7">
        <v>30000</v>
      </c>
      <c r="C217" s="7">
        <v>13000</v>
      </c>
      <c r="D217" s="7">
        <v>17000</v>
      </c>
    </row>
    <row r="218" spans="1:4" x14ac:dyDescent="0.2">
      <c r="A218" t="s">
        <v>3324</v>
      </c>
      <c r="B218" s="7">
        <v>35000</v>
      </c>
      <c r="C218" s="7">
        <v>18000</v>
      </c>
      <c r="D218" s="7">
        <v>17000</v>
      </c>
    </row>
    <row r="219" spans="1:4" x14ac:dyDescent="0.2">
      <c r="A219" t="s">
        <v>1441</v>
      </c>
      <c r="B219" s="7">
        <v>30000</v>
      </c>
      <c r="C219" s="7">
        <v>14000</v>
      </c>
      <c r="D219" s="7">
        <v>16000</v>
      </c>
    </row>
    <row r="220" spans="1:4" x14ac:dyDescent="0.2">
      <c r="A220" t="s">
        <v>238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1934</v>
      </c>
      <c r="B222" s="7">
        <v>30000</v>
      </c>
      <c r="C222" s="7">
        <v>15000</v>
      </c>
      <c r="D222" s="7">
        <v>15000</v>
      </c>
    </row>
    <row r="223" spans="1:4" x14ac:dyDescent="0.2">
      <c r="A223" t="s">
        <v>3631</v>
      </c>
      <c r="B223" s="7">
        <v>30000</v>
      </c>
      <c r="C223" s="7">
        <v>15000</v>
      </c>
      <c r="D223" s="7">
        <v>15000</v>
      </c>
    </row>
    <row r="224" spans="1:4" x14ac:dyDescent="0.2">
      <c r="A224" t="s">
        <v>922</v>
      </c>
      <c r="B224" s="7">
        <v>40000</v>
      </c>
      <c r="C224" s="7">
        <v>25000</v>
      </c>
      <c r="D224" s="7">
        <v>15000</v>
      </c>
    </row>
    <row r="225" spans="1:4" x14ac:dyDescent="0.2">
      <c r="A225" t="s">
        <v>3180</v>
      </c>
      <c r="B225" s="7">
        <v>20000</v>
      </c>
      <c r="C225" s="7">
        <v>5000</v>
      </c>
      <c r="D225" s="7">
        <v>15000</v>
      </c>
    </row>
    <row r="226" spans="1:4" x14ac:dyDescent="0.2">
      <c r="A226" t="s">
        <v>3593</v>
      </c>
      <c r="B226" s="7">
        <v>20000</v>
      </c>
      <c r="C226" s="7">
        <v>6000</v>
      </c>
      <c r="D226" s="7">
        <v>14000</v>
      </c>
    </row>
    <row r="227" spans="1:4" x14ac:dyDescent="0.2">
      <c r="A227" t="s">
        <v>3014</v>
      </c>
      <c r="B227" s="7">
        <v>29000</v>
      </c>
      <c r="C227" s="7">
        <v>15000</v>
      </c>
      <c r="D227" s="7">
        <v>14000</v>
      </c>
    </row>
    <row r="228" spans="1:4" x14ac:dyDescent="0.2">
      <c r="A228" t="s">
        <v>1945</v>
      </c>
      <c r="B228" s="7">
        <v>20000</v>
      </c>
      <c r="C228" s="7">
        <v>6000</v>
      </c>
      <c r="D228" s="7">
        <v>14000</v>
      </c>
    </row>
    <row r="229" spans="1:4" x14ac:dyDescent="0.2">
      <c r="A229" t="s">
        <v>2509</v>
      </c>
      <c r="B229" s="7">
        <v>24000</v>
      </c>
      <c r="C229" s="7">
        <v>11000</v>
      </c>
      <c r="D229" s="7">
        <v>13000</v>
      </c>
    </row>
    <row r="230" spans="1:4" x14ac:dyDescent="0.2">
      <c r="A230" t="s">
        <v>1257</v>
      </c>
      <c r="B230" s="7">
        <v>22000</v>
      </c>
      <c r="C230" s="7">
        <v>9000</v>
      </c>
      <c r="D230" s="7">
        <v>13000</v>
      </c>
    </row>
    <row r="231" spans="1:4" x14ac:dyDescent="0.2">
      <c r="A231" t="s">
        <v>1703</v>
      </c>
      <c r="B231" s="7">
        <v>25000</v>
      </c>
      <c r="C231" s="7">
        <v>12000</v>
      </c>
      <c r="D231" s="7">
        <v>13000</v>
      </c>
    </row>
    <row r="232" spans="1:4" x14ac:dyDescent="0.2">
      <c r="A232" t="s">
        <v>1942</v>
      </c>
      <c r="B232" s="7">
        <v>19000</v>
      </c>
      <c r="C232" s="7">
        <v>7000</v>
      </c>
      <c r="D232" s="7">
        <v>12000</v>
      </c>
    </row>
    <row r="233" spans="1:4" x14ac:dyDescent="0.2">
      <c r="A233" t="s">
        <v>3352</v>
      </c>
      <c r="B233" s="7">
        <v>15000</v>
      </c>
      <c r="C233" s="7">
        <v>3000</v>
      </c>
      <c r="D233" s="7">
        <v>12000</v>
      </c>
    </row>
    <row r="234" spans="1:4" x14ac:dyDescent="0.2">
      <c r="A234" t="s">
        <v>2674</v>
      </c>
      <c r="B234" s="7">
        <v>36000</v>
      </c>
      <c r="C234" s="7">
        <v>24000</v>
      </c>
      <c r="D234" s="7">
        <v>12000</v>
      </c>
    </row>
    <row r="235" spans="1:4" x14ac:dyDescent="0.2">
      <c r="A235" t="s">
        <v>3453</v>
      </c>
      <c r="B235" s="7">
        <v>22000</v>
      </c>
      <c r="C235" s="7">
        <v>11000</v>
      </c>
      <c r="D235" s="7">
        <v>11000</v>
      </c>
    </row>
    <row r="236" spans="1:4" x14ac:dyDescent="0.2">
      <c r="A236" t="s">
        <v>3274</v>
      </c>
      <c r="B236" s="7">
        <v>18000</v>
      </c>
      <c r="C236" s="7">
        <v>7500</v>
      </c>
      <c r="D236" s="7">
        <v>10500</v>
      </c>
    </row>
    <row r="237" spans="1:4" x14ac:dyDescent="0.2">
      <c r="A237" t="s">
        <v>3400</v>
      </c>
      <c r="B237" s="7">
        <v>20000</v>
      </c>
      <c r="C237" s="7">
        <v>10000</v>
      </c>
      <c r="D237" s="7">
        <v>10000</v>
      </c>
    </row>
    <row r="238" spans="1:4" x14ac:dyDescent="0.2">
      <c r="A238" t="s">
        <v>126</v>
      </c>
      <c r="B238" s="7">
        <v>15000</v>
      </c>
      <c r="C238" s="7">
        <v>5000</v>
      </c>
      <c r="D238" s="7">
        <v>10000</v>
      </c>
    </row>
    <row r="239" spans="1:4" x14ac:dyDescent="0.2">
      <c r="A239" t="s">
        <v>2260</v>
      </c>
      <c r="B239" s="7">
        <v>20000</v>
      </c>
      <c r="C239" s="7">
        <v>10000</v>
      </c>
      <c r="D239" s="7">
        <v>10000</v>
      </c>
    </row>
    <row r="240" spans="1:4" x14ac:dyDescent="0.2">
      <c r="A240" t="s">
        <v>1787</v>
      </c>
      <c r="B240" s="7">
        <v>10000</v>
      </c>
      <c r="C240" s="7">
        <v>0</v>
      </c>
      <c r="D240" s="7">
        <v>10000</v>
      </c>
    </row>
    <row r="241" spans="1:4" x14ac:dyDescent="0.2">
      <c r="A241" t="s">
        <v>1326</v>
      </c>
      <c r="B241" s="7">
        <v>22000</v>
      </c>
      <c r="C241" s="7">
        <v>13000</v>
      </c>
      <c r="D241" s="7">
        <v>9000</v>
      </c>
    </row>
    <row r="242" spans="1:4" x14ac:dyDescent="0.2">
      <c r="A242" t="s">
        <v>112</v>
      </c>
      <c r="B242" s="7">
        <v>8000</v>
      </c>
      <c r="C242" s="7">
        <v>0</v>
      </c>
      <c r="D242" s="7">
        <v>8000</v>
      </c>
    </row>
    <row r="243" spans="1:4" x14ac:dyDescent="0.2">
      <c r="A243" t="s">
        <v>1166</v>
      </c>
      <c r="B243" s="7">
        <v>15000</v>
      </c>
      <c r="C243" s="7">
        <v>7500</v>
      </c>
      <c r="D243" s="7">
        <v>7500</v>
      </c>
    </row>
    <row r="244" spans="1:4" x14ac:dyDescent="0.2">
      <c r="A244" t="s">
        <v>682</v>
      </c>
      <c r="B244" s="7">
        <v>10000</v>
      </c>
      <c r="C244" s="7">
        <v>3500</v>
      </c>
      <c r="D244" s="7">
        <v>6500</v>
      </c>
    </row>
    <row r="245" spans="1:4" x14ac:dyDescent="0.2">
      <c r="A245" t="s">
        <v>2688</v>
      </c>
      <c r="B245" s="7">
        <v>10000</v>
      </c>
      <c r="C245" s="7">
        <v>4000</v>
      </c>
      <c r="D245" s="7">
        <v>6000</v>
      </c>
    </row>
    <row r="246" spans="1:4" x14ac:dyDescent="0.2">
      <c r="A246" t="s">
        <v>2217</v>
      </c>
      <c r="B246" s="7">
        <v>12000</v>
      </c>
      <c r="C246" s="7">
        <v>6000</v>
      </c>
      <c r="D246" s="7">
        <v>6000</v>
      </c>
    </row>
    <row r="247" spans="1:4" x14ac:dyDescent="0.2">
      <c r="A247" t="s">
        <v>3425</v>
      </c>
      <c r="B247" s="7">
        <v>6000</v>
      </c>
      <c r="C247" s="7">
        <v>0</v>
      </c>
      <c r="D247" s="7">
        <v>6000</v>
      </c>
    </row>
    <row r="248" spans="1:4" x14ac:dyDescent="0.2">
      <c r="A248" t="s">
        <v>1246</v>
      </c>
      <c r="B248" s="7">
        <v>12000</v>
      </c>
      <c r="C248" s="7">
        <v>6000</v>
      </c>
      <c r="D248" s="7">
        <v>6000</v>
      </c>
    </row>
    <row r="249" spans="1:4" x14ac:dyDescent="0.2">
      <c r="A249" t="s">
        <v>117</v>
      </c>
      <c r="B249" s="7">
        <v>5000</v>
      </c>
      <c r="C249" s="7">
        <v>0</v>
      </c>
      <c r="D249" s="7">
        <v>5000</v>
      </c>
    </row>
    <row r="250" spans="1:4" x14ac:dyDescent="0.2">
      <c r="A250" t="s">
        <v>246</v>
      </c>
      <c r="B250" s="7">
        <v>2000</v>
      </c>
      <c r="C250" s="7">
        <v>0</v>
      </c>
      <c r="D250" s="7">
        <v>2000</v>
      </c>
    </row>
    <row r="251" spans="1:4" x14ac:dyDescent="0.2">
      <c r="A251" t="s">
        <v>352</v>
      </c>
      <c r="B251" s="7">
        <v>3000</v>
      </c>
      <c r="C251" s="7">
        <v>1000</v>
      </c>
      <c r="D251" s="7">
        <v>2000</v>
      </c>
    </row>
    <row r="252" spans="1:4" x14ac:dyDescent="0.2">
      <c r="A252" t="s">
        <v>3594</v>
      </c>
      <c r="B252" s="7">
        <v>2000</v>
      </c>
      <c r="C252" s="7">
        <v>500</v>
      </c>
      <c r="D252" s="7">
        <v>1500</v>
      </c>
    </row>
    <row r="253" spans="1:4" x14ac:dyDescent="0.2">
      <c r="A253" t="s">
        <v>520</v>
      </c>
      <c r="B253" s="7">
        <v>1200</v>
      </c>
      <c r="C253" s="7">
        <v>0</v>
      </c>
      <c r="D253" s="7">
        <v>1200</v>
      </c>
    </row>
    <row r="254" spans="1:4" x14ac:dyDescent="0.2">
      <c r="A254" t="s">
        <v>1622</v>
      </c>
      <c r="B254" s="7">
        <v>0</v>
      </c>
      <c r="C254" s="7">
        <v>0</v>
      </c>
      <c r="D254" s="7">
        <v>0</v>
      </c>
    </row>
    <row r="255" spans="1:4" x14ac:dyDescent="0.2">
      <c r="A255" t="s">
        <v>245</v>
      </c>
      <c r="B255" s="7">
        <v>98149900</v>
      </c>
      <c r="C255" s="7">
        <v>49400539</v>
      </c>
      <c r="D255" s="7">
        <v>48749361</v>
      </c>
    </row>
  </sheetData>
  <phoneticPr fontId="19" type="noConversion"/>
  <conditionalFormatting sqref="N5">
    <cfRule type="cellIs" dxfId="11" priority="1" operator="greaterThanOrEqual">
      <formula>800000</formula>
    </cfRule>
    <cfRule type="cellIs" dxfId="10" priority="2" operator="greaterThanOrEqual">
      <formula>150000</formula>
    </cfRule>
    <cfRule type="cellIs" dxfId="9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 t="shared" si="8"/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0" sqref="F10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44838</v>
      </c>
      <c r="B5" s="8" t="s">
        <v>260</v>
      </c>
      <c r="C5" t="s">
        <v>572</v>
      </c>
      <c r="D5" s="7">
        <v>1</v>
      </c>
      <c r="E5" s="7">
        <v>90000</v>
      </c>
      <c r="F5" s="7">
        <v>155000</v>
      </c>
    </row>
    <row r="6" spans="1:6" x14ac:dyDescent="0.2">
      <c r="A6" s="1">
        <v>44838</v>
      </c>
      <c r="B6" s="8" t="s">
        <v>261</v>
      </c>
      <c r="C6" t="s">
        <v>572</v>
      </c>
      <c r="D6" s="7">
        <v>1</v>
      </c>
      <c r="E6" s="7">
        <v>100000</v>
      </c>
      <c r="F6" s="7">
        <v>155000</v>
      </c>
    </row>
    <row r="7" spans="1:6" x14ac:dyDescent="0.2">
      <c r="A7" s="1" t="s">
        <v>245</v>
      </c>
      <c r="D7" s="7">
        <v>2</v>
      </c>
      <c r="E7" s="7">
        <v>95000</v>
      </c>
      <c r="F7" s="7">
        <v>155000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E13" sqref="E1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9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44905</v>
      </c>
      <c r="B5" t="s">
        <v>892</v>
      </c>
      <c r="C5" s="8" t="s">
        <v>261</v>
      </c>
      <c r="D5" t="s">
        <v>934</v>
      </c>
      <c r="E5" s="7">
        <v>18000</v>
      </c>
      <c r="F5" s="7">
        <v>35000</v>
      </c>
    </row>
    <row r="6" spans="1:6" x14ac:dyDescent="0.2">
      <c r="A6" s="1">
        <v>44958</v>
      </c>
      <c r="B6" t="s">
        <v>892</v>
      </c>
      <c r="C6" s="8" t="s">
        <v>261</v>
      </c>
      <c r="D6" t="s">
        <v>934</v>
      </c>
      <c r="E6" s="7">
        <v>17000</v>
      </c>
      <c r="F6" s="7">
        <v>35000</v>
      </c>
    </row>
    <row r="7" spans="1:6" x14ac:dyDescent="0.2">
      <c r="A7" s="1">
        <v>45012</v>
      </c>
      <c r="B7" t="s">
        <v>892</v>
      </c>
      <c r="C7" s="8" t="s">
        <v>261</v>
      </c>
      <c r="D7" t="s">
        <v>934</v>
      </c>
      <c r="E7" s="7">
        <v>17000</v>
      </c>
      <c r="F7" s="7">
        <v>35000</v>
      </c>
    </row>
    <row r="8" spans="1:6" x14ac:dyDescent="0.2">
      <c r="A8" s="1">
        <v>45094</v>
      </c>
      <c r="B8" t="s">
        <v>892</v>
      </c>
      <c r="C8" s="8" t="s">
        <v>261</v>
      </c>
      <c r="D8" t="s">
        <v>934</v>
      </c>
      <c r="E8" s="7">
        <v>10000</v>
      </c>
      <c r="F8" s="7">
        <v>20000</v>
      </c>
    </row>
    <row r="9" spans="1:6" x14ac:dyDescent="0.2">
      <c r="A9" s="1" t="s">
        <v>245</v>
      </c>
      <c r="E9" s="7">
        <v>15800</v>
      </c>
      <c r="F9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Ingresos</vt:lpstr>
      <vt:lpstr>Proveedores</vt:lpstr>
      <vt:lpstr>Ventas</vt:lpstr>
      <vt:lpstr>info</vt:lpstr>
      <vt:lpstr>Hoja1</vt:lpstr>
      <vt:lpstr>Cuentas Hermanita</vt:lpstr>
      <vt:lpstr>Hoja4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2023-07-23T02:47:34Z</dcterms:modified>
</cp:coreProperties>
</file>