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9F333C64-9CC4-1144-B152-666ADFFA3A44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53" r:id="rId13"/>
    <pivotCache cacheId="263" r:id="rId14"/>
    <pivotCache cacheId="268" r:id="rId15"/>
  </pivotCaches>
  <fileRecoveryPr repairLoad="1"/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250" i="1" l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<sst xmlns="http://schemas.openxmlformats.org/spreadsheetml/2006/main" count="64462" uniqueCount="3765">
  <si>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</si>
  <si>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</si>
  <si>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</si>
  <si>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</si>
  <si>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</si>
  <si>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</si>
  <si>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</si>
  <si>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</si>
  <si>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</si>
  <si>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</si>
  <si>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</si>
  <si>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</si>
  <si>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</si>
  <si>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</si>
  <si>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</si>
  <si>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</si>
  <si>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</si>
  <si>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</si>
  <si>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</si>
  <si>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</si>
  <si>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</si>
  <si>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</si>
  <si>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</si>
  <si>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</si>
  <si>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</si>
  <si>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</si>
  <si>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</si>
  <si>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</si>
  <si>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</si>
  <si>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</si>
  <si>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</si>
  <si>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</si>
  <si>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</si>
  <si>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</si>
  <si>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</si>
  <si>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</si>
  <si>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</si>
  <si>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</si>
  <si>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</si>
  <si>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</si>
  <si>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</si>
  <si>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</si>
  <si>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</si>
  <si>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</si>
  <si>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</si>
  <si>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</si>
  <si>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</si>
  <si>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</si>
  <si>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</si>
  <si>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</si>
  <si>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</si>
  <si>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</si>
  <si>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</si>
  <si>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</si>
  <si>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</si>
  <si>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</si>
  <si>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</si>
  <si>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</si>
  <si>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</si>
  <si>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</si>
  <si>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</si>
  <si>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</si>
  <si>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</si>
  <si>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</si>
  <si>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</si>
  <si>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</si>
  <si>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</si>
  <si>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</si>
  <si>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</si>
  <si>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</si>
  <si>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</si>
  <si>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</si>
  <si>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</si>
  <si>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</si>
  <si>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</si>
  <si>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</si>
  <si>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</si>
  <si>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</si>
  <si>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</si>
  <si>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</si>
  <si>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</si>
  <si>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</si>
  <si>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</si>
  <si>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</si>
  <si>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</si>
  <si>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</si>
  <si>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</si>
  <si>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</si>
  <si>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</si>
  <si>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</si>
  <si>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</si>
  <si>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</si>
  <si>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</si>
  <si>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</si>
  <si>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</si>
  <si>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</si>
  <si>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</si>
  <si>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</si>
  <si>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</si>
  <si>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</si>
  <si>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</si>
  <si>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</si>
  <si>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</si>
  <si>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</si>
  <si>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</si>
  <si>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</si>
  <si>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</si>
  <si>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</si>
  <si>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</si>
  <si>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</si>
  <si>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</si>
  <si>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</si>
  <si>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</si>
  <si>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</si>
  <si>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</si>
  <si>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</si>
  <si>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</si>
  <si>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</si>
  <si>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</si>
  <si>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</si>
  <si>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</si>
  <si>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</si>
  <si>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</si>
  <si>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</si>
  <si>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</si>
  <si>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</si>
  <si>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</si>
  <si>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</si>
  <si>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</si>
  <si>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</si>
  <si>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</si>
  <si>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</si>
  <si>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</si>
  <si>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</si>
  <si>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</si>
  <si>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</si>
  <si>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</si>
  <si>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</si>
  <si>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</si>
  <si>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</si>
  <si>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</si>
  <si>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</si>
  <si>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</si>
  <si>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</si>
  <si>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</si>
  <si>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</si>
  <si>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</si>
  <si>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</si>
  <si>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</si>
  <si>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</si>
  <si>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</si>
  <si>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</si>
  <si>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</si>
  <si>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</si>
  <si>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</si>
  <si>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</si>
  <si>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</si>
  <si>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</si>
  <si>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</si>
  <si>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</si>
  <si>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</si>
  <si>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</si>
  <si>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</si>
  <si>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</si>
  <si>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</si>
  <si>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</si>
  <si>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</si>
  <si>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</si>
  <si>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</si>
  <si>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</si>
  <si>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</si>
  <si>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</si>
  <si>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</si>
  <si>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</si>
  <si>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</si>
  <si>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</si>
  <si>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</si>
  <si>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</si>
  <si>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</si>
  <si>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</si>
  <si>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</si>
  <si>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</si>
  <si>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</si>
  <si>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</si>
  <si>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</si>
  <si>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</si>
  <si>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</si>
  <si>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</si>
  <si>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</si>
  <si>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</si>
  <si>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</si>
  <si>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</si>
  <si>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</si>
  <si>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</si>
  <si>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</si>
  <si>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</si>
  <si>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</si>
  <si>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</si>
  <si>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</si>
  <si>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</si>
  <si>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</si>
  <si>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</si>
  <si>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</si>
  <si>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</si>
  <si>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</si>
  <si>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</si>
  <si>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</si>
  <si>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</si>
  <si>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</si>
  <si>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</si>
  <si>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</si>
  <si>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</si>
  <si>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</si>
  <si>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</si>
  <si>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</si>
  <si>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</si>
  <si>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</si>
  <si>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</si>
  <si>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</si>
  <si>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</si>
  <si>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</si>
  <si>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</si>
  <si>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</si>
  <si>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</si>
  <si>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</si>
  <si>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</si>
  <si>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</si>
  <si>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</si>
  <si>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</si>
  <si>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</si>
  <si>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</si>
  <si>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</si>
  <si>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</si>
  <si>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</si>
  <si>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</si>
  <si>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</si>
  <si>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</si>
  <si>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</si>
  <si>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</si>
  <si>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</si>
  <si>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</si>
  <si>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</si>
  <si>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</si>
  <si>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</si>
  <si>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</si>
  <si>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</si>
  <si>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</si>
  <si>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</si>
  <si>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</si>
  <si>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</si>
  <si>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</si>
  <si>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</si>
  <si>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</si>
  <si>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</si>
  <si>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</si>
  <si>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</si>
  <si>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</si>
  <si>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</si>
  <si>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</si>
  <si>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</si>
  <si>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</si>
  <si>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</si>
  <si>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</si>
  <si>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</si>
  <si>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</si>
  <si>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</si>
  <si>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</si>
  <si>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</si>
  <si>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</si>
  <si>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</si>
  <si>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</si>
  <si>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</si>
  <si>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</si>
  <si>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</si>
  <si>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</si>
  <si>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</si>
  <si>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</si>
  <si>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</si>
  <si>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</si>
  <si>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</si>
  <si>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</si>
  <si>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</si>
  <si>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</si>
  <si>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</si>
  <si>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</si>
  <si>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</si>
  <si>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</si>
  <si>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</si>
  <si>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</si>
  <si>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</si>
  <si>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</si>
  <si>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</si>
  <si>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</si>
  <si>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</si>
  <si>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</si>
  <si>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</si>
  <si>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</si>
  <si>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</si>
  <si>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</si>
  <si>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</si>
  <si>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</si>
  <si>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</si>
  <si>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</si>
  <si>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</si>
  <si>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</si>
  <si>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</si>
  <si>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</si>
  <si>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</si>
  <si>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</si>
  <si>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</si>
  <si>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</si>
  <si>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</si>
  <si>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</si>
  <si>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</si>
  <si>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</si>
  <si>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</si>
  <si>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</si>
  <si>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</si>
  <si>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</si>
  <si>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</si>
  <si>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</si>
  <si>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</si>
  <si>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</si>
  <si>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</si>
  <si>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</si>
  <si>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</si>
  <si>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</si>
  <si>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</si>
  <si>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</si>
  <si>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</si>
  <si>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</si>
  <si>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</si>
  <si>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</si>
  <si>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</si>
  <si>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</si>
  <si>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</si>
  <si>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</si>
  <si>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</si>
  <si>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</si>
  <si>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</si>
  <si>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</si>
  <si>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</si>
  <si>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</si>
  <si>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</si>
  <si>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</si>
  <si>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</si>
  <si>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</si>
  <si>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</si>
  <si>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</si>
  <si>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</si>
  <si>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</si>
  <si>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</si>
  <si>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</si>
  <si>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</si>
  <si>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</si>
  <si>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</si>
  <si>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</si>
  <si>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</si>
  <si>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</si>
  <si>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</si>
  <si>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</si>
  <si>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</si>
  <si>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</si>
  <si>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</si>
  <si>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</si>
  <si>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</si>
  <si>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</si>
  <si>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</si>
  <si>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</si>
  <si>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</si>
  <si>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</si>
  <si>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</si>
  <si>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</si>
  <si>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</si>
  <si>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</si>
  <si>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</si>
  <si>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</si>
  <si>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</si>
  <si>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</si>
  <si>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</si>
  <si>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</si>
  <si>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</si>
  <si>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</si>
  <si>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</si>
  <si>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</si>
  <si>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</si>
  <si>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</si>
  <si>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</si>
  <si>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</si>
  <si>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</si>
  <si>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</si>
  <si>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</si>
  <si>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</si>
  <si>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</si>
  <si>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</si>
  <si>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</si>
  <si>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</si>
  <si>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</si>
  <si>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</si>
  <si>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</si>
  <si>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</si>
  <si>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</si>
  <si>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</si>
  <si>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</si>
  <si>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</si>
  <si>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</si>
  <si>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</si>
  <si>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</si>
  <si>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</si>
  <si>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</si>
  <si>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</si>
  <si>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</si>
  <si>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</si>
  <si>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</si>
  <si>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</si>
  <si>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</si>
  <si>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</si>
  <si>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</si>
  <si>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</si>
  <si>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</si>
  <si>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</si>
  <si>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</si>
  <si>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</si>
  <si>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</si>
  <si>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</si>
  <si>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</si>
  <si>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</si>
  <si>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</si>
  <si>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</si>
  <si>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</si>
  <si>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</si>
  <si>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</si>
  <si>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</si>
  <si>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</si>
  <si>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</si>
  <si>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</si>
  <si>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</si>
  <si>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</si>
  <si>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</si>
  <si>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</si>
  <si>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</si>
  <si>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</si>
  <si>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</si>
  <si>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</si>
  <si>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</si>
  <si>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</si>
  <si>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</si>
  <si>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</si>
  <si>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</si>
  <si>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</si>
  <si>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</si>
  <si>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</si>
  <si>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</si>
  <si>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</si>
  <si>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</si>
  <si>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</si>
  <si>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</si>
  <si>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</si>
  <si>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</si>
  <si>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</si>
  <si>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</si>
  <si>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</si>
  <si>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</si>
  <si>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</si>
  <si>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</si>
  <si>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</si>
  <si>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</si>
  <si>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</si>
  <si>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</si>
  <si>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</si>
  <si>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</si>
  <si>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</si>
  <si>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</si>
  <si>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</si>
  <si>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</si>
  <si>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</si>
  <si>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</si>
  <si>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</si>
  <si>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</si>
  <si>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</si>
  <si>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</si>
  <si>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</si>
  <si>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</si>
  <si>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</si>
  <si>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</si>
  <si>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</si>
  <si>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</si>
  <si>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</si>
  <si>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</si>
  <si>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</si>
  <si>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</si>
  <si>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</si>
  <si>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</si>
  <si>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</si>
  <si>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</si>
  <si>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</si>
  <si>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</si>
  <si>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</si>
  <si>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</si>
  <si>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</si>
  <si>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</si>
  <si>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</si>
  <si>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</si>
  <si>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</si>
  <si>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</si>
  <si>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</si>
  <si>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</si>
  <si>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</si>
  <si>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</si>
  <si>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</si>
  <si>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</si>
  <si>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</si>
  <si>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</si>
  <si>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</si>
  <si>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</si>
  <si>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</si>
  <si>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</si>
  <si>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</si>
  <si>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</si>
  <si>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</si>
  <si>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</si>
  <si>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</si>
  <si>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</si>
  <si>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</si>
  <si>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</si>
  <si>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</si>
  <si>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</si>
  <si>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</si>
  <si>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</si>
  <si>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</si>
  <si>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</si>
  <si>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</si>
  <si>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</si>
  <si>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</si>
  <si>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</si>
  <si>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</si>
  <si>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</si>
  <si>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</si>
  <si>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</si>
  <si>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</si>
  <si>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</si>
  <si>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</si>
  <si>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</si>
  <si>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</si>
  <si>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</si>
  <si>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</si>
  <si>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</si>
  <si>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</si>
  <si>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</si>
  <si>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</si>
  <si>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</si>
  <si>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</si>
  <si>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</si>
  <si>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</si>
  <si>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</si>
  <si>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</si>
  <si>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</si>
  <si>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</si>
  <si>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</si>
  <si>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</si>
  <si>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</si>
  <si>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</si>
  <si>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</si>
  <si>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</si>
  <si>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</si>
  <si>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</si>
  <si>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</si>
  <si>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</si>
  <si>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</si>
  <si>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</si>
  <si>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</si>
  <si>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</si>
  <si>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</si>
  <si>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</si>
  <si>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</si>
  <si>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</si>
  <si>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</si>
  <si>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</si>
  <si>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</si>
  <si>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</si>
  <si>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</si>
  <si>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</si>
  <si>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</si>
  <si>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</si>
  <si>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</si>
  <si>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</si>
  <si>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</si>
  <si>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</si>
  <si>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</si>
  <si>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</si>
  <si>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</si>
  <si>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</si>
  <si>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</si>
  <si>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</si>
  <si>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</si>
  <si>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</si>
  <si>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</si>
  <si>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</si>
  <si>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</si>
  <si>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</si>
  <si>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</si>
  <si>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</si>
  <si>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</si>
  <si>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</si>
  <si>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</si>
  <si>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</si>
  <si>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</si>
  <si>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</si>
  <si>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</si>
  <si>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</si>
  <si>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</si>
  <si>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</si>
  <si>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</si>
  <si>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</si>
  <si>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</si>
  <si>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</si>
  <si>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</si>
  <si>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</si>
  <si>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</si>
  <si>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</si>
  <si>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</si>
  <si>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</si>
  <si>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</si>
  <si>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</si>
  <si>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</si>
  <si>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</si>
  <si>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</si>
  <si>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</si>
  <si>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</si>
  <si>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</si>
  <si>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</si>
  <si>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</si>
  <si>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</si>
  <si>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</si>
  <si>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</si>
  <si>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</si>
  <si>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</si>
  <si>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</si>
  <si>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</si>
  <si>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</si>
  <si>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</si>
  <si>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</si>
  <si>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</si>
  <si>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</si>
  <si>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</si>
  <si>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</si>
  <si>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</si>
  <si>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</si>
  <si>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</si>
  <si>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</si>
  <si>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</si>
  <si>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</si>
  <si>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</si>
  <si>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</si>
  <si>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</si>
  <si>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</si>
  <si>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</si>
  <si>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</si>
  <si>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</si>
  <si>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</si>
  <si>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</si>
  <si>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</si>
  <si>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</si>
  <si>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</si>
  <si>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</si>
  <si>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</si>
  <si>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</si>
  <si>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</si>
  <si>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</si>
  <si>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</si>
  <si>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</si>
  <si>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</si>
  <si>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</si>
  <si>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</si>
  <si>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</si>
  <si>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</si>
  <si>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</si>
  <si>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</si>
  <si>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</si>
  <si>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</si>
  <si>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</si>
  <si>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</si>
  <si>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</si>
  <si>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</si>
  <si>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</si>
  <si>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</si>
  <si>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</si>
  <si>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</si>
  <si>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</si>
  <si>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</si>
  <si>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</si>
  <si>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</si>
  <si>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</si>
  <si>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</si>
  <si>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</si>
  <si>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</si>
  <si>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</si>
  <si>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</si>
  <si>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</si>
  <si>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</si>
  <si>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</si>
  <si>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</si>
  <si>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</si>
  <si>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</si>
  <si>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</si>
  <si>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</si>
  <si>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</si>
  <si>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</si>
  <si>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</si>
  <si>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</si>
  <si>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</si>
  <si>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</si>
  <si>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</si>
  <si>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</si>
  <si>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</si>
  <si>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</si>
  <si>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</si>
  <si>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</si>
  <si>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</si>
  <si>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</si>
  <si>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</si>
  <si>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</si>
  <si>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</si>
  <si>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</si>
  <si>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</si>
  <si>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</si>
  <si>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</si>
  <si>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</si>
  <si>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</si>
  <si>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</si>
  <si>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</si>
  <si>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</si>
  <si>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</si>
  <si>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</si>
  <si>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</si>
  <si>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</si>
  <si>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</si>
  <si>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</si>
  <si>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</si>
  <si>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</si>
  <si>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</si>
  <si>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</si>
  <si>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</si>
  <si>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</si>
  <si>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</si>
  <si>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</si>
  <si>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</si>
  <si>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</si>
  <si>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</si>
  <si>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</si>
  <si>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</si>
  <si>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</si>
  <si>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</si>
  <si>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</si>
  <si>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</si>
  <si>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</si>
  <si>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</si>
  <si>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</si>
  <si>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</si>
  <si>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</si>
  <si>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</si>
  <si>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</si>
  <si>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</si>
  <si>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</si>
  <si>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</si>
  <si>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</si>
  <si>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</si>
  <si>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</si>
  <si>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</si>
  <si>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</si>
  <si>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</si>
  <si>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</si>
  <si>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</si>
  <si>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</si>
  <si>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</si>
  <si>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</si>
  <si>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</si>
  <si>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</si>
  <si>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</si>
  <si>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</si>
  <si>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</si>
  <si>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</si>
  <si>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</si>
  <si>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</si>
  <si>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</si>
  <si>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</si>
  <si>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</si>
  <si>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</si>
  <si>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</si>
  <si>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</si>
  <si>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</si>
  <si>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</si>
  <si>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</si>
  <si>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</si>
  <si>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</si>
  <si>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</si>
  <si>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</si>
  <si>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</si>
  <si>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</si>
  <si>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</si>
  <si>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</si>
  <si>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</si>
  <si>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</si>
  <si>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</si>
  <si>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</si>
  <si>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</si>
  <si>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</si>
  <si>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</si>
  <si>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</si>
  <si>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</si>
  <si>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</si>
  <si>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</si>
  <si>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</si>
  <si>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</si>
  <si>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</si>
  <si>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</si>
  <si>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</si>
  <si>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</si>
  <si>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</si>
  <si>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</si>
  <si>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</si>
  <si>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</si>
  <si>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</si>
  <si>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</si>
  <si>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</si>
  <si>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</si>
  <si>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</si>
  <si>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</si>
  <si>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</si>
  <si>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</si>
  <si>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</si>
  <si>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</si>
  <si>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</si>
  <si>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</si>
  <si>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</si>
  <si>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</si>
  <si>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</si>
  <si>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</si>
  <si>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</si>
  <si>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</si>
  <si>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</si>
  <si>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</si>
  <si>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</si>
  <si>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</si>
  <si>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</si>
  <si>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</si>
  <si>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</si>
  <si>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</si>
  <si>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</si>
  <si>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</si>
  <si>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</si>
  <si>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</si>
  <si>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</si>
  <si>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</si>
  <si>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</si>
  <si>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</si>
  <si>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</si>
  <si>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</si>
  <si>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</si>
  <si>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</si>
  <si>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</si>
  <si>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</si>
  <si>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</si>
  <si>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</si>
  <si>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</si>
  <si>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</si>
  <si>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</si>
  <si>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</si>
  <si>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</si>
  <si>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</si>
  <si>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</si>
  <si>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</si>
  <si>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</si>
  <si>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</si>
  <si>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</si>
  <si>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</si>
  <si>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</si>
  <si>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</si>
  <si>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</si>
  <si>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</si>
  <si>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</si>
  <si>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</si>
  <si>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</si>
  <si>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</si>
  <si>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</si>
  <si>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</si>
  <si>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</si>
  <si>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</si>
  <si>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</si>
  <si>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</si>
  <si>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</si>
  <si>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</si>
  <si>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</si>
  <si>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</si>
  <si>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</si>
  <si>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</si>
  <si>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</si>
  <si>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</si>
  <si>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</si>
  <si>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</si>
  <si>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</si>
  <si>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</si>
  <si>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</si>
  <si>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</si>
  <si>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</si>
  <si>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</si>
  <si>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</si>
  <si>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</si>
  <si>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</si>
  <si>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</si>
  <si>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</si>
  <si>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</si>
  <si>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</si>
  <si>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</si>
  <si>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</si>
  <si>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</si>
  <si>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</si>
  <si>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</si>
  <si>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</si>
  <si>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</si>
  <si>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</si>
  <si>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</si>
  <si>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</si>
  <si>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</si>
  <si>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</si>
  <si>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</si>
  <si>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</si>
  <si>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</si>
  <si>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</si>
  <si>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</si>
  <si>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</si>
  <si>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</si>
  <si>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</si>
  <si>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</si>
  <si>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</si>
  <si>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</si>
  <si>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</si>
  <si>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</si>
  <si>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</si>
  <si>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</si>
  <si>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</si>
  <si>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</si>
  <si>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</si>
  <si>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</si>
  <si>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</si>
  <si>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</si>
  <si>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</si>
  <si>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</si>
  <si>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</si>
  <si>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</si>
  <si>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</si>
  <si>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</si>
  <si>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</si>
  <si>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</si>
  <si>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</si>
  <si>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</si>
  <si>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</si>
  <si>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</si>
  <si>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</si>
  <si>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</si>
  <si>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</si>
  <si>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</si>
  <si>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</si>
  <si>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</si>
  <si>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</si>
  <si>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</si>
  <si>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</si>
  <si>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</si>
  <si>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</si>
  <si>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</si>
  <si>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</si>
  <si>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</si>
  <si>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</si>
  <si>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</si>
  <si>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</si>
  <si>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</si>
  <si>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</si>
  <si>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</si>
  <si>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</si>
  <si>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</si>
  <si>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</si>
  <si>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</si>
  <si>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</si>
  <si>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</si>
  <si>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</si>
  <si>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</si>
  <si>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</si>
  <si>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</si>
  <si>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</si>
  <si>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</si>
  <si>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</si>
  <si>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</si>
  <si>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</si>
  <si>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</si>
  <si>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</si>
  <si>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</si>
  <si>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</si>
  <si>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</si>
  <si>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</si>
  <si>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</si>
  <si>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</si>
  <si>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</si>
  <si>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</si>
  <si>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</si>
  <si>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</si>
  <si>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</si>
  <si>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</si>
  <si>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</si>
  <si>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</si>
  <si>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</si>
  <si>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</si>
  <si>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</si>
  <si>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</si>
  <si>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</si>
  <si>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</si>
  <si>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</si>
  <si>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</si>
  <si>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</si>
  <si>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</si>
  <si>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</si>
  <si>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</si>
  <si>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</si>
  <si>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</si>
  <si>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</si>
  <si>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</si>
  <si>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</si>
  <si>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</si>
  <si>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</si>
  <si>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</si>
  <si>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</si>
  <si>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</si>
  <si>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</si>
  <si>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</si>
  <si>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</si>
  <si>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</si>
  <si>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</si>
  <si>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</si>
  <si>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</si>
  <si>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</si>
  <si>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</si>
  <si>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</si>
  <si>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</si>
  <si>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</si>
  <si>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</si>
  <si>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</si>
  <si>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</si>
  <si>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</si>
  <si>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</si>
  <si>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</si>
  <si>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</si>
  <si>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</si>
  <si>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</si>
  <si>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</si>
  <si>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</si>
  <si>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</si>
  <si>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</si>
  <si>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</si>
  <si>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</si>
  <si>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</si>
  <si>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</si>
  <si>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</si>
  <si>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</si>
  <si>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</si>
  <si>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</si>
  <si>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</si>
  <si>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</si>
  <si>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</si>
  <si>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</si>
  <si>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</si>
  <si>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</si>
  <si>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</si>
  <si>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</si>
  <si>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</si>
  <si>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</si>
  <si>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</si>
  <si>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</si>
  <si>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</si>
  <si>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</si>
  <si>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</si>
  <si>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</si>
  <si>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</si>
  <si>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</si>
  <si>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</si>
  <si>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</si>
  <si>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</si>
  <si>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</si>
  <si>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</si>
  <si>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</si>
  <si>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</si>
  <si>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</si>
  <si>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</si>
  <si>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</si>
  <si>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</si>
  <si>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</si>
  <si>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</si>
  <si>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</si>
  <si>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</si>
  <si>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</si>
  <si>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</si>
  <si>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</si>
  <si>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</si>
  <si>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</si>
  <si>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</si>
  <si>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</si>
  <si>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</si>
  <si>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</si>
  <si>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</si>
  <si>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</si>
  <si>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</si>
  <si>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</si>
  <si>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</si>
  <si>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</si>
  <si>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</si>
  <si>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</si>
  <si>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</si>
  <si>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</si>
  <si>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</si>
  <si>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</si>
  <si>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</si>
  <si>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</si>
  <si>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</si>
  <si>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</si>
  <si>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</si>
  <si>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</si>
  <si>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</si>
  <si>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</si>
  <si>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</si>
  <si>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</si>
  <si>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</si>
  <si>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</si>
  <si>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</si>
  <si>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</si>
  <si>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</si>
  <si>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</si>
  <si>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</si>
  <si>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</si>
  <si>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</si>
  <si>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</si>
  <si>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</si>
  <si>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</si>
  <si>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</si>
  <si>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</si>
  <si>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</si>
  <si>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</si>
  <si>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</si>
  <si>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</si>
  <si>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</si>
  <si>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</si>
  <si>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</si>
  <si>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</si>
  <si>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</si>
  <si>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</si>
  <si>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</si>
  <si>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</si>
  <si>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</si>
  <si>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</si>
  <si>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</si>
  <si>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</si>
  <si>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</si>
  <si>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</si>
  <si>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</si>
  <si>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</si>
  <si>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</si>
  <si>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</si>
  <si>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</si>
  <si>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</si>
  <si>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</si>
  <si>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</si>
  <si>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</si>
  <si>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</si>
  <si>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</si>
  <si>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</si>
  <si>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</si>
  <si>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</si>
  <si>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</si>
  <si>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</si>
  <si>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</si>
  <si>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</si>
  <si>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</si>
  <si>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</si>
  <si>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</si>
  <si>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</si>
  <si>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</si>
  <si>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</si>
  <si>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</si>
  <si>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</si>
  <si>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</si>
  <si>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</si>
  <si>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</si>
  <si>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</si>
  <si>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</si>
  <si>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</si>
  <si>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</si>
  <si>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</si>
  <si>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</si>
  <si>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</si>
  <si>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</si>
  <si>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</si>
  <si>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</si>
  <si>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</si>
  <si>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</si>
  <si>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</si>
  <si>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</si>
  <si>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</si>
  <si>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</si>
  <si>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</si>
  <si>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</si>
  <si>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</si>
  <si>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</si>
  <si>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</si>
  <si>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</si>
  <si>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</si>
  <si>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</si>
  <si>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</si>
  <si>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</si>
  <si>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</si>
  <si>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</si>
  <si>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</si>
  <si>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</si>
  <si>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</si>
  <si>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</si>
  <si>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</si>
  <si>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</si>
  <si>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</si>
  <si>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</si>
  <si>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</si>
  <si>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</si>
  <si>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</si>
  <si>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</si>
  <si>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</si>
  <si>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</si>
  <si>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</si>
  <si>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</si>
  <si>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</si>
  <si>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</si>
  <si>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</si>
  <si>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</si>
  <si>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</si>
  <si>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</si>
  <si>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</si>
  <si>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</si>
  <si>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</si>
  <si>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</si>
  <si>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</si>
  <si>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</si>
  <si>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</si>
  <si>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</si>
  <si>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</si>
  <si>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</si>
  <si>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</si>
  <si>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</si>
  <si>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</si>
  <si>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</si>
  <si>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</si>
  <si>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</si>
  <si>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</si>
  <si>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</si>
  <si>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</si>
  <si>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</si>
  <si>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</si>
  <si>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</si>
  <si>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</si>
  <si>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</si>
  <si>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</si>
  <si>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</si>
  <si>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</si>
  <si>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</si>
  <si>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</si>
  <si>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</si>
  <si>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</si>
  <si>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</si>
  <si>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</si>
  <si>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</si>
  <si>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</si>
  <si>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</si>
  <si>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</si>
  <si>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</si>
  <si>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</si>
  <si>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</si>
  <si>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</si>
  <si>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</si>
  <si>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</si>
  <si>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</si>
  <si>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</si>
  <si>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</si>
  <si>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</si>
  <si>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</si>
  <si>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</si>
  <si>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</si>
  <si>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</si>
  <si>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</si>
  <si>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</si>
  <si>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</si>
  <si>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</si>
  <si>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</si>
  <si>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</si>
  <si>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</si>
  <si>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</si>
  <si>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</si>
  <si>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</si>
  <si>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</si>
  <si>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</si>
  <si>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</si>
  <si>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</si>
  <si>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</si>
  <si>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</si>
  <si>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</si>
  <si>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</si>
  <si>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</si>
  <si>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</si>
  <si>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</si>
  <si>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</si>
  <si>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</si>
  <si>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</si>
  <si>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</si>
  <si>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</si>
  <si>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</si>
  <si>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</si>
  <si>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</si>
  <si>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</si>
  <si>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</si>
  <si>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</si>
  <si>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</si>
  <si>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</si>
  <si>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</si>
  <si>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</si>
  <si>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</si>
  <si>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</si>
  <si>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</si>
  <si>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</si>
  <si>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</si>
  <si>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</si>
  <si>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</si>
  <si>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</si>
  <si>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</si>
  <si>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</si>
  <si>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</si>
  <si>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</si>
  <si>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</si>
  <si>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</si>
  <si>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</si>
  <si>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</si>
  <si>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</si>
  <si>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</si>
  <si>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</si>
  <si>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</si>
  <si>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</si>
  <si>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</si>
  <si>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</si>
  <si>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</si>
  <si>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</si>
  <si>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</si>
  <si>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</si>
  <si>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</si>
  <si>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</si>
  <si>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</si>
  <si>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</si>
  <si>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</si>
  <si>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</si>
  <si>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</si>
  <si>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</si>
  <si>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</si>
  <si>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</si>
  <si>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</si>
  <si>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</si>
  <si>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</si>
  <si>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</si>
  <si>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</si>
  <si>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</si>
  <si>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</si>
  <si>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</si>
  <si>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</si>
  <si>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</si>
  <si>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</si>
  <si>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</si>
  <si>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</si>
  <si>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</si>
  <si>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</si>
  <si>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</si>
  <si>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</si>
  <si>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</si>
  <si>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</si>
  <si>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</si>
  <si>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</si>
  <si>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</si>
  <si>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</si>
  <si>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</si>
  <si>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</si>
  <si>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</si>
  <si>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</si>
  <si>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</si>
  <si>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</si>
  <si>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</si>
  <si>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</si>
  <si>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</si>
  <si>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</si>
  <si>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</si>
  <si>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</si>
  <si>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</si>
  <si>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</si>
  <si>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</si>
  <si>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</si>
  <si>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</si>
  <si>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</si>
  <si>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</si>
  <si>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</si>
  <si>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</si>
  <si>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</si>
  <si>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</si>
  <si>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</si>
  <si>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</si>
  <si>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</si>
  <si>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</si>
  <si>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</si>
  <si>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</si>
  <si>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</si>
  <si>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</si>
  <si>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</si>
  <si>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</si>
  <si>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</si>
  <si>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</si>
  <si>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</si>
  <si>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</si>
  <si>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</si>
  <si>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</si>
  <si>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</si>
  <si>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</si>
  <si>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</si>
  <si>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</si>
  <si>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</si>
  <si>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</si>
  <si>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</si>
  <si>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</si>
  <si>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</si>
  <si>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</si>
  <si>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</si>
  <si>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</si>
  <si>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</si>
  <si>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</si>
  <si>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</si>
  <si>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</si>
  <si>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</si>
  <si>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</si>
  <si>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</si>
  <si>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</si>
  <si>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</si>
  <si>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</si>
  <si>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</si>
  <si>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</si>
  <si>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</si>
  <si>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</si>
  <si>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</si>
  <si>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</si>
  <si>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</si>
  <si>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</si>
  <si>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</si>
  <si>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</si>
  <si>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</si>
  <si>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</si>
  <si>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</si>
  <si>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</si>
  <si>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</si>
  <si>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</si>
  <si>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</si>
  <si>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</si>
  <si>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</si>
  <si>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</si>
  <si>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</si>
  <si>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</si>
  <si>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</si>
  <si>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</si>
  <si>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</si>
  <si>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</si>
  <si>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</si>
  <si>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</si>
  <si>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</si>
  <si>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</si>
  <si>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</si>
  <si>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</si>
  <si>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</si>
  <si>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</si>
  <si>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</si>
  <si>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</si>
  <si>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</si>
  <si>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</si>
  <si>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</si>
  <si>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</si>
  <si>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</si>
  <si>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</si>
  <si>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</si>
  <si>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</si>
  <si>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</si>
  <si>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</si>
  <si>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</si>
  <si>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</si>
  <si>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</si>
  <si>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</si>
  <si>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</si>
  <si>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</si>
  <si>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</si>
  <si>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</si>
  <si>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</si>
  <si>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</si>
  <si>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</si>
  <si>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</si>
  <si>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</si>
  <si>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</si>
  <si>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</si>
  <si>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</si>
  <si>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</si>
  <si>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</si>
  <si>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</si>
  <si>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</si>
  <si>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</si>
  <si>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</si>
  <si>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</si>
  <si>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</si>
  <si>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</si>
  <si>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</si>
  <si>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</si>
  <si>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</si>
  <si>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</si>
  <si>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</si>
  <si>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</si>
  <si>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</si>
  <si>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</si>
  <si>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</si>
  <si>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</si>
  <si>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</si>
  <si>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</si>
  <si>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</si>
  <si>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</si>
  <si>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</si>
  <si>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</si>
  <si>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</si>
  <si>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</si>
  <si>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</si>
  <si>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</si>
  <si>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</si>
  <si>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</si>
  <si>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</si>
  <si>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</si>
  <si>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</si>
  <si>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</si>
  <si>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</si>
  <si>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</si>
  <si>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</si>
  <si>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</si>
  <si>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</si>
  <si>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</si>
  <si>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</si>
  <si>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</si>
  <si>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</si>
  <si>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</si>
  <si>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</si>
  <si>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</si>
  <si>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</si>
  <si>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</si>
  <si>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</si>
  <si>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</si>
  <si>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</si>
  <si>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</si>
  <si>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</si>
  <si>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</si>
  <si>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</si>
  <si>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</si>
  <si>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</si>
  <si>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</si>
  <si>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</si>
  <si>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</si>
  <si>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</si>
  <si>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</si>
  <si>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</si>
  <si>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</si>
  <si>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</si>
  <si>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</si>
  <si>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</si>
  <si>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</si>
  <si>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</si>
  <si>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</si>
  <si>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</si>
  <si>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</si>
  <si>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</si>
  <si>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</si>
  <si>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</si>
  <si>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</si>
  <si>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</si>
  <si>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</si>
  <si>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</si>
  <si>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</si>
  <si>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</si>
  <si>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</si>
  <si>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</si>
  <si>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</si>
  <si>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</si>
  <si>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</si>
  <si>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</si>
  <si>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</si>
  <si>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</si>
  <si>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</si>
  <si>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</si>
  <si>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</si>
  <si>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</si>
  <si>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</si>
  <si>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</si>
  <si>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</si>
  <si>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</si>
  <si>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</si>
  <si>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</si>
  <si>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</si>
  <si>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</si>
  <si>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</si>
  <si>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</si>
  <si>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</si>
  <si>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</si>
  <si>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</si>
  <si>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</si>
  <si>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</si>
  <si>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</si>
  <si>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</si>
  <si>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</si>
  <si>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</si>
  <si>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</si>
  <si>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</si>
  <si>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</si>
  <si>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</si>
  <si>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</si>
  <si>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</si>
  <si>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</si>
  <si>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</si>
  <si>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</si>
  <si>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</si>
  <si>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</si>
  <si>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</si>
  <si>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</si>
  <si>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</si>
  <si>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</si>
  <si>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</si>
  <si>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</si>
  <si>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</si>
  <si>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</si>
  <si>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</si>
  <si>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</si>
  <si>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</si>
  <si>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</si>
  <si>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</si>
  <si>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</si>
  <si>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</si>
  <si>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</si>
  <si>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</si>
  <si>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</si>
  <si>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</si>
  <si>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</si>
  <si>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</si>
  <si>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</si>
  <si>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</si>
  <si>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</si>
  <si>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</si>
  <si>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</si>
  <si>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</si>
  <si>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</si>
  <si>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</si>
  <si>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</si>
  <si>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</si>
  <si>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</si>
  <si>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</si>
  <si>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</si>
  <si>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</si>
  <si>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</si>
  <si>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</si>
  <si>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</si>
  <si>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</si>
  <si>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</si>
  <si>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</si>
  <si>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</si>
  <si>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</si>
  <si>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</si>
  <si>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</si>
  <si>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</si>
  <si>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</si>
  <si>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</si>
  <si>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</si>
  <si>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</si>
  <si>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</si>
  <si>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</si>
  <si>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</si>
  <si>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</si>
  <si>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</si>
  <si>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</si>
  <si>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</si>
  <si>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</si>
  <si>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</si>
  <si>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</si>
  <si>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</si>
  <si>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</si>
  <si>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</si>
  <si>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</si>
  <si>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</si>
  <si>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</si>
  <si>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</si>
  <si>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</si>
  <si>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</si>
  <si>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</si>
  <si>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</si>
  <si>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</si>
  <si>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</si>
  <si>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</si>
  <si>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</si>
  <si>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</si>
  <si>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</si>
  <si>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</si>
  <si>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</si>
  <si>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</si>
  <si>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</si>
  <si>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</si>
  <si>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</si>
  <si>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</si>
  <si>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</si>
  <si>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</si>
  <si>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</si>
  <si>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</si>
  <si>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</si>
  <si>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</si>
  <si>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</si>
  <si>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</si>
  <si>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</si>
  <si>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</si>
  <si>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</si>
  <si>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</si>
  <si>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</si>
  <si>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</si>
  <si>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</si>
  <si>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</si>
  <si>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</si>
  <si>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</si>
  <si>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</si>
  <si>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</si>
  <si>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</si>
  <si>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</si>
  <si>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</si>
  <si>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</si>
  <si>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</si>
  <si>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</si>
  <si>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</si>
  <si>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</si>
  <si>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</si>
  <si>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</si>
  <si>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</si>
  <si>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</si>
  <si>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</si>
  <si>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</si>
  <si>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</si>
  <si>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</si>
  <si>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</si>
  <si>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</si>
  <si>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</si>
  <si>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</si>
  <si>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</si>
  <si>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</si>
  <si>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</si>
  <si>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</si>
  <si>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</si>
  <si>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</si>
  <si>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</si>
  <si>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</si>
  <si>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</si>
  <si>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</si>
  <si>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</si>
  <si>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</si>
  <si>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</si>
  <si>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</si>
  <si>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</si>
  <si>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</si>
  <si>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</si>
  <si>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</si>
  <si>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</si>
  <si>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</si>
  <si>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</si>
  <si>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</si>
  <si>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</si>
  <si>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</si>
  <si>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</si>
  <si>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</si>
  <si>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</si>
  <si>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</si>
  <si>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</si>
  <si>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</si>
  <si>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</si>
  <si>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</si>
  <si>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</si>
  <si>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</si>
  <si>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</si>
  <si>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</si>
  <si>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</si>
  <si>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</si>
  <si>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</si>
  <si>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</si>
  <si>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</si>
  <si>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</si>
  <si>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</si>
  <si>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</si>
  <si>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</si>
  <si>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</si>
  <si>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</si>
  <si>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</si>
  <si>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</si>
  <si>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</si>
  <si>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</si>
  <si>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</si>
  <si>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</si>
  <si>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</si>
  <si>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</si>
  <si>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</si>
  <si>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</si>
  <si>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</si>
  <si>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</si>
  <si>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</si>
  <si>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</si>
  <si>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</si>
  <si>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</si>
  <si>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</si>
  <si>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</si>
  <si>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</si>
  <si>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</si>
  <si>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</si>
  <si>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</si>
  <si>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</si>
  <si>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</si>
  <si>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</si>
  <si>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</si>
  <si>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</si>
  <si>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</si>
  <si>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</si>
  <si>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</si>
  <si>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</si>
  <si>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</si>
  <si>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</si>
  <si>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</si>
  <si>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</si>
  <si>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</si>
  <si>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</si>
  <si>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</si>
  <si>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</si>
  <si>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</si>
  <si>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</si>
  <si>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</si>
  <si>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</si>
  <si>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</si>
  <si>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</si>
  <si>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</si>
  <si>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</si>
  <si>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</si>
  <si>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</si>
  <si>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</si>
  <si>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</si>
  <si>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</si>
  <si>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</si>
  <si>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</si>
  <si>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</si>
  <si>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</si>
  <si>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</si>
  <si>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</si>
  <si>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</si>
  <si>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</si>
  <si>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</si>
  <si>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</si>
  <si>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</si>
  <si>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</si>
  <si>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</si>
  <si>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</si>
  <si>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</si>
  <si>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</si>
  <si>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</si>
  <si>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</si>
  <si>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</si>
  <si>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</si>
  <si>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</si>
  <si>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</si>
  <si>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</si>
  <si>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</si>
  <si>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</si>
  <si>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</si>
  <si>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</si>
  <si>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</si>
  <si>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</si>
  <si>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</si>
  <si>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</si>
  <si>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</si>
  <si>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</si>
  <si>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</si>
  <si>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</si>
  <si>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</si>
  <si>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</si>
  <si>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</si>
  <si>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</si>
  <si>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</si>
  <si>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</si>
  <si>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</si>
  <si>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</si>
  <si>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</si>
  <si>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</si>
  <si>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</si>
  <si>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</si>
  <si>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</si>
  <si>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</si>
  <si>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</si>
  <si>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</si>
  <si>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</si>
  <si>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</si>
  <si>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</si>
  <si>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</si>
  <si>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</si>
  <si>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</si>
  <si>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</si>
  <si>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</si>
  <si>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</si>
  <si>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</si>
  <si>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</si>
  <si>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</si>
  <si>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</si>
  <si>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</si>
  <si>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</si>
  <si>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</si>
  <si>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</si>
  <si>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</si>
  <si>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</si>
  <si>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</si>
  <si>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</si>
  <si>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</si>
  <si>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</si>
  <si>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</si>
  <si>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</si>
  <si>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</si>
  <si>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</si>
  <si>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</si>
  <si>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</si>
  <si>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</si>
  <si>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</si>
  <si>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</si>
  <si>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</si>
  <si>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</si>
  <si>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</si>
  <si>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</si>
  <si>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</si>
  <si>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</si>
  <si>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</si>
  <si>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</si>
  <si>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</si>
  <si>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</si>
  <si>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</si>
  <si>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</si>
  <si>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</si>
  <si>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</si>
  <si>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</si>
  <si>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</si>
  <si>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</si>
  <si>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</si>
  <si>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</si>
  <si>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</si>
  <si>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</si>
  <si>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</si>
  <si>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</si>
  <si>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</si>
  <si>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</si>
  <si>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</si>
  <si>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</si>
  <si>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</si>
  <si>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</si>
  <si>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</si>
  <si>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</si>
  <si>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</si>
  <si>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</si>
  <si>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</si>
  <si>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</si>
  <si>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</si>
  <si>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</si>
  <si>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</si>
  <si>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</si>
  <si>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</si>
  <si>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</si>
  <si>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</si>
  <si>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</si>
  <si>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</si>
  <si>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</si>
  <si>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</si>
  <si>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</si>
  <si>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</si>
  <si>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</si>
  <si>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</si>
  <si>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</si>
  <si>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</si>
  <si>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</si>
  <si>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</si>
  <si>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</si>
  <si>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</si>
  <si>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</si>
  <si>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</si>
  <si>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</si>
  <si>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</si>
  <si>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</si>
  <si>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</si>
  <si>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</si>
  <si>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</si>
  <si>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</si>
  <si>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</si>
  <si>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</si>
  <si>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</si>
  <si>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</si>
  <si>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</si>
  <si>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</si>
  <si>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</si>
  <si>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</si>
  <si>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</si>
  <si>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</si>
  <si>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</si>
  <si>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</si>
  <si>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</si>
  <si>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</si>
  <si>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</si>
  <si>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</si>
  <si>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</si>
  <si>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</si>
  <si>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</si>
  <si>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</si>
  <si>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</si>
  <si>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</si>
  <si>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</si>
  <si>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</si>
  <si>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</si>
  <si>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</si>
  <si>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</si>
  <si>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</si>
  <si>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</si>
  <si>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</si>
  <si>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</si>
  <si>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</si>
  <si>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</si>
  <si>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</si>
  <si>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</si>
  <si>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</si>
  <si>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</si>
  <si>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</si>
  <si>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</si>
  <si>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</si>
  <si>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</si>
  <si>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</si>
  <si>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</si>
  <si>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</si>
  <si>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</si>
  <si>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</si>
  <si>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</si>
  <si>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</si>
  <si>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</si>
  <si>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</si>
  <si>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</si>
  <si>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</si>
  <si>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</si>
  <si>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</si>
  <si>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</si>
  <si>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</si>
  <si>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</si>
  <si>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</si>
  <si>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</si>
  <si>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</si>
  <si>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</si>
  <si>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</si>
  <si>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</si>
  <si>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</si>
  <si>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</si>
  <si>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</si>
  <si>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</si>
  <si>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</si>
  <si>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</si>
  <si>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</si>
  <si>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</si>
  <si>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</si>
  <si>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</si>
  <si>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</si>
  <si>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</si>
  <si>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</si>
  <si>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</si>
  <si>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</si>
  <si>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</si>
  <si>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</si>
  <si>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</si>
  <si>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</si>
  <si>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</si>
  <si>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</si>
  <si>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</si>
  <si>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</si>
  <si>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</si>
  <si>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</si>
  <si>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</si>
  <si>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</si>
  <si>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</si>
  <si>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</si>
  <si>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</si>
  <si>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</si>
  <si>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</si>
  <si>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</si>
  <si>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</si>
  <si>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</si>
  <si>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</si>
  <si>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</si>
  <si>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</si>
  <si>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</si>
  <si>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</si>
  <si>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</si>
  <si>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</si>
  <si>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</si>
  <si>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</si>
  <si>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</si>
  <si>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</si>
  <si>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</si>
  <si>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</si>
  <si>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</si>
  <si>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</si>
  <si>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</si>
  <si>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</si>
  <si>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</si>
  <si>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</si>
  <si>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</si>
  <si>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</si>
  <si>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</si>
  <si>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</si>
  <si>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</si>
  <si>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</si>
  <si>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</si>
  <si>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</si>
  <si>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</si>
  <si>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</si>
  <si>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</si>
  <si>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</si>
  <si>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</si>
  <si>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</si>
  <si>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</si>
  <si>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</si>
  <si>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</si>
  <si>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</si>
  <si>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</si>
  <si>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</si>
  <si>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</si>
  <si>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</si>
  <si>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</si>
  <si>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</si>
  <si>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</si>
  <si>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</si>
  <si>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</si>
  <si>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</si>
  <si>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</si>
  <si>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</si>
  <si>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</si>
  <si>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</si>
  <si>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</si>
  <si>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</si>
  <si>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</si>
  <si>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</si>
  <si>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</si>
  <si>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</si>
  <si>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</si>
  <si>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</si>
  <si>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</si>
  <si>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</si>
  <si>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</si>
  <si>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</si>
  <si>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</si>
  <si>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</si>
  <si>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</si>
  <si>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</si>
  <si>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</si>
  <si>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</si>
  <si>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</si>
  <si>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</si>
  <si>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</si>
  <si>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</si>
  <si>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</si>
  <si>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</si>
  <si>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</si>
  <si>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</si>
  <si>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</si>
  <si>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</si>
  <si>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</si>
  <si>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</si>
  <si>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</si>
  <si>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</si>
  <si>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</si>
  <si>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</si>
  <si>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</si>
  <si>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</si>
  <si>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</si>
  <si>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</si>
  <si>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</si>
  <si>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</si>
  <si>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</si>
  <si>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</si>
  <si>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</si>
  <si>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</si>
  <si>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</si>
  <si>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</si>
  <si>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</si>
  <si>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</si>
  <si>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</si>
  <si>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</si>
  <si>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</si>
  <si>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</si>
  <si>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</si>
  <si>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</si>
  <si>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</si>
  <si>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</si>
  <si>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</si>
  <si>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</si>
  <si>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</si>
  <si>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</si>
  <si>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</si>
  <si>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</si>
  <si>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</si>
  <si>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</si>
  <si>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</si>
  <si>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</si>
  <si>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</si>
  <si>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</si>
  <si>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</si>
  <si>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</si>
  <si>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</si>
  <si>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</si>
  <si>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</si>
  <si>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</si>
  <si>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</si>
  <si>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</si>
  <si>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</si>
  <si>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</si>
  <si>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</si>
  <si>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</si>
  <si>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</si>
  <si>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</si>
  <si>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</si>
  <si>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</si>
  <si>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</si>
  <si>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</si>
  <si>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</si>
  <si>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</si>
  <si>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</si>
  <si>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</si>
  <si>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</si>
  <si>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</si>
  <si>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</si>
  <si>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</si>
  <si>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</si>
  <si>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</si>
  <si>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</si>
  <si>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</si>
  <si>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</si>
  <si>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</si>
  <si>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</si>
  <si>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</si>
  <si>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</si>
  <si>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</si>
  <si>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</si>
  <si>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</si>
  <si>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</si>
  <si>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</si>
  <si>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</si>
  <si>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</si>
  <si>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</si>
  <si>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</si>
  <si>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</si>
  <si>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</si>
  <si>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</si>
  <si>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</si>
  <si>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</si>
  <si>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</si>
  <si>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</si>
  <si>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</si>
  <si>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</si>
  <si>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</si>
  <si>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</si>
  <si>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</si>
  <si>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</si>
  <si>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</si>
  <si>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</si>
  <si>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</si>
  <si>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</si>
  <si>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</si>
  <si>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</si>
  <si>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</si>
  <si>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</si>
  <si>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</si>
  <si>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</si>
  <si>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</si>
  <si>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</si>
  <si>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</si>
  <si>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</si>
  <si>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</si>
  <si>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</si>
  <si>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</si>
  <si>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</si>
  <si>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</si>
  <si>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</si>
  <si>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</si>
  <si>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</si>
  <si>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</si>
  <si>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</si>
  <si>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</si>
  <si>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</si>
  <si>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</si>
  <si>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</si>
  <si>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</si>
  <si>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</si>
  <si>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</si>
  <si>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</si>
  <si>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</si>
  <si>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</si>
  <si>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</si>
  <si>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</si>
  <si>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</si>
  <si>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</si>
  <si>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</si>
  <si>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</si>
  <si>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</si>
  <si>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</si>
  <si>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</si>
  <si>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</si>
  <si>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</si>
  <si>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</si>
  <si>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</si>
  <si>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</si>
  <si>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</si>
  <si>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</si>
  <si>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</si>
  <si>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</si>
  <si>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</si>
  <si>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</si>
  <si>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</si>
  <si>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</si>
  <si>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</si>
  <si>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</si>
  <si>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</si>
  <si>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</si>
  <si>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</si>
  <si>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</si>
  <si>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</si>
  <si>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</si>
  <si>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</si>
  <si>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</si>
  <si>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</si>
  <si>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</si>
  <si>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</si>
  <si>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</si>
  <si>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</si>
  <si>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</si>
  <si>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</si>
  <si>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</si>
  <si>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</si>
  <si>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</si>
  <si>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</si>
  <si>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</si>
  <si>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</si>
  <si>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</si>
  <si>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</si>
  <si>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</si>
  <si>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</si>
  <si>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</si>
  <si>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</si>
  <si>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</si>
  <si>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</si>
  <si>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</si>
  <si>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</si>
  <si>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</si>
  <si>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</si>
  <si>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</si>
  <si>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</si>
  <si>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</si>
  <si>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</si>
  <si>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</si>
  <si>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</si>
  <si>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</si>
  <si>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</si>
  <si>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</si>
  <si>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</si>
  <si>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</si>
  <si>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</si>
  <si>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</si>
  <si>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</si>
  <si>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</si>
  <si>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</si>
  <si>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</si>
  <si>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</si>
  <si>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</si>
  <si>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</si>
  <si>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</si>
  <si>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</si>
  <si>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</si>
  <si>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</si>
  <si>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</si>
  <si>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</si>
  <si>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</si>
  <si>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</si>
  <si>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</si>
  <si>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</si>
  <si>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</si>
  <si>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</si>
  <si>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</si>
  <si>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</si>
  <si>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</si>
  <si>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</si>
  <si>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</si>
  <si>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</si>
  <si>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</si>
  <si>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</si>
  <si>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</si>
  <si>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</si>
  <si>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</si>
  <si>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</si>
  <si>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</si>
  <si>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</si>
  <si>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</si>
  <si>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</si>
  <si>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</si>
  <si>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</si>
  <si>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</si>
  <si>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</si>
  <si>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</si>
  <si>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</si>
  <si>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</si>
  <si>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</si>
  <si>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</si>
  <si>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</si>
  <si>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</si>
  <si>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</si>
  <si>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</si>
  <si>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</si>
  <si>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</si>
  <si>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</si>
  <si>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</si>
  <si>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</si>
  <si>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</si>
  <si>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</si>
  <si>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</si>
  <si>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</si>
  <si>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</si>
  <si>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</si>
  <si>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</si>
  <si>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</si>
  <si>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</si>
  <si>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</si>
  <si>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</si>
  <si>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</si>
  <si>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</si>
  <si>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</si>
  <si>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</si>
  <si>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</si>
  <si>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</si>
  <si>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</si>
  <si>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</si>
  <si>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</si>
  <si>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</si>
  <si>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</si>
  <si>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</si>
  <si>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</si>
  <si>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</si>
  <si>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</si>
  <si>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</si>
  <si>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</si>
  <si>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</si>
  <si>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</si>
  <si>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</si>
  <si>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</si>
  <si>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</si>
  <si>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</si>
  <si>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</si>
  <si>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</si>
  <si>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</si>
  <si>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</si>
  <si>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</si>
  <si>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</si>
  <si>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</si>
  <si>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</si>
  <si>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</si>
  <si>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</si>
  <si>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</si>
  <si>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</si>
  <si>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</si>
  <si>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</si>
  <si>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</si>
  <si>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</si>
  <si>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</si>
  <si>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</si>
  <si>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</si>
  <si>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</si>
  <si>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</si>
  <si>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</si>
  <si>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</si>
  <si>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</si>
  <si>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</si>
  <si>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</si>
  <si>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</si>
  <si>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</si>
  <si>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</si>
  <si>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</si>
  <si>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</si>
  <si>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</si>
  <si>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</si>
  <si>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</si>
  <si>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</si>
  <si>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</si>
  <si>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</si>
  <si>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</si>
  <si>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</si>
  <si>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</si>
  <si>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</si>
  <si>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</si>
  <si>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</si>
  <si>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</si>
  <si>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</si>
  <si>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</si>
  <si>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</si>
  <si>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</si>
  <si>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</si>
  <si>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</si>
  <si>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</si>
  <si>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</si>
  <si>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</si>
  <si>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</si>
  <si>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</si>
  <si>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</si>
  <si>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</si>
  <si>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</si>
  <si>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</si>
  <si>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</si>
  <si>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</si>
  <si>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</si>
  <si>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</si>
  <si>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</si>
  <si>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</si>
  <si>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</si>
  <si>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</si>
  <si>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</si>
  <si>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</si>
  <si>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</si>
  <si>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</si>
  <si>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</si>
  <si>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</si>
  <si>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</si>
  <si>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</si>
  <si>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</si>
  <si>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</si>
  <si>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</si>
  <si>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</si>
  <si>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</si>
  <si>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</si>
  <si>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</si>
  <si>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</si>
  <si>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</si>
  <si>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</si>
  <si>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</si>
  <si>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</si>
  <si>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</si>
  <si>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</si>
  <si>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</si>
  <si>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</si>
  <si>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</si>
  <si>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</si>
  <si>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</si>
  <si>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</si>
  <si>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</si>
  <si>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</si>
  <si>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</si>
  <si>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</si>
  <si>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</si>
  <si>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</si>
  <si>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</si>
  <si>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</si>
  <si>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</si>
  <si>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</si>
  <si>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</si>
  <si>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</si>
  <si>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</si>
  <si>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</si>
  <si>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</si>
  <si>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</si>
  <si>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</si>
  <si>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</si>
  <si>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</si>
  <si>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</si>
  <si>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</si>
  <si>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</si>
  <si>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</si>
  <si>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</si>
  <si>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</si>
  <si>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</si>
  <si>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</si>
  <si>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</si>
  <si>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</si>
  <si>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</si>
  <si>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</si>
  <si>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</si>
  <si>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</si>
  <si>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</si>
  <si>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</si>
  <si>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</si>
  <si>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</si>
  <si>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</si>
  <si>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</si>
  <si>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</si>
  <si>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</si>
  <si>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</si>
  <si>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</si>
  <si>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</si>
  <si>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</si>
  <si>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</si>
  <si>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</si>
  <si>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</si>
  <si>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</si>
  <si>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</si>
  <si>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</si>
  <si>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</si>
  <si>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</si>
  <si>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</si>
  <si>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</si>
  <si>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</si>
  <si>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</si>
  <si>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</si>
  <si>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</si>
  <si>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</si>
  <si>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</si>
  <si>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</si>
  <si>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</si>
  <si>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</si>
  <si>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</si>
  <si>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</si>
  <si>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</si>
  <si>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</si>
  <si>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</si>
  <si>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</si>
  <si>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</si>
  <si>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</si>
  <si>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</si>
  <si>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</si>
  <si>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</si>
  <si>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</si>
  <si>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</si>
  <si>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</si>
  <si>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</si>
  <si>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</si>
  <si>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</si>
  <si>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</si>
  <si>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</si>
  <si>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</si>
  <si>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</si>
  <si>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</si>
  <si>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</si>
  <si>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</si>
  <si>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</si>
  <si>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</si>
  <si>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</si>
  <si>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</si>
  <si>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</si>
  <si>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</si>
  <si>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</si>
  <si>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</si>
  <si>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</si>
  <si>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</si>
  <si>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</si>
  <si>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</si>
  <si>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</si>
  <si>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</si>
  <si>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</si>
  <si>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</si>
  <si>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</si>
  <si>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</si>
  <si>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</si>
  <si>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</si>
  <si>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</si>
  <si>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</si>
  <si>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</si>
  <si>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</si>
  <si>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</si>
  <si>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</si>
  <si>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</si>
  <si>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</si>
  <si>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</si>
  <si>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</si>
  <si>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</si>
  <si>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</si>
  <si>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</si>
  <si>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</si>
  <si>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</si>
  <si>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</si>
  <si>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</si>
  <si>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</si>
  <si>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</si>
  <si>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</si>
  <si>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</si>
  <si>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</si>
  <si>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</si>
  <si>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</si>
  <si>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</si>
  <si>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</si>
  <si>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</si>
  <si>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</si>
  <si>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</si>
  <si>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</si>
  <si>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</si>
  <si>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</si>
  <si>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</si>
  <si>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</si>
  <si>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</si>
  <si>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</si>
  <si>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</si>
  <si>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</si>
  <si>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</si>
  <si>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</si>
  <si>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</si>
  <si>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</si>
  <si>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</si>
  <si>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</si>
  <si>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</si>
  <si>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</si>
  <si>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</si>
  <si>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</si>
  <si>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</si>
  <si>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</si>
  <si>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</si>
  <si>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</si>
  <si>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</si>
  <si>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</si>
  <si>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</si>
  <si>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</si>
  <si>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</si>
  <si>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</si>
  <si>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</si>
  <si>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</si>
  <si>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</si>
  <si>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</si>
  <si>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</si>
  <si>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</si>
  <si>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</si>
  <si>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</si>
  <si>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</si>
  <si>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</si>
  <si>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</si>
  <si>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</si>
  <si>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</si>
  <si>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</si>
  <si>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</si>
  <si>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</si>
  <si>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</si>
  <si>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</si>
  <si>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</si>
  <si>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</si>
  <si>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</si>
  <si>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</si>
  <si>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</si>
  <si>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</si>
  <si>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</si>
  <si>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</si>
  <si>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</si>
  <si>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</si>
  <si>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</si>
  <si>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</si>
  <si>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</si>
  <si>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</si>
  <si>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</si>
  <si>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</si>
  <si>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</si>
  <si>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</si>
  <si>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</si>
  <si>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</si>
  <si>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</si>
  <si>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</si>
  <si>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</si>
  <si>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</si>
  <si>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</si>
  <si>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</si>
  <si>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</si>
  <si>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</si>
  <si>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</si>
  <si>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</si>
  <si>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</si>
  <si>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</si>
  <si>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</si>
  <si>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</si>
  <si>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</si>
  <si>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</si>
  <si>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</si>
  <si>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</si>
  <si>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</si>
  <si>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</si>
  <si>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</si>
  <si>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</si>
  <si>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</si>
  <si>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</si>
  <si>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</si>
  <si>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</si>
  <si>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</si>
  <si>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</si>
  <si>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</si>
  <si>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</si>
  <si>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</si>
  <si>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</si>
  <si>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</si>
  <si>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</si>
  <si>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</si>
  <si>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</si>
  <si>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</si>
  <si>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</si>
  <si>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</si>
  <si>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</si>
  <si>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</si>
  <si>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</si>
  <si>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</si>
  <si>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</si>
  <si>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</si>
  <si>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</si>
  <si>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</si>
  <si>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</si>
  <si>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</si>
  <si>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</si>
  <si>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</si>
  <si>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</si>
  <si>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</si>
  <si>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</si>
  <si>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</si>
  <si>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</si>
  <si>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</si>
  <si>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</si>
  <si>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</si>
  <si>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</si>
  <si>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</si>
  <si>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</si>
  <si>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</si>
  <si>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</si>
  <si>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</si>
  <si>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</si>
  <si>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</si>
  <si>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</si>
  <si>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</si>
  <si>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</si>
  <si>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</si>
  <si>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</si>
  <si>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</si>
  <si>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</si>
  <si>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</si>
  <si>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</si>
  <si>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</si>
  <si>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</si>
  <si>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</si>
  <si>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</si>
  <si>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</si>
  <si>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</si>
  <si>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</si>
  <si>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</si>
  <si>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</si>
  <si>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</si>
  <si>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</si>
  <si>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</si>
  <si>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</si>
  <si>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</si>
  <si>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</si>
  <si>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</si>
  <si>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</si>
  <si>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</si>
  <si>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</si>
  <si>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</si>
  <si>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</si>
  <si>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</si>
  <si>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</si>
  <si>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</si>
  <si>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</si>
  <si>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</si>
  <si>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</si>
  <si>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</si>
  <si>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</si>
  <si>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</si>
  <si>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</si>
  <si>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</si>
  <si>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</si>
  <si>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</si>
  <si>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</si>
  <si>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</si>
  <si>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</si>
  <si>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</si>
  <si>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</si>
  <si>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</si>
  <si>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</si>
  <si>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</si>
  <si>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</si>
  <si>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</si>
  <si>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</si>
  <si>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</si>
  <si>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</si>
  <si>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</si>
  <si>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</si>
  <si>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</si>
  <si>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</si>
  <si>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</si>
  <si>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</si>
  <si>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</si>
  <si>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</si>
  <si>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</si>
  <si>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</si>
  <si>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</si>
  <si>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</si>
  <si>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</si>
  <si>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</si>
  <si>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</si>
  <si>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</si>
  <si>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</si>
  <si>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</si>
  <si>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</si>
  <si>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</si>
  <si>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</si>
  <si>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</si>
  <si>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</si>
  <si>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</si>
  <si>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</si>
  <si>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</si>
  <si>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</si>
  <si>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</si>
  <si>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</si>
  <si>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</si>
  <si>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</si>
  <si>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</si>
  <si>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</si>
  <si>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</si>
  <si>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</si>
  <si>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</si>
  <si>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</si>
  <si>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</si>
  <si>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</si>
  <si>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</si>
  <si>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</si>
  <si>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</si>
  <si>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</si>
  <si>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</si>
  <si>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</si>
  <si>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</si>
  <si>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</si>
  <si>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</si>
  <si>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</si>
  <si>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</si>
  <si>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</si>
  <si>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</si>
  <si>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</si>
  <si>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</si>
  <si>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</si>
  <si>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</si>
  <si>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</si>
  <si>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</si>
  <si>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</si>
  <si>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</si>
  <si>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</si>
  <si>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</si>
  <si>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</si>
  <si>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</si>
  <si>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</si>
  <si>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</si>
  <si>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</si>
  <si>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</si>
  <si>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</si>
  <si>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</si>
  <si>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</si>
  <si>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</si>
  <si>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</si>
  <si>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</si>
  <si>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</si>
  <si>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</si>
  <si>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</si>
  <si>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</si>
  <si>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</si>
  <si>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</si>
  <si>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</si>
  <si>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</si>
  <si>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</si>
  <si>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</si>
  <si>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</si>
  <si>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</si>
  <si>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</si>
  <si>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</si>
  <si>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</si>
  <si>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</si>
  <si>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</si>
  <si>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</si>
  <si>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</si>
  <si>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</si>
  <si>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</si>
  <si>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</si>
  <si>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</si>
  <si>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</si>
  <si>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</si>
  <si>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</si>
  <si>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</si>
  <si>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</si>
  <si>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</si>
  <si>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</si>
  <si>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</si>
  <si>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</si>
  <si>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</si>
  <si>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</si>
  <si>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</si>
  <si>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</si>
  <si>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</si>
  <si>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</si>
  <si>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</si>
  <si>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</si>
  <si>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</si>
  <si>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</si>
  <si>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</si>
  <si>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</si>
  <si>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</si>
  <si>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</si>
  <si>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</si>
  <si>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</si>
  <si>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</si>
  <si>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</si>
  <si>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</si>
  <si>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</si>
  <si>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</si>
  <si>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</si>
  <si>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</si>
  <si>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</si>
  <si>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</si>
  <si>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</si>
  <si>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</si>
  <si>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</si>
  <si>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</si>
  <si>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</si>
  <si>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</si>
  <si>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</si>
  <si>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</si>
  <si>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</si>
  <si>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</si>
  <si>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</si>
  <si>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</si>
  <si>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</si>
  <si>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</si>
  <si>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</si>
  <si>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</si>
  <si>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</si>
  <si>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</si>
  <si>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</si>
  <si>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</si>
  <si>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</si>
  <si>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</si>
  <si>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</si>
  <si>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</si>
  <si>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</si>
  <si>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</si>
  <si>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</si>
  <si>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</si>
  <si>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</si>
  <si>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</si>
  <si>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</si>
  <si>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</si>
  <si>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</si>
  <si>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</si>
  <si>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</si>
  <si>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</si>
  <si>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</si>
  <si>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</si>
  <si>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</si>
  <si>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</si>
  <si>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</si>
  <si>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</si>
  <si>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</si>
  <si>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</si>
  <si>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</si>
  <si>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</si>
  <si>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</si>
  <si>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</si>
  <si>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</si>
  <si>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</si>
  <si>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</si>
  <si>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</si>
  <si>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</si>
  <si>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</si>
  <si>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</si>
  <si>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</si>
  <si>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</si>
  <si>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</si>
  <si>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</si>
  <si>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</si>
  <si>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</si>
  <si>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</si>
  <si>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</si>
  <si>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</si>
  <si>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</si>
  <si>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</si>
  <si>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</si>
  <si>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</si>
  <si>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</si>
  <si>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</si>
  <si>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</si>
  <si>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</si>
  <si>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</si>
  <si>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</si>
  <si>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</si>
  <si>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</si>
  <si>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</si>
  <si>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</si>
  <si>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</si>
  <si>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</si>
  <si>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</si>
  <si>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</si>
  <si>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</si>
  <si>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</si>
  <si>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</si>
  <si>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</si>
  <si>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</si>
  <si>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</si>
  <si>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</si>
  <si>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</si>
  <si>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</si>
  <si>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</si>
  <si>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</si>
  <si>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</si>
  <si>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</si>
  <si>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</si>
  <si>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</si>
  <si>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</si>
  <si>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</si>
  <si>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</si>
  <si>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</si>
  <si>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</si>
  <si>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</si>
  <si>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</si>
  <si>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</si>
  <si>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</si>
  <si>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</si>
  <si>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</si>
  <si>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</si>
  <si>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</si>
  <si>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</si>
  <si>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</si>
  <si>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</si>
  <si>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</si>
  <si>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</si>
  <si>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</si>
  <si>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</si>
  <si>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</si>
  <si>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</si>
  <si>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</si>
  <si>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</si>
  <si>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</si>
  <si>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</si>
  <si>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</si>
  <si>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</si>
  <si>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</si>
  <si>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</si>
  <si>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</si>
  <si>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</si>
  <si>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</si>
  <si>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</si>
  <si>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</si>
  <si>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</si>
  <si>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</si>
  <si>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</si>
  <si>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</si>
  <si>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</si>
  <si>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</si>
  <si>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</si>
  <si>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</si>
  <si>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</si>
  <si>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</si>
  <si>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</si>
  <si>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</si>
  <si>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</si>
  <si>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</si>
  <si>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</si>
  <si>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</si>
  <si>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</si>
  <si>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</si>
  <si>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</si>
  <si>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</si>
  <si>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</si>
  <si>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</si>
  <si>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</si>
  <si>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</si>
  <si>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</si>
  <si>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</si>
  <si>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</si>
  <si>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</si>
  <si>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</si>
  <si>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</si>
  <si>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</si>
  <si>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</si>
  <si>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</si>
  <si>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</si>
  <si>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</si>
  <si>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</si>
  <si>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</si>
  <si>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</si>
  <si>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</si>
  <si>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</si>
  <si>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</si>
  <si>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</si>
  <si>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</si>
  <si>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</si>
  <si>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</si>
  <si>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</si>
  <si>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</si>
  <si>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</si>
  <si>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</si>
  <si>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</si>
  <si>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</si>
  <si>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</si>
  <si>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</si>
  <si>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</si>
  <si>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</si>
  <si>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</si>
  <si>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</si>
  <si>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</si>
  <si>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</si>
  <si>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</si>
  <si>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</si>
  <si>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</si>
  <si>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</si>
  <si>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</si>
  <si>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</si>
  <si>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</si>
  <si>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</si>
  <si>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</si>
  <si>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</si>
  <si>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</si>
  <si>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</si>
  <si>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</si>
  <si>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</si>
  <si>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</si>
  <si>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</si>
  <si>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</si>
  <si>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</si>
  <si>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</si>
  <si>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</si>
  <si>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</si>
  <si>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</si>
  <si>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</si>
  <si>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</si>
  <si>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</si>
  <si>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</si>
  <si>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</si>
  <si>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</si>
  <si>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</si>
  <si>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</si>
  <si>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</si>
  <si>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</si>
  <si>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</si>
  <si>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</si>
  <si>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</si>
  <si>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</si>
  <si>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</si>
  <si>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</si>
  <si>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</si>
  <si>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</si>
  <si>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</si>
  <si>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</si>
  <si>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</si>
  <si>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</si>
  <si>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</si>
  <si>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</si>
  <si>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</si>
  <si>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</si>
  <si>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</si>
  <si>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</si>
  <si>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</si>
  <si>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</si>
  <si>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</si>
  <si>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</si>
  <si>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</si>
  <si>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</si>
  <si>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</si>
  <si>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</si>
  <si>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</si>
  <si>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</si>
  <si>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</si>
  <si>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</si>
  <si>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</si>
  <si>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</si>
  <si>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</si>
  <si>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</si>
  <si>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</si>
  <si>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</si>
  <si>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</si>
  <si>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</si>
  <si>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</si>
  <si>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</si>
  <si>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</si>
  <si>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</si>
  <si>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</si>
  <si>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</si>
  <si>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</si>
  <si>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</si>
  <si>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</si>
  <si>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</si>
  <si>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</si>
  <si>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</si>
  <si>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</si>
  <si>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</si>
  <si>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</si>
  <si>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</si>
  <si>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</si>
  <si>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</si>
  <si>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</si>
  <si>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</si>
  <si>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</si>
  <si>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</si>
  <si>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</si>
  <si>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</si>
  <si>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</si>
  <si>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</si>
  <si>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</si>
  <si>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</si>
  <si>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</si>
  <si>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</si>
  <si>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</si>
  <si>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</si>
  <si>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</si>
  <si>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</si>
  <si>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</si>
  <si>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</si>
  <si>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</si>
  <si>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</si>
  <si>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</si>
  <si>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</si>
  <si>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</si>
  <si>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</si>
  <si>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</si>
  <si>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</si>
  <si>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</si>
  <si>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</si>
  <si>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</si>
  <si>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</si>
  <si>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</si>
  <si>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</si>
  <si>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</si>
  <si>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</si>
  <si>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</si>
  <si>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</si>
  <si>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</si>
  <si>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</si>
  <si>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</si>
  <si>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</si>
  <si>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</si>
  <si>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</si>
  <si>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</si>
  <si>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</si>
  <si>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</si>
  <si>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</si>
  <si>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</si>
  <si>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</si>
  <si>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</si>
  <si>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</si>
  <si>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</si>
  <si>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</si>
  <si>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</si>
  <si>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</si>
  <si>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</si>
  <si>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</si>
  <si>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</si>
  <si>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</si>
  <si>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</si>
  <si>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</si>
  <si>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</si>
  <si>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</si>
  <si>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</si>
  <si>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</si>
  <si>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</si>
  <si>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</si>
  <si>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</si>
  <si>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</si>
  <si>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</si>
  <si>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</si>
  <si>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</si>
  <si>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</si>
  <si>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</si>
  <si>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</si>
  <si>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</si>
  <si>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</si>
  <si>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</si>
  <si>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</si>
  <si>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</si>
  <si>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</si>
  <si>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</si>
  <si>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</si>
  <si>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</si>
  <si>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</si>
  <si>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</si>
  <si>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</si>
  <si>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</si>
  <si>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</si>
  <si>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</si>
  <si>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</si>
  <si>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</si>
  <si>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</si>
  <si>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</si>
  <si>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</si>
  <si>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</si>
  <si>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</si>
  <si>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</si>
  <si>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</si>
  <si>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</si>
  <si>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</si>
  <si>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</si>
  <si>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</si>
  <si>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</si>
  <si>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</si>
  <si>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</si>
  <si>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</si>
  <si>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</si>
  <si>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</si>
  <si>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</si>
  <si>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</si>
  <si>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</si>
  <si>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</si>
  <si>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</si>
  <si>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</si>
  <si>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</si>
  <si>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</si>
  <si>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</si>
  <si>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</si>
  <si>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</si>
  <si>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</si>
  <si>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</si>
  <si>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</si>
  <si>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</si>
  <si>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</si>
  <si>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</si>
  <si>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</si>
  <si>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</si>
  <si>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</si>
  <si>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</si>
  <si>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</si>
  <si>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</si>
  <si>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</si>
  <si>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</si>
  <si>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</si>
  <si>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</si>
  <si>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</si>
  <si>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</si>
  <si>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</si>
  <si>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</si>
  <si>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</si>
  <si>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</si>
  <si>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</si>
  <si>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</si>
  <si>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</si>
  <si>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</si>
  <si>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</si>
  <si>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</si>
  <si>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</si>
  <si>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</si>
  <si>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</si>
  <si>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</si>
  <si>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</si>
  <si>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</si>
  <si>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</si>
  <si>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</si>
  <si>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</si>
  <si>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</si>
  <si>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</si>
  <si>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</si>
  <si>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</si>
  <si>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</si>
  <si>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</si>
  <si>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</si>
  <si>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</si>
  <si>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</si>
  <si>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</si>
  <si>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</si>
  <si>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</si>
  <si>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</si>
  <si>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</si>
  <si>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</si>
  <si>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</si>
  <si>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</si>
  <si>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</si>
  <si>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</si>
  <si>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</si>
  <si>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</si>
  <si>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</si>
  <si>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</si>
  <si>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</si>
  <si>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</si>
  <si>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</si>
  <si>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</si>
  <si>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</si>
  <si>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</si>
  <si>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</si>
  <si>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</si>
  <si>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</si>
  <si>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</si>
  <si>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</si>
  <si>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</si>
  <si>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</si>
  <si>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</si>
  <si>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</si>
  <si>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</si>
  <si>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</si>
  <si>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</si>
  <si>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</si>
  <si>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</si>
  <si>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</si>
  <si>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</si>
  <si>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</si>
  <si>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</si>
  <si>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</si>
  <si>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</si>
  <si>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</si>
  <si>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</si>
  <si>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</si>
  <si>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</si>
  <si>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</si>
  <si>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</si>
  <si>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</si>
  <si>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</si>
  <si>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</si>
  <si>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</si>
  <si>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</si>
  <si>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</si>
  <si>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</si>
  <si>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</si>
  <si>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</si>
  <si>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</si>
  <si>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</si>
  <si>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</si>
  <si>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</si>
  <si>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</si>
  <si>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</si>
  <si>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</si>
  <si>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</si>
  <si>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</si>
  <si>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</si>
  <si>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</si>
  <si>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</si>
  <si>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</si>
  <si>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</si>
  <si>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</si>
  <si>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</si>
  <si>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</si>
  <si>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</si>
  <si>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</si>
  <si>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</si>
  <si>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</si>
  <si>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</si>
  <si>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</si>
  <si>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</si>
  <si>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</si>
  <si>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</si>
  <si>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</si>
  <si>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</si>
  <si>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</si>
  <si>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</si>
  <si>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</si>
  <si>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</si>
  <si>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</si>
  <si>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</si>
  <si>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</si>
  <si>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</si>
  <si>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</si>
  <si>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</si>
  <si>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</si>
  <si>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</si>
  <si>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</si>
  <si>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</si>
  <si>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</si>
  <si>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</si>
  <si>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</si>
  <si>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</si>
  <si>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</si>
  <si>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</si>
  <si>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</si>
  <si>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</si>
  <si>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</si>
  <si>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</si>
  <si>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</si>
  <si>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</si>
  <si>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</si>
  <si>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</si>
  <si>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</si>
  <si>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</si>
  <si>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</si>
  <si>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</si>
  <si>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</si>
  <si>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</si>
  <si>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</si>
  <si>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</si>
  <si>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</si>
  <si>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</si>
  <si>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</si>
  <si>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</si>
  <si>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</si>
  <si>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</si>
  <si>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</si>
  <si>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</si>
  <si>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</si>
  <si>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</si>
  <si>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</si>
  <si>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</si>
  <si>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</si>
  <si>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</si>
  <si>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</si>
  <si>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</si>
  <si>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</si>
  <si>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</si>
  <si>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</si>
  <si>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</si>
  <si>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</si>
  <si>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</si>
  <si>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</si>
  <si>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</si>
  <si>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</si>
  <si>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</si>
  <si>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</si>
  <si>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</si>
  <si>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</si>
  <si>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</si>
  <si>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</si>
  <si>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</si>
  <si>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</si>
  <si>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</si>
  <si>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</si>
  <si>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</si>
  <si>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</si>
  <si>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</si>
  <si>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</si>
  <si>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</si>
  <si>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</si>
  <si>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</si>
  <si>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</si>
  <si>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</si>
  <si>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</si>
  <si>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</si>
  <si>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</si>
  <si>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</si>
  <si>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</si>
  <si>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</si>
  <si>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</si>
  <si>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</si>
  <si>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</si>
  <si>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</si>
  <si>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</si>
  <si>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</si>
  <si>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</si>
  <si>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</si>
  <si>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</si>
  <si>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</si>
  <si>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</si>
  <si>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</si>
  <si>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</si>
  <si>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</si>
  <si>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</si>
  <si>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</si>
  <si>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</si>
  <si>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</si>
  <si>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</si>
  <si>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</si>
  <si>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</si>
  <si>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</si>
  <si>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</si>
  <si>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</si>
  <si>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</si>
  <si>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</si>
  <si>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</si>
  <si>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</si>
  <si>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</si>
  <si>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</si>
  <si>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</si>
  <si>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</si>
  <si>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</si>
  <si>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</si>
  <si>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</si>
  <si>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</si>
  <si>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</si>
  <si>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</si>
  <si>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</si>
  <si>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</si>
  <si>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</si>
  <si>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</si>
  <si>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</si>
  <si>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</si>
  <si>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</si>
  <si>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</si>
  <si>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</si>
  <si>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</si>
  <si>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</si>
  <si>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</si>
  <si>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</si>
  <si>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</si>
  <si>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</si>
  <si>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</si>
  <si>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</si>
  <si>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</si>
  <si>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</si>
  <si>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</si>
  <si>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</si>
  <si>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</si>
  <si>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</si>
  <si>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</si>
  <si>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</si>
  <si>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</si>
  <si>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</si>
  <si>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</si>
  <si>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</si>
  <si>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</si>
  <si>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</si>
  <si>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</si>
  <si>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</si>
  <si>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</si>
  <si>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</si>
  <si>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</si>
  <si>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</si>
  <si>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</si>
  <si>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</si>
  <si>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</si>
  <si>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</si>
  <si>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</si>
  <si>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</si>
  <si>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</si>
  <si>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</si>
  <si>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</si>
  <si>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</si>
  <si>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</si>
  <si>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</si>
  <si>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</si>
  <si>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</si>
  <si>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</si>
  <si>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</si>
  <si>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</si>
  <si>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</si>
  <si>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</si>
  <si>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</si>
  <si>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</si>
  <si>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</si>
  <si>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</si>
  <si>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</si>
  <si>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</si>
  <si>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</si>
  <si>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</si>
  <si>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</si>
  <si>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</si>
  <si>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</si>
  <si>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</si>
  <si>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</si>
  <si>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</si>
  <si>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</si>
  <si>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</si>
  <si>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</si>
  <si>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</si>
  <si>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</si>
  <si>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</si>
  <si>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</si>
  <si>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</si>
  <si>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</si>
  <si>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</si>
  <si>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</si>
  <si>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</si>
  <si>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</si>
  <si>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</si>
  <si>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</si>
  <si>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</si>
  <si>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</si>
  <si>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</si>
  <si>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</si>
  <si>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hdrgl rno 5 lite</t>
  </si>
  <si>
    <t>conos</t>
  </si>
  <si>
    <t>pollo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</si>
</sst>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7.896478240742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7.896478935188" createdVersion="8" refreshedVersion="8" minRefreshableVersion="3" recordCount="12249" xr:uid="{D2A7B913-B5B3-A444-A018-8926239F2C81}">
  <cacheSource type="worksheet">
    <worksheetSource name="Tabla1"/>
  </cacheSource>
  <cacheFields count="19">
    <cacheField name="id_merc" numFmtId="0">
      <sharedItems containsString="0" containsBlank="1" containsNumber="1" containsInteger="1" minValue="1" maxValue="12248"/>
    </cacheField>
    <cacheField name="Date" numFmtId="16">
      <sharedItems containsSemiMixedTypes="0" containsNonDate="0" containsDate="1" containsString="0" minDate="2022-03-16T00:00:00" maxDate="2023-07-21T00:00:00" count="420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99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7.89648888888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4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5"/>
    <x v="0"/>
    <x v="187"/>
    <n v="1"/>
    <x v="217"/>
    <x v="6"/>
    <x v="2487"/>
    <m/>
    <m/>
    <m/>
    <m/>
    <n v="58000"/>
    <n v="95000"/>
    <n v="-58000"/>
    <n v="1"/>
    <n v="17"/>
    <x v="2"/>
    <x v="1"/>
  </r>
  <r>
    <n v="12203"/>
    <x v="415"/>
    <x v="0"/>
    <x v="187"/>
    <n v="1"/>
    <x v="22"/>
    <x v="26"/>
    <x v="110"/>
    <m/>
    <m/>
    <m/>
    <m/>
    <n v="29000"/>
    <n v="55000"/>
    <n v="-29000"/>
    <n v="1"/>
    <n v="17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1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2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3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4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4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5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4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4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2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m/>
    <x v="418"/>
    <x v="1"/>
    <x v="8"/>
    <n v="1"/>
    <x v="73"/>
    <x v="72"/>
    <x v="493"/>
    <m/>
    <m/>
    <m/>
    <m/>
    <n v="2000"/>
    <n v="8000"/>
    <n v="6000"/>
    <n v="-1"/>
    <n v="20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4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0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1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07"/>
    </i>
    <i>
      <x v="124"/>
    </i>
    <i>
      <x v="5"/>
    </i>
    <i>
      <x v="30"/>
    </i>
    <i>
      <x v="114"/>
    </i>
    <i>
      <x v="75"/>
    </i>
    <i>
      <x v="128"/>
    </i>
    <i>
      <x v="9"/>
    </i>
    <i>
      <x v="140"/>
    </i>
    <i>
      <x v="1"/>
    </i>
    <i>
      <x v="10"/>
    </i>
    <i>
      <x v="116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54"/>
    </i>
    <i>
      <x v="158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101"/>
    </i>
    <i>
      <x v="196"/>
    </i>
    <i>
      <x v="138"/>
    </i>
    <i>
      <x v="126"/>
    </i>
    <i>
      <x v="103"/>
    </i>
    <i>
      <x v="154"/>
    </i>
    <i>
      <x v="136"/>
    </i>
    <i>
      <x v="247"/>
    </i>
    <i>
      <x v="214"/>
    </i>
    <i>
      <x v="76"/>
    </i>
    <i>
      <x v="231"/>
    </i>
    <i>
      <x v="43"/>
    </i>
    <i>
      <x v="266"/>
    </i>
    <i>
      <x v="34"/>
    </i>
    <i>
      <x v="62"/>
    </i>
    <i>
      <x v="227"/>
    </i>
    <i>
      <x v="188"/>
    </i>
    <i>
      <x v="11"/>
    </i>
    <i>
      <x v="222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1"/>
    </i>
    <i>
      <x v="81"/>
    </i>
    <i>
      <x v="289"/>
    </i>
    <i>
      <x v="271"/>
    </i>
    <i>
      <x v="183"/>
    </i>
    <i>
      <x v="296"/>
    </i>
    <i>
      <x v="200"/>
    </i>
    <i>
      <x v="230"/>
    </i>
    <i>
      <x v="45"/>
    </i>
    <i>
      <x v="147"/>
    </i>
    <i>
      <x v="170"/>
    </i>
    <i>
      <x v="89"/>
    </i>
    <i>
      <x v="59"/>
    </i>
    <i>
      <x v="8"/>
    </i>
    <i>
      <x v="274"/>
    </i>
    <i>
      <x v="163"/>
    </i>
    <i>
      <x v="248"/>
    </i>
    <i>
      <x v="134"/>
    </i>
    <i>
      <x v="88"/>
    </i>
    <i>
      <x v="155"/>
    </i>
    <i>
      <x v="41"/>
    </i>
    <i>
      <x v="225"/>
    </i>
    <i>
      <x v="223"/>
    </i>
    <i>
      <x v="159"/>
    </i>
    <i>
      <x v="280"/>
    </i>
    <i>
      <x v="3"/>
    </i>
    <i>
      <x v="304"/>
    </i>
    <i>
      <x v="141"/>
    </i>
    <i>
      <x v="213"/>
    </i>
    <i>
      <x v="268"/>
    </i>
    <i>
      <x v="79"/>
    </i>
    <i>
      <x v="171"/>
    </i>
    <i>
      <x v="173"/>
    </i>
    <i>
      <x v="299"/>
    </i>
    <i>
      <x v="262"/>
    </i>
    <i>
      <x v="153"/>
    </i>
    <i>
      <x v="226"/>
    </i>
    <i>
      <x v="172"/>
    </i>
    <i>
      <x v="150"/>
    </i>
    <i>
      <x v="236"/>
    </i>
    <i>
      <x v="294"/>
    </i>
    <i>
      <x v="279"/>
    </i>
    <i>
      <x v="161"/>
    </i>
    <i>
      <x v="82"/>
    </i>
    <i>
      <x v="291"/>
    </i>
    <i>
      <x v="205"/>
    </i>
    <i>
      <x v="37"/>
    </i>
    <i>
      <x v="129"/>
    </i>
    <i>
      <x v="112"/>
    </i>
    <i>
      <x v="67"/>
    </i>
    <i>
      <x v="242"/>
    </i>
    <i>
      <x v="204"/>
    </i>
    <i>
      <x v="292"/>
    </i>
    <i>
      <x v="53"/>
    </i>
    <i>
      <x v="91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4" firstHeaderRow="1" firstDataRow="1" firstDataCol="1" rowPageCount="3" colPageCount="1"/>
  <pivotFields count="19">
    <pivotField showAll="0"/>
    <pivotField axis="axisRow" showAll="0">
      <items count="421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400"/>
    </i>
    <i>
      <x v="401"/>
    </i>
    <i>
      <x v="402"/>
    </i>
    <i>
      <x v="403"/>
    </i>
    <i>
      <x v="405"/>
    </i>
    <i>
      <x v="406"/>
    </i>
    <i>
      <x v="410"/>
    </i>
    <i>
      <x v="41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0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9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x="4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99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95"/>
        <item m="1" x="249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97"/>
        <item m="1" x="2498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30"/>
      <x v="312"/>
    </i>
    <i r="1">
      <x v="436"/>
    </i>
    <i>
      <x v="40"/>
      <x v="1752"/>
    </i>
    <i r="1">
      <x v="2101"/>
    </i>
    <i>
      <x v="109"/>
      <x v="361"/>
    </i>
    <i>
      <x v="121"/>
      <x v="15"/>
    </i>
    <i>
      <x v="143"/>
      <x v="2498"/>
    </i>
    <i>
      <x v="193"/>
      <x v="1800"/>
    </i>
    <i r="1">
      <x v="2207"/>
    </i>
    <i>
      <x v="227"/>
      <x v="320"/>
    </i>
    <i r="1">
      <x v="323"/>
    </i>
    <i>
      <x v="235"/>
      <x v="897"/>
    </i>
    <i>
      <x v="242"/>
      <x v="472"/>
    </i>
    <i>
      <x v="288"/>
      <x v="2478"/>
    </i>
    <i>
      <x v="296"/>
      <x v="55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6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7" firstHeaderRow="0" firstDataRow="1" firstDataCol="1" rowPageCount="4" colPageCount="1"/>
  <pivotFields count="19">
    <pivotField showAll="0"/>
    <pivotField axis="axisRow" multipleItemSelectionAllowed="1" showAll="0" sortType="ascending">
      <items count="421">
        <item m="1" x="41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1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0">
        <item m="1" x="41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99">
        <item h="1" m="1" x="2496"/>
        <item h="1" m="1" x="2495"/>
        <item h="1" m="1" x="2498"/>
        <item h="1" m="1" x="2497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2491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2492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2493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2494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106"/>
      <x v="1"/>
      <x v="1074"/>
    </i>
    <i r="1">
      <x v="3"/>
      <x v="1074"/>
    </i>
    <i>
      <x v="123"/>
      <x v="1"/>
      <x v="1074"/>
    </i>
    <i r="1">
      <x v="3"/>
      <x v="1074"/>
    </i>
    <i>
      <x v="134"/>
      <x v="3"/>
      <x v="1074"/>
    </i>
    <i>
      <x v="280"/>
      <x v="1"/>
      <x v="1074"/>
    </i>
    <i>
      <x v="281"/>
      <x v="3"/>
      <x v="107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0">
        <item m="1" x="41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8"/>
        <item x="165"/>
        <item x="166"/>
        <item x="167"/>
        <item x="168"/>
        <item x="169"/>
        <item x="170"/>
        <item x="171"/>
        <item x="172"/>
        <item m="1" x="190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99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95"/>
        <item h="1" m="1" x="2496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97"/>
        <item h="1" m="1" x="2498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0">
        <item m="1" x="41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8"/>
        <item x="165"/>
        <item x="166"/>
        <item x="167"/>
        <item x="168"/>
        <item x="169"/>
        <item x="170"/>
        <item x="171"/>
        <item x="172"/>
        <item m="1" x="190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99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95"/>
        <item h="1" m="1" x="2496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97"/>
        <item h="1" m="1" x="2498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126"/>
        <i x="105"/>
        <i x="81"/>
        <i x="84" s="1"/>
        <i x="26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99">
        <i x="1001"/>
        <i x="174"/>
        <i x="1080"/>
        <i x="534"/>
        <i x="1102"/>
        <i x="2386"/>
        <i x="173"/>
        <i x="177"/>
        <i x="2409"/>
        <i x="762"/>
        <i x="2001"/>
        <i x="511"/>
        <i x="1643"/>
        <i x="367"/>
        <i x="431"/>
        <i x="1014"/>
        <i x="178"/>
        <i x="141"/>
        <i x="961"/>
        <i x="2295"/>
        <i x="1697"/>
        <i x="217"/>
        <i x="1573"/>
        <i x="1644"/>
        <i x="1016"/>
        <i x="512"/>
        <i x="2021"/>
        <i x="1590"/>
        <i x="200"/>
        <i x="1698"/>
        <i x="2263"/>
        <i x="786"/>
        <i x="2013"/>
        <i x="2304"/>
        <i x="2096"/>
        <i x="776"/>
        <i x="186"/>
        <i x="1331"/>
        <i x="188"/>
        <i x="187"/>
        <i x="2239"/>
        <i x="2218"/>
        <i x="2297"/>
        <i x="897"/>
        <i x="280"/>
        <i x="973"/>
        <i x="185" s="1"/>
        <i x="2244"/>
        <i x="2496" nd="1"/>
        <i x="2495" nd="1"/>
        <i x="2498" nd="1"/>
        <i x="2497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49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1" nd="1"/>
        <i x="1111" nd="1"/>
        <i x="184" nd="1"/>
        <i x="241" nd="1"/>
        <i x="224" nd="1"/>
        <i x="911" nd="1"/>
        <i x="180" nd="1"/>
        <i x="1473" nd="1"/>
        <i x="2257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2094" nd="1"/>
        <i x="277" nd="1"/>
        <i x="1964" nd="1"/>
        <i x="383" nd="1"/>
        <i x="1602" nd="1"/>
        <i x="278" nd="1"/>
        <i x="935" nd="1"/>
        <i x="591" nd="1"/>
        <i x="2344" nd="1"/>
        <i x="275" nd="1"/>
        <i x="671" nd="1"/>
        <i x="279" nd="1"/>
        <i x="281" nd="1"/>
        <i x="1073" nd="1"/>
        <i x="1700" nd="1"/>
        <i x="276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99">
        <i x="511"/>
        <i x="890"/>
        <i x="141"/>
        <i x="889"/>
        <i x="2002"/>
        <i x="800"/>
        <i x="591" s="1"/>
        <i x="2344"/>
        <i x="633"/>
        <i x="2496" nd="1"/>
        <i x="2495" nd="1"/>
        <i x="2498" nd="1"/>
        <i x="2497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3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99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96" nd="1"/>
        <i x="2495" nd="1"/>
        <i x="2498" nd="1"/>
        <i x="2497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250" totalsRowShown="0">
  <autoFilter ref="A1:S12250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250"/>
  <sheetViews>
    <sheetView topLeftCell="A12193" zoomScale="80" zoomScaleNormal="80" workbookViewId="0">
      <selection activeCell="N12251" sqref="N1225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3731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3732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3733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3446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3735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3526</v>
      </c>
      <c r="H12133" t="s">
        <v>3165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3243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3163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3736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3737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3588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3738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3739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3740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3538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3741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3742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3743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3744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3742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3745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3746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3498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3745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3321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3747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3538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3736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3327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3749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3446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3750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3751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3743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45124</v>
      </c>
      <c r="C12203" t="s">
        <v>261</v>
      </c>
      <c r="D12203" t="s">
        <v>3748</v>
      </c>
      <c r="E12203">
        <v>1</v>
      </c>
      <c r="F12203" t="s">
        <v>2651</v>
      </c>
      <c r="G12203" t="s">
        <v>266</v>
      </c>
      <c r="H12203" t="s">
        <v>3752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17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45124</v>
      </c>
      <c r="C12204" t="s">
        <v>261</v>
      </c>
      <c r="D12204" t="s">
        <v>3748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17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3754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3753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3755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260</v>
      </c>
      <c r="D12210" t="s">
        <v>332</v>
      </c>
      <c r="E12210">
        <v>1</v>
      </c>
      <c r="F12210" t="s">
        <v>458</v>
      </c>
      <c r="G12210" t="s">
        <v>272</v>
      </c>
      <c r="H12210" t="s">
        <v>1916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260</v>
      </c>
      <c r="D12211" t="s">
        <v>332</v>
      </c>
      <c r="E12211">
        <v>1</v>
      </c>
      <c r="F12211" t="s">
        <v>458</v>
      </c>
      <c r="G12211" t="s">
        <v>272</v>
      </c>
      <c r="H12211" t="s">
        <v>3756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260</v>
      </c>
      <c r="D12212" t="s">
        <v>332</v>
      </c>
      <c r="E12212">
        <v>1</v>
      </c>
      <c r="F12212" t="s">
        <v>116</v>
      </c>
      <c r="G12212" t="s">
        <v>347</v>
      </c>
      <c r="H12212" t="s">
        <v>518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260</v>
      </c>
      <c r="D12213" t="s">
        <v>332</v>
      </c>
      <c r="E12213">
        <v>1</v>
      </c>
      <c r="F12213" t="s">
        <v>116</v>
      </c>
      <c r="G12213" t="s">
        <v>382</v>
      </c>
      <c r="H12213" t="s">
        <v>514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260</v>
      </c>
      <c r="D12214" t="s">
        <v>332</v>
      </c>
      <c r="E12214">
        <v>1</v>
      </c>
      <c r="F12214" t="s">
        <v>1545</v>
      </c>
      <c r="G12214" t="s">
        <v>266</v>
      </c>
      <c r="H12214" t="s">
        <v>3758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260</v>
      </c>
      <c r="D12215" t="s">
        <v>332</v>
      </c>
      <c r="E12215">
        <v>1</v>
      </c>
      <c r="F12215" t="s">
        <v>458</v>
      </c>
      <c r="G12215" t="s">
        <v>266</v>
      </c>
      <c r="H12215" t="s">
        <v>3757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260</v>
      </c>
      <c r="D12216" t="s">
        <v>332</v>
      </c>
      <c r="E12216">
        <v>1</v>
      </c>
      <c r="F12216" t="s">
        <v>15</v>
      </c>
      <c r="G12216" t="s">
        <v>266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260</v>
      </c>
      <c r="D12217" t="s">
        <v>332</v>
      </c>
      <c r="E12217">
        <v>1</v>
      </c>
      <c r="F12217" t="s">
        <v>116</v>
      </c>
      <c r="G12217" t="s">
        <v>349</v>
      </c>
      <c r="H12217" t="s">
        <v>515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260</v>
      </c>
      <c r="D12218" t="s">
        <v>809</v>
      </c>
      <c r="E12218">
        <v>1</v>
      </c>
      <c r="F12218" t="s">
        <v>458</v>
      </c>
      <c r="G12218" t="s">
        <v>349</v>
      </c>
      <c r="H12218" t="s">
        <v>515</v>
      </c>
      <c r="L12218" t="s">
        <v>992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260</v>
      </c>
      <c r="D12219" t="s">
        <v>332</v>
      </c>
      <c r="E12219">
        <v>1</v>
      </c>
      <c r="F12219" t="s">
        <v>116</v>
      </c>
      <c r="G12219" t="s">
        <v>347</v>
      </c>
      <c r="H12219" t="s">
        <v>518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260</v>
      </c>
      <c r="D12220" t="s">
        <v>332</v>
      </c>
      <c r="E12220">
        <v>1</v>
      </c>
      <c r="F12220" t="s">
        <v>116</v>
      </c>
      <c r="G12220" t="s">
        <v>347</v>
      </c>
      <c r="H12220" t="s">
        <v>518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260</v>
      </c>
      <c r="D12221" t="s">
        <v>332</v>
      </c>
      <c r="E12221">
        <v>1</v>
      </c>
      <c r="F12221" t="s">
        <v>891</v>
      </c>
      <c r="G12221" t="s">
        <v>263</v>
      </c>
      <c r="H12221" t="s">
        <v>672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260</v>
      </c>
      <c r="D12222" t="s">
        <v>332</v>
      </c>
      <c r="E12222">
        <v>1</v>
      </c>
      <c r="F12222" t="s">
        <v>225</v>
      </c>
      <c r="G12222" t="s">
        <v>263</v>
      </c>
      <c r="H12222" t="s">
        <v>672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260</v>
      </c>
      <c r="D12223" t="s">
        <v>332</v>
      </c>
      <c r="E12223">
        <v>1</v>
      </c>
      <c r="F12223" t="s">
        <v>458</v>
      </c>
      <c r="G12223" t="s">
        <v>777</v>
      </c>
      <c r="H12223" t="s">
        <v>3760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260</v>
      </c>
      <c r="D12224" t="s">
        <v>332</v>
      </c>
      <c r="E12224">
        <v>1</v>
      </c>
      <c r="F12224" t="s">
        <v>891</v>
      </c>
      <c r="G12224" t="s">
        <v>263</v>
      </c>
      <c r="H12224" t="s">
        <v>672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260</v>
      </c>
      <c r="D12225" t="s">
        <v>332</v>
      </c>
      <c r="E12225">
        <v>1</v>
      </c>
      <c r="F12225" t="s">
        <v>225</v>
      </c>
      <c r="G12225" t="s">
        <v>263</v>
      </c>
      <c r="H12225" t="s">
        <v>672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260</v>
      </c>
      <c r="D12226" t="s">
        <v>332</v>
      </c>
      <c r="E12226">
        <v>1</v>
      </c>
      <c r="F12226" t="s">
        <v>15</v>
      </c>
      <c r="G12226" t="s">
        <v>273</v>
      </c>
      <c r="H12226" t="s">
        <v>561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260</v>
      </c>
      <c r="D12227" t="s">
        <v>332</v>
      </c>
      <c r="E12227">
        <v>1</v>
      </c>
      <c r="F12227" t="s">
        <v>201</v>
      </c>
      <c r="G12227" t="s">
        <v>623</v>
      </c>
      <c r="H12227" t="s">
        <v>203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260</v>
      </c>
      <c r="D12228" t="s">
        <v>332</v>
      </c>
      <c r="E12228">
        <v>1</v>
      </c>
      <c r="F12228" t="s">
        <v>342</v>
      </c>
      <c r="G12228" t="s">
        <v>272</v>
      </c>
      <c r="H12228" t="s">
        <v>253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260</v>
      </c>
      <c r="D12229" t="s">
        <v>332</v>
      </c>
      <c r="E12229">
        <v>1</v>
      </c>
      <c r="F12229" t="s">
        <v>342</v>
      </c>
      <c r="G12229" t="s">
        <v>272</v>
      </c>
      <c r="H12229" t="s">
        <v>252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260</v>
      </c>
      <c r="D12230" t="s">
        <v>332</v>
      </c>
      <c r="E12230">
        <v>1</v>
      </c>
      <c r="F12230" t="s">
        <v>224</v>
      </c>
      <c r="G12230" t="s">
        <v>272</v>
      </c>
      <c r="H12230" t="s">
        <v>3735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260</v>
      </c>
      <c r="D12231" t="s">
        <v>332</v>
      </c>
      <c r="E12231">
        <v>1</v>
      </c>
      <c r="F12231" t="s">
        <v>677</v>
      </c>
      <c r="G12231" t="s">
        <v>272</v>
      </c>
      <c r="H12231" t="s">
        <v>3735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260</v>
      </c>
      <c r="D12232" t="s">
        <v>332</v>
      </c>
      <c r="E12232">
        <v>1</v>
      </c>
      <c r="F12232" t="s">
        <v>1496</v>
      </c>
      <c r="G12232" t="s">
        <v>266</v>
      </c>
      <c r="H12232" t="s">
        <v>2330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260</v>
      </c>
      <c r="D12233" t="s">
        <v>332</v>
      </c>
      <c r="E12233">
        <v>1</v>
      </c>
      <c r="F12233" t="s">
        <v>116</v>
      </c>
      <c r="G12233" t="s">
        <v>347</v>
      </c>
      <c r="H12233" t="s">
        <v>518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260</v>
      </c>
      <c r="D12234" t="s">
        <v>332</v>
      </c>
      <c r="E12234">
        <v>1</v>
      </c>
      <c r="F12234" t="s">
        <v>116</v>
      </c>
      <c r="G12234" t="s">
        <v>347</v>
      </c>
      <c r="H12234" t="s">
        <v>518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260</v>
      </c>
      <c r="D12235" t="s">
        <v>332</v>
      </c>
      <c r="E12235">
        <v>1</v>
      </c>
      <c r="F12235" t="s">
        <v>201</v>
      </c>
      <c r="G12235" t="s">
        <v>623</v>
      </c>
      <c r="H12235" t="s">
        <v>202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260</v>
      </c>
      <c r="D12236" t="s">
        <v>332</v>
      </c>
      <c r="E12236">
        <v>1</v>
      </c>
      <c r="F12236" t="s">
        <v>15</v>
      </c>
      <c r="G12236" t="s">
        <v>333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260</v>
      </c>
      <c r="D12237" t="s">
        <v>332</v>
      </c>
      <c r="E12237">
        <v>1</v>
      </c>
      <c r="F12237" t="s">
        <v>26</v>
      </c>
      <c r="G12237" t="s">
        <v>333</v>
      </c>
      <c r="H12237" t="s">
        <v>2681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260</v>
      </c>
      <c r="D12238" t="s">
        <v>332</v>
      </c>
      <c r="E12238">
        <v>1</v>
      </c>
      <c r="F12238" t="s">
        <v>26</v>
      </c>
      <c r="G12238" t="s">
        <v>272</v>
      </c>
      <c r="H12238" t="s">
        <v>3197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260</v>
      </c>
      <c r="D12239" t="s">
        <v>332</v>
      </c>
      <c r="E12239">
        <v>1</v>
      </c>
      <c r="F12239" t="s">
        <v>891</v>
      </c>
      <c r="G12239" t="s">
        <v>262</v>
      </c>
      <c r="H12239" t="s">
        <v>575</v>
      </c>
      <c r="J12239" t="s">
        <v>3742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260</v>
      </c>
      <c r="D12240" t="s">
        <v>332</v>
      </c>
      <c r="E12240">
        <v>1</v>
      </c>
      <c r="F12240" t="s">
        <v>116</v>
      </c>
      <c r="G12240" t="s">
        <v>347</v>
      </c>
      <c r="H12240" t="s">
        <v>518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260</v>
      </c>
      <c r="D12241" t="s">
        <v>332</v>
      </c>
      <c r="E12241">
        <v>1</v>
      </c>
      <c r="F12241" t="s">
        <v>3352</v>
      </c>
      <c r="G12241" t="s">
        <v>272</v>
      </c>
      <c r="H12241" t="s">
        <v>3735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260</v>
      </c>
      <c r="D12242" t="s">
        <v>332</v>
      </c>
      <c r="E12242">
        <v>1</v>
      </c>
      <c r="F12242" t="s">
        <v>48</v>
      </c>
      <c r="G12242" t="s">
        <v>1765</v>
      </c>
      <c r="H12242" t="s">
        <v>2744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260</v>
      </c>
      <c r="D12243" t="s">
        <v>332</v>
      </c>
      <c r="E12243">
        <v>1</v>
      </c>
      <c r="F12243" t="s">
        <v>677</v>
      </c>
      <c r="G12243" t="s">
        <v>860</v>
      </c>
      <c r="H12243" t="s">
        <v>3761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260</v>
      </c>
      <c r="D12244" t="s">
        <v>332</v>
      </c>
      <c r="E12244">
        <v>1</v>
      </c>
      <c r="F12244" t="s">
        <v>458</v>
      </c>
      <c r="G12244" t="s">
        <v>266</v>
      </c>
      <c r="H12244" t="s">
        <v>2935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260</v>
      </c>
      <c r="D12245" t="s">
        <v>332</v>
      </c>
      <c r="E12245">
        <v>1</v>
      </c>
      <c r="F12245" t="s">
        <v>116</v>
      </c>
      <c r="G12245" t="s">
        <v>382</v>
      </c>
      <c r="H12245" t="s">
        <v>514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260</v>
      </c>
      <c r="D12246" t="s">
        <v>332</v>
      </c>
      <c r="E12246">
        <v>1</v>
      </c>
      <c r="F12246" t="s">
        <v>15</v>
      </c>
      <c r="G12246" t="s">
        <v>333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260</v>
      </c>
      <c r="D12247" t="s">
        <v>332</v>
      </c>
      <c r="E12247">
        <v>1</v>
      </c>
      <c r="F12247" t="s">
        <v>48</v>
      </c>
      <c r="G12247" t="s">
        <v>1870</v>
      </c>
      <c r="H12247" t="s">
        <v>3344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260</v>
      </c>
      <c r="D12248" t="s">
        <v>332</v>
      </c>
      <c r="E12248">
        <v>1</v>
      </c>
      <c r="F12248" t="s">
        <v>225</v>
      </c>
      <c r="G12248" t="s">
        <v>284</v>
      </c>
      <c r="H12248" t="s">
        <v>907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260</v>
      </c>
      <c r="D12249" t="s">
        <v>332</v>
      </c>
      <c r="E12249">
        <v>1</v>
      </c>
      <c r="F12249" t="s">
        <v>586</v>
      </c>
      <c r="G12249" t="s">
        <v>272</v>
      </c>
      <c r="H12249" t="s">
        <v>309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B12250" s="1">
        <v>45127</v>
      </c>
      <c r="C12250" t="s">
        <v>260</v>
      </c>
      <c r="D12250" t="s">
        <v>332</v>
      </c>
      <c r="E12250">
        <v>1</v>
      </c>
      <c r="F12250" t="s">
        <v>761</v>
      </c>
      <c r="G12250" t="s">
        <v>761</v>
      </c>
      <c r="H12250" t="s">
        <v>761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A52">
        <v>51</v>
      </c>
      <c r="B52" t="s">
        <v>3748</v>
      </c>
      <c r="C52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4"/>
  <sheetViews>
    <sheetView showGridLines="0" tabSelected="1" topLeftCell="A25" zoomScaleNormal="100" workbookViewId="0">
      <selection activeCell="D30" sqref="D3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45127</v>
      </c>
      <c r="H1" s="4" t="s">
        <v>5</v>
      </c>
      <c r="I1" t="s">
        <v>548</v>
      </c>
      <c r="J1" s="7">
        <f>AA5</f>
        <v>2445567</v>
      </c>
      <c r="K1" s="7"/>
      <c r="M1" s="15" t="s">
        <v>692</v>
      </c>
      <c r="N1" s="13">
        <f>COUNTA(H6:H1048576)-2</f>
        <v>21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8</v>
      </c>
      <c r="Z1" s="17" t="s">
        <v>971</v>
      </c>
      <c r="AA1" s="19">
        <f>(COUNTA(U5:U1048576)-2)*AD2</f>
        <v>128000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116455.57142857143</v>
      </c>
      <c r="K2" s="7"/>
      <c r="M2" s="15" t="s">
        <v>693</v>
      </c>
      <c r="N2" s="14">
        <f>GETPIVOTDATA("Utilidad",$H$4)/N1</f>
        <v>281921.90476190473</v>
      </c>
      <c r="P2" t="s">
        <v>1607</v>
      </c>
      <c r="Q2" s="2">
        <f>-(Q1-J2)</f>
        <v>66455.571428571435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3493667.1428571432</v>
      </c>
      <c r="K3" s="7"/>
      <c r="M3" s="15" t="s">
        <v>694</v>
      </c>
      <c r="N3" s="14">
        <f>N2*30</f>
        <v>8457657.1428571418</v>
      </c>
      <c r="P3" t="s">
        <v>1608</v>
      </c>
      <c r="Q3" s="2">
        <f>Q2*N1</f>
        <v>1395567.0000000002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1400000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700000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1024793</v>
      </c>
      <c r="X4" s="23" t="s">
        <v>1708</v>
      </c>
      <c r="AA4" s="19">
        <f>(1500000/30)*N1</f>
        <v>1050000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16</v>
      </c>
      <c r="C5" s="7">
        <v>12000</v>
      </c>
      <c r="D5" s="7">
        <v>3500</v>
      </c>
      <c r="E5" s="7">
        <v>8500</v>
      </c>
      <c r="M5" s="15" t="s">
        <v>1666</v>
      </c>
      <c r="N5" s="7">
        <f>N4-J1</f>
        <v>-1745567</v>
      </c>
      <c r="Q5" s="2">
        <f>GETPIVOTDATA("Utilidad",$H$6)-AA1-AA2</f>
        <v>4895567</v>
      </c>
      <c r="U5" s="4" t="s">
        <v>700</v>
      </c>
      <c r="V5" t="s">
        <v>2878</v>
      </c>
      <c r="X5" s="17" t="s">
        <v>105</v>
      </c>
      <c r="Y5" s="22" t="str">
        <f>N1&amp;" Dias"</f>
        <v>21 Dias</v>
      </c>
      <c r="Z5" s="17" t="s">
        <v>971</v>
      </c>
      <c r="AA5" s="19">
        <f>GETPIVOTDATA("Utilidad",$H$4)-AA2-AA1-AA3-AA4</f>
        <v>2445567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20</v>
      </c>
      <c r="C6" s="7">
        <v>12000</v>
      </c>
      <c r="D6" s="7">
        <v>4000</v>
      </c>
      <c r="E6" s="7">
        <v>8000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6</v>
      </c>
      <c r="U6" s="6">
        <v>45108</v>
      </c>
      <c r="V6" s="2">
        <v>-188600</v>
      </c>
      <c r="X6" s="23" t="s">
        <v>1211</v>
      </c>
      <c r="Y6" s="24">
        <f>J2</f>
        <v>116455.57142857143</v>
      </c>
      <c r="AC6" s="59" t="s">
        <v>3409</v>
      </c>
      <c r="AD6" s="60">
        <f>SUM(AA1:AA4)</f>
        <v>3474793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2681</v>
      </c>
      <c r="C7" s="7">
        <v>50000</v>
      </c>
      <c r="D7" s="7">
        <v>25000</v>
      </c>
      <c r="E7" s="7">
        <v>25000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79640</v>
      </c>
      <c r="U7" s="6">
        <v>45109</v>
      </c>
      <c r="V7" s="2">
        <v>-352800</v>
      </c>
      <c r="X7" s="17" t="s">
        <v>974</v>
      </c>
      <c r="Y7" s="18">
        <f>AA5/50000</f>
        <v>48.911340000000003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3197</v>
      </c>
      <c r="C8" s="7">
        <v>50000</v>
      </c>
      <c r="D8" s="7">
        <v>24000</v>
      </c>
      <c r="E8" s="7">
        <v>26000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4895567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891</v>
      </c>
      <c r="B9" t="s">
        <v>575</v>
      </c>
      <c r="C9" s="7">
        <v>10000</v>
      </c>
      <c r="D9" s="7">
        <v>3500</v>
      </c>
      <c r="E9" s="7">
        <v>6500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586</v>
      </c>
      <c r="B10" t="s">
        <v>309</v>
      </c>
      <c r="C10" s="7">
        <v>18000</v>
      </c>
      <c r="D10" s="7">
        <v>5000</v>
      </c>
      <c r="E10" s="7">
        <v>13000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677</v>
      </c>
      <c r="B11" t="s">
        <v>3761</v>
      </c>
      <c r="C11" s="7">
        <v>20000</v>
      </c>
      <c r="D11" s="7">
        <v>5000</v>
      </c>
      <c r="E11" s="7">
        <v>15000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48</v>
      </c>
      <c r="B12" t="s">
        <v>2744</v>
      </c>
      <c r="C12" s="7">
        <v>350000</v>
      </c>
      <c r="D12" s="7">
        <v>235000</v>
      </c>
      <c r="E12" s="7">
        <v>115000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48</v>
      </c>
      <c r="B13" t="s">
        <v>3344</v>
      </c>
      <c r="C13" s="7">
        <v>85000</v>
      </c>
      <c r="D13" s="7">
        <v>42000</v>
      </c>
      <c r="E13" s="7">
        <v>43000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45124</v>
      </c>
      <c r="V13" s="2">
        <v>-87000</v>
      </c>
    </row>
    <row r="14" spans="1:43" x14ac:dyDescent="0.2">
      <c r="A14" t="s">
        <v>116</v>
      </c>
      <c r="B14" t="s">
        <v>514</v>
      </c>
      <c r="C14" s="7">
        <v>3500</v>
      </c>
      <c r="D14" s="7">
        <v>3270</v>
      </c>
      <c r="E14" s="7">
        <v>230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5" t="s">
        <v>245</v>
      </c>
      <c r="V14" s="2">
        <v>-3171100</v>
      </c>
    </row>
    <row r="15" spans="1:43" x14ac:dyDescent="0.2">
      <c r="A15" t="s">
        <v>116</v>
      </c>
      <c r="B15" t="s">
        <v>518</v>
      </c>
      <c r="C15" s="7">
        <v>11000</v>
      </c>
      <c r="D15" s="7">
        <v>10279</v>
      </c>
      <c r="E15" s="7">
        <v>721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458</v>
      </c>
      <c r="B16" t="s">
        <v>1410</v>
      </c>
      <c r="C16" s="7">
        <v>15000</v>
      </c>
      <c r="D16" s="7">
        <v>0</v>
      </c>
      <c r="E16" s="7">
        <v>15000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761</v>
      </c>
      <c r="B17" t="s">
        <v>761</v>
      </c>
      <c r="C17" s="7">
        <v>8000</v>
      </c>
      <c r="D17" s="7">
        <v>2000</v>
      </c>
      <c r="E17" s="7">
        <v>6000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3352</v>
      </c>
      <c r="B18" t="s">
        <v>3735</v>
      </c>
      <c r="C18" s="7">
        <v>15000</v>
      </c>
      <c r="D18" s="7">
        <v>3000</v>
      </c>
      <c r="E18" s="7">
        <v>12000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225</v>
      </c>
      <c r="B19" t="s">
        <v>907</v>
      </c>
      <c r="C19" s="7">
        <v>10000</v>
      </c>
      <c r="D19" s="7">
        <v>1100</v>
      </c>
      <c r="E19" s="7">
        <v>8900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245</v>
      </c>
      <c r="C20" s="7">
        <v>669500</v>
      </c>
      <c r="D20" s="7">
        <v>366649</v>
      </c>
      <c r="E20" s="7">
        <v>302851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11" x14ac:dyDescent="0.2"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11" x14ac:dyDescent="0.2"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11" x14ac:dyDescent="0.2"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11" x14ac:dyDescent="0.2"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11" x14ac:dyDescent="0.2">
      <c r="H25" s="6">
        <v>45126</v>
      </c>
      <c r="I25" s="7">
        <v>419500</v>
      </c>
      <c r="J25" s="7">
        <v>180389</v>
      </c>
      <c r="K25" s="7">
        <v>239111</v>
      </c>
    </row>
    <row r="26" spans="1:11" x14ac:dyDescent="0.2">
      <c r="H26" s="6">
        <v>45127</v>
      </c>
      <c r="I26" s="7">
        <v>669500</v>
      </c>
      <c r="J26" s="7">
        <v>366649</v>
      </c>
      <c r="K26" s="7">
        <v>302851</v>
      </c>
    </row>
    <row r="27" spans="1:11" x14ac:dyDescent="0.2">
      <c r="H27" s="5" t="s">
        <v>245</v>
      </c>
      <c r="I27" s="7">
        <v>11367900</v>
      </c>
      <c r="J27" s="7">
        <v>5447540</v>
      </c>
      <c r="K27" s="7">
        <v>5920360</v>
      </c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695000</v>
      </c>
      <c r="J42" t="s">
        <v>3721</v>
      </c>
      <c r="K42" s="39"/>
    </row>
    <row r="43" spans="6:11" ht="15" x14ac:dyDescent="0.2">
      <c r="H43" s="87"/>
      <c r="I43" s="66">
        <v>100000</v>
      </c>
      <c r="J43" t="s">
        <v>3759</v>
      </c>
      <c r="K43" s="39"/>
    </row>
    <row r="44" spans="6:11" x14ac:dyDescent="0.2">
      <c r="H44" s="76"/>
      <c r="I44" s="66">
        <v>-20000</v>
      </c>
      <c r="J44" t="s">
        <v>3762</v>
      </c>
      <c r="K44" s="70"/>
    </row>
    <row r="45" spans="6:11" x14ac:dyDescent="0.2">
      <c r="H45" s="76"/>
      <c r="I45" s="66">
        <v>-5000</v>
      </c>
      <c r="J45" t="s">
        <v>3763</v>
      </c>
      <c r="K45" s="70"/>
    </row>
    <row r="46" spans="6:11" x14ac:dyDescent="0.2">
      <c r="H46" s="76"/>
      <c r="I46" s="66">
        <v>-16000</v>
      </c>
      <c r="J46" t="s">
        <v>3764</v>
      </c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754000</v>
      </c>
      <c r="J52" s="68" t="s">
        <v>3697</v>
      </c>
      <c r="K52" s="67">
        <f>-SUMIF(I44:I51,"&lt;0")</f>
        <v>41000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3</v>
      </c>
      <c r="K56" s="66">
        <f t="shared" ref="K56:K66" si="1">I56*J56</f>
        <v>150000</v>
      </c>
    </row>
    <row r="57" spans="8:11" x14ac:dyDescent="0.2">
      <c r="I57">
        <v>20000</v>
      </c>
      <c r="J57" s="72">
        <v>12</v>
      </c>
      <c r="K57" s="66">
        <f t="shared" si="1"/>
        <v>240000</v>
      </c>
    </row>
    <row r="58" spans="8:11" x14ac:dyDescent="0.2">
      <c r="I58">
        <v>10000</v>
      </c>
      <c r="J58" s="72">
        <v>19</v>
      </c>
      <c r="K58" s="66">
        <f t="shared" si="1"/>
        <v>190000</v>
      </c>
    </row>
    <row r="59" spans="8:11" x14ac:dyDescent="0.2">
      <c r="I59">
        <v>5000</v>
      </c>
      <c r="J59" s="72">
        <v>7</v>
      </c>
      <c r="K59" s="66">
        <f t="shared" si="1"/>
        <v>35000</v>
      </c>
    </row>
    <row r="60" spans="8:11" x14ac:dyDescent="0.2">
      <c r="I60">
        <v>2000</v>
      </c>
      <c r="J60" s="72">
        <v>18</v>
      </c>
      <c r="K60" s="66">
        <f t="shared" si="1"/>
        <v>36000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18500</v>
      </c>
      <c r="J63" s="70">
        <v>1</v>
      </c>
      <c r="K63" s="65">
        <f t="shared" si="1"/>
        <v>18500</v>
      </c>
    </row>
    <row r="64" spans="8:11" x14ac:dyDescent="0.2">
      <c r="J64" t="s">
        <v>3704</v>
      </c>
      <c r="K64" s="85">
        <f>SUM(K55:K61)</f>
        <v>651000</v>
      </c>
    </row>
    <row r="65" spans="10:11" x14ac:dyDescent="0.2">
      <c r="J65" t="s">
        <v>3705</v>
      </c>
      <c r="K65" s="85">
        <f>K63</f>
        <v>18500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669500</v>
      </c>
    </row>
    <row r="68" spans="10:11" x14ac:dyDescent="0.2">
      <c r="J68" t="s">
        <v>1879</v>
      </c>
      <c r="K68" s="2">
        <f>GETPIVOTDATA("Ventas",$A$4)</f>
        <v>669500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6535500</v>
      </c>
      <c r="C104" s="7">
        <v>564500</v>
      </c>
      <c r="D104" s="7">
        <v>5971000</v>
      </c>
    </row>
    <row r="105" spans="1:4" x14ac:dyDescent="0.2">
      <c r="A105" t="s">
        <v>386</v>
      </c>
      <c r="B105" s="7">
        <v>13397000</v>
      </c>
      <c r="C105" s="7">
        <v>7575000</v>
      </c>
      <c r="D105" s="7">
        <v>5822000</v>
      </c>
    </row>
    <row r="106" spans="1:4" x14ac:dyDescent="0.2">
      <c r="A106" t="s">
        <v>224</v>
      </c>
      <c r="B106" s="7">
        <v>6507000</v>
      </c>
      <c r="C106" s="7">
        <v>2807400</v>
      </c>
      <c r="D106" s="7">
        <v>3699600</v>
      </c>
    </row>
    <row r="107" spans="1:4" x14ac:dyDescent="0.2">
      <c r="A107" t="s">
        <v>26</v>
      </c>
      <c r="B107" s="7">
        <v>5353000</v>
      </c>
      <c r="C107" s="7">
        <v>2327300</v>
      </c>
      <c r="D107" s="7">
        <v>3025700</v>
      </c>
    </row>
    <row r="108" spans="1:4" x14ac:dyDescent="0.2">
      <c r="A108" t="s">
        <v>532</v>
      </c>
      <c r="B108" s="7">
        <v>7029500</v>
      </c>
      <c r="C108" s="7">
        <v>4006800</v>
      </c>
      <c r="D108" s="7">
        <v>3022700</v>
      </c>
    </row>
    <row r="109" spans="1:4" x14ac:dyDescent="0.2">
      <c r="A109" t="s">
        <v>225</v>
      </c>
      <c r="B109" s="7">
        <v>3000500</v>
      </c>
      <c r="C109" s="7">
        <v>369100</v>
      </c>
      <c r="D109" s="7">
        <v>2631400</v>
      </c>
    </row>
    <row r="110" spans="1:4" x14ac:dyDescent="0.2">
      <c r="A110" t="s">
        <v>48</v>
      </c>
      <c r="B110" s="7">
        <v>7750000</v>
      </c>
      <c r="C110" s="7">
        <v>5220500</v>
      </c>
      <c r="D110" s="7">
        <v>2529500</v>
      </c>
    </row>
    <row r="111" spans="1:4" x14ac:dyDescent="0.2">
      <c r="A111" t="s">
        <v>21</v>
      </c>
      <c r="B111" s="7">
        <v>3078500</v>
      </c>
      <c r="C111" s="7">
        <v>1000400</v>
      </c>
      <c r="D111" s="7">
        <v>2078100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2337500</v>
      </c>
      <c r="C113" s="7">
        <v>748100</v>
      </c>
      <c r="D113" s="7">
        <v>1589400</v>
      </c>
    </row>
    <row r="114" spans="1:4" x14ac:dyDescent="0.2">
      <c r="A114" t="s">
        <v>677</v>
      </c>
      <c r="B114" s="7">
        <v>1809000</v>
      </c>
      <c r="C114" s="7">
        <v>295000</v>
      </c>
      <c r="D114" s="7">
        <v>1514000</v>
      </c>
    </row>
    <row r="115" spans="1:4" x14ac:dyDescent="0.2">
      <c r="A115" t="s">
        <v>342</v>
      </c>
      <c r="B115" s="7">
        <v>1320000</v>
      </c>
      <c r="C115" s="7">
        <v>141300</v>
      </c>
      <c r="D115" s="7">
        <v>1178700</v>
      </c>
    </row>
    <row r="116" spans="1:4" x14ac:dyDescent="0.2">
      <c r="A116" t="s">
        <v>891</v>
      </c>
      <c r="B116" s="7">
        <v>1314000</v>
      </c>
      <c r="C116" s="7">
        <v>465400</v>
      </c>
      <c r="D116" s="7">
        <v>848600</v>
      </c>
    </row>
    <row r="117" spans="1:4" x14ac:dyDescent="0.2">
      <c r="A117" t="s">
        <v>586</v>
      </c>
      <c r="B117" s="7">
        <v>1257500</v>
      </c>
      <c r="C117" s="7">
        <v>450500</v>
      </c>
      <c r="D117" s="7">
        <v>807000</v>
      </c>
    </row>
    <row r="118" spans="1:4" x14ac:dyDescent="0.2">
      <c r="A118" t="s">
        <v>1102</v>
      </c>
      <c r="B118" s="7">
        <v>1341000</v>
      </c>
      <c r="C118" s="7">
        <v>780000</v>
      </c>
      <c r="D118" s="7">
        <v>561000</v>
      </c>
    </row>
    <row r="119" spans="1:4" x14ac:dyDescent="0.2">
      <c r="A119" t="s">
        <v>455</v>
      </c>
      <c r="B119" s="7">
        <v>665000</v>
      </c>
      <c r="C119" s="7">
        <v>105700</v>
      </c>
      <c r="D119" s="7">
        <v>559300</v>
      </c>
    </row>
    <row r="120" spans="1:4" x14ac:dyDescent="0.2">
      <c r="A120" t="s">
        <v>201</v>
      </c>
      <c r="B120" s="7">
        <v>1452000</v>
      </c>
      <c r="C120" s="7">
        <v>927000</v>
      </c>
      <c r="D120" s="7">
        <v>525000</v>
      </c>
    </row>
    <row r="121" spans="1:4" x14ac:dyDescent="0.2">
      <c r="A121" t="s">
        <v>214</v>
      </c>
      <c r="B121" s="7">
        <v>1319000</v>
      </c>
      <c r="C121" s="7">
        <v>819500</v>
      </c>
      <c r="D121" s="7">
        <v>499500</v>
      </c>
    </row>
    <row r="122" spans="1:4" x14ac:dyDescent="0.2">
      <c r="A122" t="s">
        <v>116</v>
      </c>
      <c r="B122" s="7">
        <v>7591600</v>
      </c>
      <c r="C122" s="7">
        <v>7093703</v>
      </c>
      <c r="D122" s="7">
        <v>497897</v>
      </c>
    </row>
    <row r="123" spans="1:4" x14ac:dyDescent="0.2">
      <c r="A123" t="s">
        <v>365</v>
      </c>
      <c r="B123" s="7">
        <v>947000</v>
      </c>
      <c r="C123" s="7">
        <v>477200</v>
      </c>
      <c r="D123" s="7">
        <v>469800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503000</v>
      </c>
      <c r="C127" s="7">
        <v>210200</v>
      </c>
      <c r="D127" s="7">
        <v>292800</v>
      </c>
    </row>
    <row r="128" spans="1:4" x14ac:dyDescent="0.2">
      <c r="A128" t="s">
        <v>1545</v>
      </c>
      <c r="B128" s="7">
        <v>477000</v>
      </c>
      <c r="C128" s="7">
        <v>200200</v>
      </c>
      <c r="D128" s="7">
        <v>276800</v>
      </c>
    </row>
    <row r="129" spans="1:4" x14ac:dyDescent="0.2">
      <c r="A129" t="s">
        <v>526</v>
      </c>
      <c r="B129" s="7">
        <v>761000</v>
      </c>
      <c r="C129" s="7">
        <v>498000</v>
      </c>
      <c r="D129" s="7">
        <v>263000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929</v>
      </c>
      <c r="B141" s="7">
        <v>253000</v>
      </c>
      <c r="C141" s="7">
        <v>132500</v>
      </c>
      <c r="D141" s="7">
        <v>120500</v>
      </c>
    </row>
    <row r="142" spans="1:4" x14ac:dyDescent="0.2">
      <c r="A142" t="s">
        <v>1193</v>
      </c>
      <c r="B142" s="7">
        <v>155000</v>
      </c>
      <c r="C142" s="7">
        <v>37000</v>
      </c>
      <c r="D142" s="7">
        <v>118000</v>
      </c>
    </row>
    <row r="143" spans="1:4" x14ac:dyDescent="0.2">
      <c r="A143" t="s">
        <v>128</v>
      </c>
      <c r="B143" s="7">
        <v>240000</v>
      </c>
      <c r="C143" s="7">
        <v>129000</v>
      </c>
      <c r="D143" s="7">
        <v>111000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2663</v>
      </c>
      <c r="B150" s="7">
        <v>176000</v>
      </c>
      <c r="C150" s="7">
        <v>85000</v>
      </c>
      <c r="D150" s="7">
        <v>91000</v>
      </c>
    </row>
    <row r="151" spans="1:4" x14ac:dyDescent="0.2">
      <c r="A151" t="s">
        <v>3257</v>
      </c>
      <c r="B151" s="7">
        <v>120000</v>
      </c>
      <c r="C151" s="7">
        <v>34200</v>
      </c>
      <c r="D151" s="7">
        <v>85800</v>
      </c>
    </row>
    <row r="152" spans="1:4" x14ac:dyDescent="0.2">
      <c r="A152" t="s">
        <v>233</v>
      </c>
      <c r="B152" s="7">
        <v>120000</v>
      </c>
      <c r="C152" s="7">
        <v>36000</v>
      </c>
      <c r="D152" s="7">
        <v>84000</v>
      </c>
    </row>
    <row r="153" spans="1:4" x14ac:dyDescent="0.2">
      <c r="A153" t="s">
        <v>2078</v>
      </c>
      <c r="B153" s="7">
        <v>145000</v>
      </c>
      <c r="C153" s="7">
        <v>62000</v>
      </c>
      <c r="D153" s="7">
        <v>83000</v>
      </c>
    </row>
    <row r="154" spans="1:4" x14ac:dyDescent="0.2">
      <c r="A154" t="s">
        <v>771</v>
      </c>
      <c r="B154" s="7">
        <v>149000</v>
      </c>
      <c r="C154" s="7">
        <v>68000</v>
      </c>
      <c r="D154" s="7">
        <v>81000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848</v>
      </c>
      <c r="B158" s="7">
        <v>94500</v>
      </c>
      <c r="C158" s="7">
        <v>25000</v>
      </c>
      <c r="D158" s="7">
        <v>69500</v>
      </c>
    </row>
    <row r="159" spans="1:4" x14ac:dyDescent="0.2">
      <c r="A159" t="s">
        <v>2134</v>
      </c>
      <c r="B159" s="7">
        <v>136000</v>
      </c>
      <c r="C159" s="7">
        <v>67500</v>
      </c>
      <c r="D159" s="7">
        <v>68500</v>
      </c>
    </row>
    <row r="160" spans="1:4" x14ac:dyDescent="0.2">
      <c r="A160" t="s">
        <v>1192</v>
      </c>
      <c r="B160" s="7">
        <v>134000</v>
      </c>
      <c r="C160" s="7">
        <v>66000</v>
      </c>
      <c r="D160" s="7">
        <v>68000</v>
      </c>
    </row>
    <row r="161" spans="1:4" x14ac:dyDescent="0.2">
      <c r="A161" t="s">
        <v>761</v>
      </c>
      <c r="B161" s="7">
        <v>105500</v>
      </c>
      <c r="C161" s="7">
        <v>38000</v>
      </c>
      <c r="D161" s="7">
        <v>67500</v>
      </c>
    </row>
    <row r="162" spans="1:4" x14ac:dyDescent="0.2">
      <c r="A162" t="s">
        <v>1213</v>
      </c>
      <c r="B162" s="7">
        <v>72000</v>
      </c>
      <c r="C162" s="7">
        <v>6500</v>
      </c>
      <c r="D162" s="7">
        <v>65500</v>
      </c>
    </row>
    <row r="163" spans="1:4" x14ac:dyDescent="0.2">
      <c r="A163" t="s">
        <v>588</v>
      </c>
      <c r="B163" s="7">
        <v>74000</v>
      </c>
      <c r="C163" s="7">
        <v>11500</v>
      </c>
      <c r="D163" s="7">
        <v>62500</v>
      </c>
    </row>
    <row r="164" spans="1:4" x14ac:dyDescent="0.2">
      <c r="A164" t="s">
        <v>510</v>
      </c>
      <c r="B164" s="7">
        <v>165000</v>
      </c>
      <c r="C164" s="7">
        <v>103000</v>
      </c>
      <c r="D164" s="7">
        <v>62000</v>
      </c>
    </row>
    <row r="165" spans="1:4" x14ac:dyDescent="0.2">
      <c r="A165" t="s">
        <v>2767</v>
      </c>
      <c r="B165" s="7">
        <v>110000</v>
      </c>
      <c r="C165" s="7">
        <v>51000</v>
      </c>
      <c r="D165" s="7">
        <v>59000</v>
      </c>
    </row>
    <row r="166" spans="1:4" x14ac:dyDescent="0.2">
      <c r="A166" t="s">
        <v>2363</v>
      </c>
      <c r="B166" s="7">
        <v>101000</v>
      </c>
      <c r="C166" s="7">
        <v>42000</v>
      </c>
      <c r="D166" s="7">
        <v>59000</v>
      </c>
    </row>
    <row r="167" spans="1:4" x14ac:dyDescent="0.2">
      <c r="A167" t="s">
        <v>1295</v>
      </c>
      <c r="B167" s="7">
        <v>121000</v>
      </c>
      <c r="C167" s="7">
        <v>64000</v>
      </c>
      <c r="D167" s="7">
        <v>57000</v>
      </c>
    </row>
    <row r="168" spans="1:4" x14ac:dyDescent="0.2">
      <c r="A168" t="s">
        <v>2627</v>
      </c>
      <c r="B168" s="7">
        <v>270000</v>
      </c>
      <c r="C168" s="7">
        <v>215000</v>
      </c>
      <c r="D168" s="7">
        <v>55000</v>
      </c>
    </row>
    <row r="169" spans="1:4" x14ac:dyDescent="0.2">
      <c r="A169" t="s">
        <v>1174</v>
      </c>
      <c r="B169" s="7">
        <v>100000</v>
      </c>
      <c r="C169" s="7">
        <v>45300</v>
      </c>
      <c r="D169" s="7">
        <v>54700</v>
      </c>
    </row>
    <row r="170" spans="1:4" x14ac:dyDescent="0.2">
      <c r="A170" t="s">
        <v>3120</v>
      </c>
      <c r="B170" s="7">
        <v>73000</v>
      </c>
      <c r="C170" s="7">
        <v>19400</v>
      </c>
      <c r="D170" s="7">
        <v>53600</v>
      </c>
    </row>
    <row r="171" spans="1:4" x14ac:dyDescent="0.2">
      <c r="A171" t="s">
        <v>483</v>
      </c>
      <c r="B171" s="7">
        <v>97000</v>
      </c>
      <c r="C171" s="7">
        <v>45000</v>
      </c>
      <c r="D171" s="7">
        <v>52000</v>
      </c>
    </row>
    <row r="172" spans="1:4" x14ac:dyDescent="0.2">
      <c r="A172" t="s">
        <v>47</v>
      </c>
      <c r="B172" s="7">
        <v>92000</v>
      </c>
      <c r="C172" s="7">
        <v>41000</v>
      </c>
      <c r="D172" s="7">
        <v>51000</v>
      </c>
    </row>
    <row r="173" spans="1:4" x14ac:dyDescent="0.2">
      <c r="A173" t="s">
        <v>2514</v>
      </c>
      <c r="B173" s="7">
        <v>84000</v>
      </c>
      <c r="C173" s="7">
        <v>34000</v>
      </c>
      <c r="D173" s="7">
        <v>50000</v>
      </c>
    </row>
    <row r="174" spans="1:4" x14ac:dyDescent="0.2">
      <c r="A174" t="s">
        <v>2067</v>
      </c>
      <c r="B174" s="7">
        <v>100000</v>
      </c>
      <c r="C174" s="7">
        <v>50000</v>
      </c>
      <c r="D174" s="7">
        <v>50000</v>
      </c>
    </row>
    <row r="175" spans="1:4" x14ac:dyDescent="0.2">
      <c r="A175" t="s">
        <v>30</v>
      </c>
      <c r="B175" s="7">
        <v>86000</v>
      </c>
      <c r="C175" s="7">
        <v>36100</v>
      </c>
      <c r="D175" s="7">
        <v>49900</v>
      </c>
    </row>
    <row r="176" spans="1:4" x14ac:dyDescent="0.2">
      <c r="A176" t="s">
        <v>2445</v>
      </c>
      <c r="B176" s="7">
        <v>60000</v>
      </c>
      <c r="C176" s="7">
        <v>10600</v>
      </c>
      <c r="D176" s="7">
        <v>49400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2435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2680</v>
      </c>
      <c r="B192" s="7">
        <v>45000</v>
      </c>
      <c r="C192" s="7">
        <v>14000</v>
      </c>
      <c r="D192" s="7">
        <v>31000</v>
      </c>
    </row>
    <row r="193" spans="1:4" x14ac:dyDescent="0.2">
      <c r="A193" t="s">
        <v>1028</v>
      </c>
      <c r="B193" s="7">
        <v>46000</v>
      </c>
      <c r="C193" s="7">
        <v>17400</v>
      </c>
      <c r="D193" s="7">
        <v>28600</v>
      </c>
    </row>
    <row r="194" spans="1:4" x14ac:dyDescent="0.2">
      <c r="A194" t="s">
        <v>3615</v>
      </c>
      <c r="B194" s="7">
        <v>28400</v>
      </c>
      <c r="C194" s="7">
        <v>0</v>
      </c>
      <c r="D194" s="7">
        <v>28400</v>
      </c>
    </row>
    <row r="195" spans="1:4" x14ac:dyDescent="0.2">
      <c r="A195" t="s">
        <v>1496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3385</v>
      </c>
      <c r="B196" s="7">
        <v>75000</v>
      </c>
      <c r="C196" s="7">
        <v>50000</v>
      </c>
      <c r="D196" s="7">
        <v>25000</v>
      </c>
    </row>
    <row r="197" spans="1:4" x14ac:dyDescent="0.2">
      <c r="A197" t="s">
        <v>3207</v>
      </c>
      <c r="B197" s="7">
        <v>45000</v>
      </c>
      <c r="C197" s="7">
        <v>20000</v>
      </c>
      <c r="D197" s="7">
        <v>25000</v>
      </c>
    </row>
    <row r="198" spans="1:4" x14ac:dyDescent="0.2">
      <c r="A198" t="s">
        <v>2041</v>
      </c>
      <c r="B198" s="7">
        <v>47000</v>
      </c>
      <c r="C198" s="7">
        <v>22000</v>
      </c>
      <c r="D198" s="7">
        <v>25000</v>
      </c>
    </row>
    <row r="199" spans="1:4" x14ac:dyDescent="0.2">
      <c r="A199" t="s">
        <v>3465</v>
      </c>
      <c r="B199" s="7">
        <v>42000</v>
      </c>
      <c r="C199" s="7">
        <v>18000</v>
      </c>
      <c r="D199" s="7">
        <v>24000</v>
      </c>
    </row>
    <row r="200" spans="1:4" x14ac:dyDescent="0.2">
      <c r="A200" t="s">
        <v>2187</v>
      </c>
      <c r="B200" s="7">
        <v>42000</v>
      </c>
      <c r="C200" s="7">
        <v>18000</v>
      </c>
      <c r="D200" s="7">
        <v>24000</v>
      </c>
    </row>
    <row r="201" spans="1:4" x14ac:dyDescent="0.2">
      <c r="A201" t="s">
        <v>2574</v>
      </c>
      <c r="B201" s="7">
        <v>40000</v>
      </c>
      <c r="C201" s="7">
        <v>16000</v>
      </c>
      <c r="D201" s="7">
        <v>24000</v>
      </c>
    </row>
    <row r="202" spans="1:4" x14ac:dyDescent="0.2">
      <c r="A202" t="s">
        <v>1515</v>
      </c>
      <c r="B202" s="7">
        <v>40000</v>
      </c>
      <c r="C202" s="7">
        <v>18000</v>
      </c>
      <c r="D202" s="7">
        <v>22000</v>
      </c>
    </row>
    <row r="203" spans="1:4" x14ac:dyDescent="0.2">
      <c r="A203" t="s">
        <v>1041</v>
      </c>
      <c r="B203" s="7">
        <v>39000</v>
      </c>
      <c r="C203" s="7">
        <v>17000</v>
      </c>
      <c r="D203" s="7">
        <v>22000</v>
      </c>
    </row>
    <row r="204" spans="1:4" x14ac:dyDescent="0.2">
      <c r="A204" t="s">
        <v>1923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1711</v>
      </c>
      <c r="B205" s="7">
        <v>39000</v>
      </c>
      <c r="C205" s="7">
        <v>18000</v>
      </c>
      <c r="D205" s="7">
        <v>21000</v>
      </c>
    </row>
    <row r="206" spans="1:4" x14ac:dyDescent="0.2">
      <c r="A206" t="s">
        <v>545</v>
      </c>
      <c r="B206" s="7">
        <v>20000</v>
      </c>
      <c r="C206" s="7">
        <v>0</v>
      </c>
      <c r="D206" s="7">
        <v>20000</v>
      </c>
    </row>
    <row r="207" spans="1:4" x14ac:dyDescent="0.2">
      <c r="A207" t="s">
        <v>1532</v>
      </c>
      <c r="B207" s="7">
        <v>35000</v>
      </c>
      <c r="C207" s="7">
        <v>15000</v>
      </c>
      <c r="D207" s="7">
        <v>20000</v>
      </c>
    </row>
    <row r="208" spans="1:4" x14ac:dyDescent="0.2">
      <c r="A208" t="s">
        <v>3226</v>
      </c>
      <c r="B208" s="7">
        <v>90000</v>
      </c>
      <c r="C208" s="7">
        <v>70000</v>
      </c>
      <c r="D208" s="7">
        <v>20000</v>
      </c>
    </row>
    <row r="209" spans="1:4" x14ac:dyDescent="0.2">
      <c r="A209" t="s">
        <v>1603</v>
      </c>
      <c r="B209" s="7">
        <v>45000</v>
      </c>
      <c r="C209" s="7">
        <v>25000</v>
      </c>
      <c r="D209" s="7">
        <v>20000</v>
      </c>
    </row>
    <row r="210" spans="1:4" x14ac:dyDescent="0.2">
      <c r="A210" t="s">
        <v>2774</v>
      </c>
      <c r="B210" s="7">
        <v>52000</v>
      </c>
      <c r="C210" s="7">
        <v>32000</v>
      </c>
      <c r="D210" s="7">
        <v>20000</v>
      </c>
    </row>
    <row r="211" spans="1:4" x14ac:dyDescent="0.2">
      <c r="A211" t="s">
        <v>937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480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1261</v>
      </c>
      <c r="B213" s="7">
        <v>26000</v>
      </c>
      <c r="C213" s="7">
        <v>8000</v>
      </c>
      <c r="D213" s="7">
        <v>18000</v>
      </c>
    </row>
    <row r="214" spans="1:4" x14ac:dyDescent="0.2">
      <c r="A214" t="s">
        <v>1487</v>
      </c>
      <c r="B214" s="7">
        <v>30000</v>
      </c>
      <c r="C214" s="7">
        <v>12000</v>
      </c>
      <c r="D214" s="7">
        <v>18000</v>
      </c>
    </row>
    <row r="215" spans="1:4" x14ac:dyDescent="0.2">
      <c r="A215" t="s">
        <v>2501</v>
      </c>
      <c r="B215" s="7">
        <v>40000</v>
      </c>
      <c r="C215" s="7">
        <v>22000</v>
      </c>
      <c r="D215" s="7">
        <v>18000</v>
      </c>
    </row>
    <row r="216" spans="1:4" x14ac:dyDescent="0.2">
      <c r="A216" t="s">
        <v>2446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3324</v>
      </c>
      <c r="B218" s="7">
        <v>35000</v>
      </c>
      <c r="C218" s="7">
        <v>18000</v>
      </c>
      <c r="D218" s="7">
        <v>17000</v>
      </c>
    </row>
    <row r="219" spans="1:4" x14ac:dyDescent="0.2">
      <c r="A219" t="s">
        <v>1441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3631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922</v>
      </c>
      <c r="B221" s="7">
        <v>40000</v>
      </c>
      <c r="C221" s="7">
        <v>25000</v>
      </c>
      <c r="D221" s="7">
        <v>15000</v>
      </c>
    </row>
    <row r="222" spans="1:4" x14ac:dyDescent="0.2">
      <c r="A222" t="s">
        <v>2349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3180</v>
      </c>
      <c r="B223" s="7">
        <v>20000</v>
      </c>
      <c r="C223" s="7">
        <v>5000</v>
      </c>
      <c r="D223" s="7">
        <v>15000</v>
      </c>
    </row>
    <row r="224" spans="1:4" x14ac:dyDescent="0.2">
      <c r="A224" t="s">
        <v>238</v>
      </c>
      <c r="B224" s="7">
        <v>30000</v>
      </c>
      <c r="C224" s="7">
        <v>15000</v>
      </c>
      <c r="D224" s="7">
        <v>15000</v>
      </c>
    </row>
    <row r="225" spans="1:4" x14ac:dyDescent="0.2">
      <c r="A225" t="s">
        <v>1934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1945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3593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3014</v>
      </c>
      <c r="B228" s="7">
        <v>29000</v>
      </c>
      <c r="C228" s="7">
        <v>15000</v>
      </c>
      <c r="D228" s="7">
        <v>14000</v>
      </c>
    </row>
    <row r="229" spans="1:4" x14ac:dyDescent="0.2">
      <c r="A229" t="s">
        <v>1257</v>
      </c>
      <c r="B229" s="7">
        <v>22000</v>
      </c>
      <c r="C229" s="7">
        <v>9000</v>
      </c>
      <c r="D229" s="7">
        <v>13000</v>
      </c>
    </row>
    <row r="230" spans="1:4" x14ac:dyDescent="0.2">
      <c r="A230" t="s">
        <v>2509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1942</v>
      </c>
      <c r="B231" s="7">
        <v>19000</v>
      </c>
      <c r="C231" s="7">
        <v>7000</v>
      </c>
      <c r="D231" s="7">
        <v>12000</v>
      </c>
    </row>
    <row r="232" spans="1:4" x14ac:dyDescent="0.2">
      <c r="A232" t="s">
        <v>3352</v>
      </c>
      <c r="B232" s="7">
        <v>15000</v>
      </c>
      <c r="C232" s="7">
        <v>3000</v>
      </c>
      <c r="D232" s="7">
        <v>12000</v>
      </c>
    </row>
    <row r="233" spans="1:4" x14ac:dyDescent="0.2">
      <c r="A233" t="s">
        <v>2674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3453</v>
      </c>
      <c r="B234" s="7">
        <v>22000</v>
      </c>
      <c r="C234" s="7">
        <v>11000</v>
      </c>
      <c r="D234" s="7">
        <v>11000</v>
      </c>
    </row>
    <row r="235" spans="1:4" x14ac:dyDescent="0.2">
      <c r="A235" t="s">
        <v>3274</v>
      </c>
      <c r="B235" s="7">
        <v>18000</v>
      </c>
      <c r="C235" s="7">
        <v>7500</v>
      </c>
      <c r="D235" s="7">
        <v>10500</v>
      </c>
    </row>
    <row r="236" spans="1:4" x14ac:dyDescent="0.2">
      <c r="A236" t="s">
        <v>1787</v>
      </c>
      <c r="B236" s="7">
        <v>10000</v>
      </c>
      <c r="C236" s="7">
        <v>0</v>
      </c>
      <c r="D236" s="7">
        <v>10000</v>
      </c>
    </row>
    <row r="237" spans="1:4" x14ac:dyDescent="0.2">
      <c r="A237" t="s">
        <v>126</v>
      </c>
      <c r="B237" s="7">
        <v>15000</v>
      </c>
      <c r="C237" s="7">
        <v>5000</v>
      </c>
      <c r="D237" s="7">
        <v>10000</v>
      </c>
    </row>
    <row r="238" spans="1:4" x14ac:dyDescent="0.2">
      <c r="A238" t="s">
        <v>3400</v>
      </c>
      <c r="B238" s="7">
        <v>20000</v>
      </c>
      <c r="C238" s="7">
        <v>10000</v>
      </c>
      <c r="D238" s="7">
        <v>10000</v>
      </c>
    </row>
    <row r="239" spans="1:4" x14ac:dyDescent="0.2">
      <c r="A239" t="s">
        <v>2260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1326</v>
      </c>
      <c r="B240" s="7">
        <v>22000</v>
      </c>
      <c r="C240" s="7">
        <v>13000</v>
      </c>
      <c r="D240" s="7">
        <v>9000</v>
      </c>
    </row>
    <row r="241" spans="1:4" x14ac:dyDescent="0.2">
      <c r="A241" t="s">
        <v>112</v>
      </c>
      <c r="B241" s="7">
        <v>8000</v>
      </c>
      <c r="C241" s="7">
        <v>0</v>
      </c>
      <c r="D241" s="7">
        <v>8000</v>
      </c>
    </row>
    <row r="242" spans="1:4" x14ac:dyDescent="0.2">
      <c r="A242" t="s">
        <v>1166</v>
      </c>
      <c r="B242" s="7">
        <v>15000</v>
      </c>
      <c r="C242" s="7">
        <v>7500</v>
      </c>
      <c r="D242" s="7">
        <v>7500</v>
      </c>
    </row>
    <row r="243" spans="1:4" x14ac:dyDescent="0.2">
      <c r="A243" t="s">
        <v>682</v>
      </c>
      <c r="B243" s="7">
        <v>10000</v>
      </c>
      <c r="C243" s="7">
        <v>3500</v>
      </c>
      <c r="D243" s="7">
        <v>6500</v>
      </c>
    </row>
    <row r="244" spans="1:4" x14ac:dyDescent="0.2">
      <c r="A244" t="s">
        <v>2688</v>
      </c>
      <c r="B244" s="7">
        <v>10000</v>
      </c>
      <c r="C244" s="7">
        <v>4000</v>
      </c>
      <c r="D244" s="7">
        <v>6000</v>
      </c>
    </row>
    <row r="245" spans="1:4" x14ac:dyDescent="0.2">
      <c r="A245" t="s">
        <v>2217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3425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1246</v>
      </c>
      <c r="B247" s="7">
        <v>12000</v>
      </c>
      <c r="C247" s="7">
        <v>6000</v>
      </c>
      <c r="D247" s="7">
        <v>6000</v>
      </c>
    </row>
    <row r="248" spans="1:4" x14ac:dyDescent="0.2">
      <c r="A248" t="s">
        <v>117</v>
      </c>
      <c r="B248" s="7">
        <v>5000</v>
      </c>
      <c r="C248" s="7">
        <v>0</v>
      </c>
      <c r="D248" s="7">
        <v>5000</v>
      </c>
    </row>
    <row r="249" spans="1:4" x14ac:dyDescent="0.2">
      <c r="A249" t="s">
        <v>352</v>
      </c>
      <c r="B249" s="7">
        <v>3000</v>
      </c>
      <c r="C249" s="7">
        <v>1000</v>
      </c>
      <c r="D249" s="7">
        <v>2000</v>
      </c>
    </row>
    <row r="250" spans="1:4" x14ac:dyDescent="0.2">
      <c r="A250" t="s">
        <v>246</v>
      </c>
      <c r="B250" s="7">
        <v>2000</v>
      </c>
      <c r="C250" s="7">
        <v>0</v>
      </c>
      <c r="D250" s="7">
        <v>2000</v>
      </c>
    </row>
    <row r="251" spans="1:4" x14ac:dyDescent="0.2">
      <c r="A251" t="s">
        <v>3594</v>
      </c>
      <c r="B251" s="7">
        <v>2000</v>
      </c>
      <c r="C251" s="7">
        <v>500</v>
      </c>
      <c r="D251" s="7">
        <v>1500</v>
      </c>
    </row>
    <row r="252" spans="1:4" x14ac:dyDescent="0.2">
      <c r="A252" t="s">
        <v>520</v>
      </c>
      <c r="B252" s="7">
        <v>1200</v>
      </c>
      <c r="C252" s="7">
        <v>0</v>
      </c>
      <c r="D252" s="7">
        <v>1200</v>
      </c>
    </row>
    <row r="253" spans="1:4" x14ac:dyDescent="0.2">
      <c r="A253" t="s">
        <v>1622</v>
      </c>
      <c r="B253" s="7">
        <v>0</v>
      </c>
      <c r="C253" s="7">
        <v>0</v>
      </c>
      <c r="D253" s="7">
        <v>0</v>
      </c>
    </row>
    <row r="254" spans="1:4" x14ac:dyDescent="0.2">
      <c r="A254" t="s">
        <v>245</v>
      </c>
      <c r="B254" s="7">
        <v>96678400</v>
      </c>
      <c r="C254" s="7">
        <v>48696896</v>
      </c>
      <c r="D254" s="7">
        <v>47981504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18" sqref="D18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44814</v>
      </c>
      <c r="B5" s="8" t="s">
        <v>260</v>
      </c>
      <c r="C5" t="s">
        <v>317</v>
      </c>
      <c r="D5" s="7">
        <v>1</v>
      </c>
      <c r="E5" s="7">
        <v>68000</v>
      </c>
      <c r="F5" s="7">
        <v>120000</v>
      </c>
    </row>
    <row r="6" spans="1:6" x14ac:dyDescent="0.2">
      <c r="A6" s="1">
        <v>44814</v>
      </c>
      <c r="B6" s="8" t="s">
        <v>261</v>
      </c>
      <c r="C6" t="s">
        <v>317</v>
      </c>
      <c r="D6" s="7">
        <v>1</v>
      </c>
      <c r="E6" s="7">
        <v>68000</v>
      </c>
      <c r="F6" s="7">
        <v>120000</v>
      </c>
    </row>
    <row r="7" spans="1:6" x14ac:dyDescent="0.2">
      <c r="A7" s="1">
        <v>44831</v>
      </c>
      <c r="B7" s="8" t="s">
        <v>260</v>
      </c>
      <c r="C7" t="s">
        <v>317</v>
      </c>
      <c r="D7" s="7">
        <v>1</v>
      </c>
      <c r="E7" s="7">
        <v>60000</v>
      </c>
      <c r="F7" s="7">
        <v>120000</v>
      </c>
    </row>
    <row r="8" spans="1:6" x14ac:dyDescent="0.2">
      <c r="A8" s="1">
        <v>44831</v>
      </c>
      <c r="B8" s="8" t="s">
        <v>261</v>
      </c>
      <c r="C8" t="s">
        <v>317</v>
      </c>
      <c r="D8" s="7">
        <v>1</v>
      </c>
      <c r="E8" s="7">
        <v>60000</v>
      </c>
      <c r="F8" s="7">
        <v>120000</v>
      </c>
    </row>
    <row r="9" spans="1:6" x14ac:dyDescent="0.2">
      <c r="A9" s="1">
        <v>44842</v>
      </c>
      <c r="B9" s="8" t="s">
        <v>261</v>
      </c>
      <c r="C9" t="s">
        <v>317</v>
      </c>
      <c r="D9" s="7">
        <v>1</v>
      </c>
      <c r="E9" s="7">
        <v>63000</v>
      </c>
      <c r="F9" s="7">
        <v>110000</v>
      </c>
    </row>
    <row r="10" spans="1:6" x14ac:dyDescent="0.2">
      <c r="A10" s="1">
        <v>44988</v>
      </c>
      <c r="B10" s="8" t="s">
        <v>260</v>
      </c>
      <c r="C10" t="s">
        <v>317</v>
      </c>
      <c r="D10" s="7">
        <v>1</v>
      </c>
      <c r="E10" s="7">
        <v>63000</v>
      </c>
      <c r="F10" s="7">
        <v>120000</v>
      </c>
    </row>
    <row r="11" spans="1:6" x14ac:dyDescent="0.2">
      <c r="A11" s="1">
        <v>44989</v>
      </c>
      <c r="B11" s="8" t="s">
        <v>261</v>
      </c>
      <c r="C11" t="s">
        <v>317</v>
      </c>
      <c r="D11" s="7">
        <v>2</v>
      </c>
      <c r="E11" s="7">
        <v>60000</v>
      </c>
      <c r="F11" s="7">
        <v>115000</v>
      </c>
    </row>
    <row r="12" spans="1:6" x14ac:dyDescent="0.2">
      <c r="A12" s="1" t="s">
        <v>245</v>
      </c>
      <c r="D12" s="7">
        <v>8</v>
      </c>
      <c r="E12" s="7">
        <v>62750</v>
      </c>
      <c r="F12" s="7">
        <v>117500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2023-07-21T02:36:42Z</dcterms:modified>
</cp:coreProperties>
</file>