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A9FA3CAD-E0F3-A843-A673-E154F0EECE72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557" r:id="rId13"/>
    <pivotCache cacheId="567" r:id="rId14"/>
    <pivotCache cacheId="572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561" i="1" l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I44" i="7"/>
  <c r="I45" i="7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N2" i="7"/>
  <c r="Q7" i="7"/>
  <c r="Q5" i="7"/>
  <c r="K67" i="7" l="1"/>
  <c r="K69" i="7" s="1"/>
  <c r="V4" i="7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<sst xmlns="http://schemas.openxmlformats.org/spreadsheetml/2006/main" count="66544" uniqueCount="3820">
  <si>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</si>
  <si>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</si>
  <si>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</si>
  <si>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</si>
  <si>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</si>
  <si>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</si>
  <si>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</si>
  <si>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</si>
  <si>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</si>
  <si>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</si>
  <si>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</si>
  <si>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</si>
  <si>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</si>
  <si>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</si>
  <si>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</si>
  <si>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</si>
  <si>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</si>
  <si>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</si>
  <si>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</si>
  <si>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</si>
  <si>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</si>
  <si>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</si>
  <si>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</si>
  <si>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</si>
  <si>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</si>
  <si>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</si>
  <si>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</si>
  <si>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</si>
  <si>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</si>
  <si>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</si>
  <si>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</si>
  <si>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</si>
  <si>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</si>
  <si>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</si>
  <si>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</si>
  <si>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</si>
  <si>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</si>
  <si>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</si>
  <si>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</si>
  <si>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</si>
  <si>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</si>
  <si>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</si>
  <si>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</si>
  <si>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</si>
  <si>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</si>
  <si>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</si>
  <si>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</si>
  <si>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</si>
  <si>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</si>
  <si>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</si>
  <si>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</si>
  <si>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</si>
  <si>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</si>
  <si>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</si>
  <si>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</si>
  <si>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</si>
  <si>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</si>
  <si>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</si>
  <si>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</si>
  <si>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</si>
  <si>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</si>
  <si>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</si>
  <si>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</si>
  <si>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</si>
  <si>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</si>
  <si>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</si>
  <si>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</si>
  <si>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</si>
  <si>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</si>
  <si>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</si>
  <si>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</si>
  <si>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</si>
  <si>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</si>
  <si>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</si>
  <si>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</si>
  <si>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</si>
  <si>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</si>
  <si>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</si>
  <si>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</si>
  <si>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</si>
  <si>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</si>
  <si>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</si>
  <si>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</si>
  <si>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</si>
  <si>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</si>
  <si>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</si>
  <si>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</si>
  <si>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</si>
  <si>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</si>
  <si>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</si>
  <si>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</si>
  <si>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</si>
  <si>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</si>
  <si>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</si>
  <si>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</si>
  <si>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</si>
  <si>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</si>
  <si>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</si>
  <si>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</si>
  <si>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</si>
  <si>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</si>
  <si>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</si>
  <si>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</si>
  <si>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</si>
  <si>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</si>
  <si>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</si>
  <si>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</si>
  <si>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</si>
  <si>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</si>
  <si>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</si>
  <si>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</si>
  <si>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</si>
  <si>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</si>
  <si>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</si>
  <si>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</si>
  <si>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</si>
  <si>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</si>
  <si>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</si>
  <si>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</si>
  <si>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</si>
  <si>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</si>
  <si>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</si>
  <si>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</si>
  <si>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</si>
  <si>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</si>
  <si>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</si>
  <si>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</si>
  <si>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</si>
  <si>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</si>
  <si>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</si>
  <si>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</si>
  <si>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</si>
  <si>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</si>
  <si>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</si>
  <si>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</si>
  <si>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</si>
  <si>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</si>
  <si>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</si>
  <si>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</si>
  <si>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</si>
  <si>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</si>
  <si>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</si>
  <si>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</si>
  <si>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</si>
  <si>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</si>
  <si>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</si>
  <si>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</si>
  <si>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</si>
  <si>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</si>
  <si>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</si>
  <si>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</si>
  <si>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</si>
  <si>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</si>
  <si>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</si>
  <si>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</si>
  <si>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</si>
  <si>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</si>
  <si>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</si>
  <si>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</si>
  <si>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</si>
  <si>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</si>
  <si>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</si>
  <si>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</si>
  <si>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</si>
  <si>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</si>
  <si>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</si>
  <si>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</si>
  <si>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</si>
  <si>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</si>
  <si>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</si>
  <si>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</si>
  <si>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</si>
  <si>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</si>
  <si>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</si>
  <si>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</si>
  <si>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</si>
  <si>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</si>
  <si>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</si>
  <si>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</si>
  <si>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</si>
  <si>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</si>
  <si>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</si>
  <si>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</si>
  <si>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</si>
  <si>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</si>
  <si>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</si>
  <si>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</si>
  <si>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</si>
  <si>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</si>
  <si>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</si>
  <si>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</si>
  <si>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</si>
  <si>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</si>
  <si>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</si>
  <si>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</si>
  <si>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</si>
  <si>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</si>
  <si>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</si>
  <si>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</si>
  <si>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</si>
  <si>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</si>
  <si>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</si>
  <si>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</si>
  <si>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</si>
  <si>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</si>
  <si>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</si>
  <si>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</si>
  <si>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</si>
  <si>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</si>
  <si>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</si>
  <si>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</si>
  <si>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</si>
  <si>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</si>
  <si>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</si>
  <si>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</si>
  <si>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</si>
  <si>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</si>
  <si>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</si>
  <si>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</si>
  <si>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</si>
  <si>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</si>
  <si>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</si>
  <si>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</si>
  <si>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</si>
  <si>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</si>
  <si>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</si>
  <si>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</si>
  <si>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</si>
  <si>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</si>
  <si>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</si>
  <si>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</si>
  <si>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</si>
  <si>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</si>
  <si>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</si>
  <si>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</si>
  <si>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</si>
  <si>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</si>
  <si>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</si>
  <si>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</si>
  <si>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</si>
  <si>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</si>
  <si>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</si>
  <si>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</si>
  <si>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</si>
  <si>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</si>
  <si>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</si>
  <si>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</si>
  <si>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</si>
  <si>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</si>
  <si>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</si>
  <si>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</si>
  <si>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</si>
  <si>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</si>
  <si>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</si>
  <si>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</si>
  <si>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</si>
  <si>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</si>
  <si>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</si>
  <si>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</si>
  <si>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</si>
  <si>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</si>
  <si>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</si>
  <si>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</si>
  <si>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</si>
  <si>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</si>
  <si>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</si>
  <si>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</si>
  <si>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</si>
  <si>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</si>
  <si>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</si>
  <si>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</si>
  <si>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</si>
  <si>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</si>
  <si>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</si>
  <si>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</si>
  <si>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</si>
  <si>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</si>
  <si>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</si>
  <si>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</si>
  <si>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</si>
  <si>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</si>
  <si>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</si>
  <si>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</si>
  <si>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</si>
  <si>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</si>
  <si>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</si>
  <si>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</si>
  <si>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</si>
  <si>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</si>
  <si>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</si>
  <si>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</si>
  <si>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</si>
  <si>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</si>
  <si>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</si>
  <si>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</si>
  <si>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</si>
  <si>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</si>
  <si>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</si>
  <si>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</si>
  <si>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</si>
  <si>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</si>
  <si>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</si>
  <si>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</si>
  <si>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</si>
  <si>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</si>
  <si>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</si>
  <si>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</si>
  <si>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</si>
  <si>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</si>
  <si>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</si>
  <si>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</si>
  <si>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</si>
  <si>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</si>
  <si>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</si>
  <si>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</si>
  <si>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</si>
  <si>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</si>
  <si>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</si>
  <si>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</si>
  <si>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</si>
  <si>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</si>
  <si>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</si>
  <si>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</si>
  <si>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</si>
  <si>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</si>
  <si>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</si>
  <si>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</si>
  <si>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</si>
  <si>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</si>
  <si>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</si>
  <si>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</si>
  <si>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</si>
  <si>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</si>
  <si>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</si>
  <si>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</si>
  <si>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</si>
  <si>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</si>
  <si>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</si>
  <si>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</si>
  <si>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</si>
  <si>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</si>
  <si>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</si>
  <si>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</si>
  <si>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</si>
  <si>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</si>
  <si>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</si>
  <si>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</si>
  <si>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</si>
  <si>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</si>
  <si>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</si>
  <si>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</si>
  <si>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</si>
  <si>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</si>
  <si>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</si>
  <si>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</si>
  <si>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</si>
  <si>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</si>
  <si>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</si>
  <si>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</si>
  <si>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</si>
  <si>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</si>
  <si>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</si>
  <si>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</si>
  <si>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</si>
  <si>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</si>
  <si>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</si>
  <si>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</si>
  <si>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</si>
  <si>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</si>
  <si>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</si>
  <si>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</si>
  <si>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</si>
  <si>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</si>
  <si>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</si>
  <si>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</si>
  <si>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</si>
  <si>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</si>
  <si>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</si>
  <si>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</si>
  <si>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</si>
  <si>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</si>
  <si>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</si>
  <si>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</si>
  <si>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</si>
  <si>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</si>
  <si>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</si>
  <si>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</si>
  <si>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</si>
  <si>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</si>
  <si>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</si>
  <si>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</si>
  <si>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</si>
  <si>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</si>
  <si>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</si>
  <si>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</si>
  <si>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</si>
  <si>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</si>
  <si>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</si>
  <si>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</si>
  <si>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</si>
  <si>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</si>
  <si>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</si>
  <si>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</si>
  <si>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</si>
  <si>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</si>
  <si>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</si>
  <si>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</si>
  <si>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</si>
  <si>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</si>
  <si>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</si>
  <si>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</si>
  <si>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</si>
  <si>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</si>
  <si>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</si>
  <si>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</si>
  <si>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</si>
  <si>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</si>
  <si>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</si>
  <si>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</si>
  <si>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</si>
  <si>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</si>
  <si>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</si>
  <si>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</si>
  <si>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</si>
  <si>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</si>
  <si>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</si>
  <si>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</si>
  <si>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</si>
  <si>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</si>
  <si>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</si>
  <si>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</si>
  <si>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</si>
  <si>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</si>
  <si>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</si>
  <si>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</si>
  <si>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</si>
  <si>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</si>
  <si>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</si>
  <si>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</si>
  <si>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</si>
  <si>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</si>
  <si>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</si>
  <si>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</si>
  <si>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</si>
  <si>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</si>
  <si>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</si>
  <si>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</si>
  <si>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</si>
  <si>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</si>
  <si>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</si>
  <si>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</si>
  <si>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</si>
  <si>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</si>
  <si>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</si>
  <si>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</si>
  <si>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</si>
  <si>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</si>
  <si>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</si>
  <si>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</si>
  <si>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</si>
  <si>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</si>
  <si>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</si>
  <si>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</si>
  <si>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</si>
  <si>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</si>
  <si>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</si>
  <si>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</si>
  <si>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</si>
  <si>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</si>
  <si>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</si>
  <si>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</si>
  <si>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</si>
  <si>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</si>
  <si>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</si>
  <si>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</si>
  <si>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</si>
  <si>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</si>
  <si>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</si>
  <si>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</si>
  <si>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</si>
  <si>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</si>
  <si>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</si>
  <si>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</si>
  <si>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</si>
  <si>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</si>
  <si>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</si>
  <si>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</si>
  <si>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</si>
  <si>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</si>
  <si>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</si>
  <si>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</si>
  <si>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</si>
  <si>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</si>
  <si>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</si>
  <si>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</si>
  <si>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</si>
  <si>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</si>
  <si>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</si>
  <si>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</si>
  <si>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</si>
  <si>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</si>
  <si>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</si>
  <si>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</si>
  <si>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</si>
  <si>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</si>
  <si>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</si>
  <si>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</si>
  <si>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</si>
  <si>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</si>
  <si>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</si>
  <si>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</si>
  <si>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</si>
  <si>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</si>
  <si>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</si>
  <si>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</si>
  <si>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</si>
  <si>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</si>
  <si>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</si>
  <si>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</si>
  <si>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</si>
  <si>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</si>
  <si>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</si>
  <si>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</si>
  <si>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</si>
  <si>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</si>
  <si>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</si>
  <si>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</si>
  <si>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</si>
  <si>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</si>
  <si>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</si>
  <si>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</si>
  <si>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</si>
  <si>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</si>
  <si>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</si>
  <si>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</si>
  <si>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</si>
  <si>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</si>
  <si>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</si>
  <si>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</si>
  <si>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</si>
  <si>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</si>
  <si>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</si>
  <si>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</si>
  <si>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</si>
  <si>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</si>
  <si>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</si>
  <si>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</si>
  <si>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</si>
  <si>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</si>
  <si>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</si>
  <si>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</si>
  <si>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</si>
  <si>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</si>
  <si>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</si>
  <si>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</si>
  <si>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</si>
  <si>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</si>
  <si>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</si>
  <si>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</si>
  <si>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</si>
  <si>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</si>
  <si>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</si>
  <si>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</si>
  <si>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</si>
  <si>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</si>
  <si>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</si>
  <si>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</si>
  <si>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</si>
  <si>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</si>
  <si>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</si>
  <si>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</si>
  <si>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</si>
  <si>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</si>
  <si>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</si>
  <si>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</si>
  <si>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</si>
  <si>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</si>
  <si>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</si>
  <si>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</si>
  <si>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</si>
  <si>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</si>
  <si>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</si>
  <si>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</si>
  <si>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</si>
  <si>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</si>
  <si>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</si>
  <si>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</si>
  <si>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</si>
  <si>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</si>
  <si>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</si>
  <si>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</si>
  <si>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</si>
  <si>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</si>
  <si>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</si>
  <si>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</si>
  <si>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</si>
  <si>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</si>
  <si>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</si>
  <si>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</si>
  <si>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</si>
  <si>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</si>
  <si>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</si>
  <si>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</si>
  <si>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</si>
  <si>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</si>
  <si>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</si>
  <si>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</si>
  <si>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</si>
  <si>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</si>
  <si>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</si>
  <si>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</si>
  <si>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</si>
  <si>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</si>
  <si>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</si>
  <si>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</si>
  <si>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</si>
  <si>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</si>
  <si>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</si>
  <si>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</si>
  <si>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</si>
  <si>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</si>
  <si>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</si>
  <si>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</si>
  <si>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</si>
  <si>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</si>
  <si>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</si>
  <si>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</si>
  <si>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</si>
  <si>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</si>
  <si>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</si>
  <si>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</si>
  <si>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</si>
  <si>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</si>
  <si>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</si>
  <si>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</si>
  <si>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</si>
  <si>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</si>
  <si>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</si>
  <si>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</si>
  <si>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</si>
  <si>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</si>
  <si>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</si>
  <si>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</si>
  <si>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</si>
  <si>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</si>
  <si>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</si>
  <si>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</si>
  <si>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</si>
  <si>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</si>
  <si>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</si>
  <si>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</si>
  <si>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</si>
  <si>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</si>
  <si>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</si>
  <si>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</si>
  <si>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</si>
  <si>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</si>
  <si>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</si>
  <si>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</si>
  <si>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</si>
  <si>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</si>
  <si>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</si>
  <si>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</si>
  <si>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</si>
  <si>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</si>
  <si>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</si>
  <si>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</si>
  <si>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</si>
  <si>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</si>
  <si>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</si>
  <si>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</si>
  <si>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</si>
  <si>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</si>
  <si>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</si>
  <si>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</si>
  <si>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</si>
  <si>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</si>
  <si>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</si>
  <si>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</si>
  <si>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</si>
  <si>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</si>
  <si>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</si>
  <si>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</si>
  <si>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</si>
  <si>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</si>
  <si>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</si>
  <si>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</si>
  <si>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</si>
  <si>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</si>
  <si>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</si>
  <si>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</si>
  <si>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</si>
  <si>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</si>
  <si>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</si>
  <si>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</si>
  <si>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</si>
  <si>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</si>
  <si>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</si>
  <si>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</si>
  <si>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</si>
  <si>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</si>
  <si>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</si>
  <si>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</si>
  <si>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</si>
  <si>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</si>
  <si>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</si>
  <si>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</si>
  <si>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</si>
  <si>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</si>
  <si>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</si>
  <si>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</si>
  <si>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</si>
  <si>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</si>
  <si>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</si>
  <si>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</si>
  <si>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</si>
  <si>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</si>
  <si>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</si>
  <si>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</si>
  <si>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</si>
  <si>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</si>
  <si>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</si>
  <si>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</si>
  <si>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</si>
  <si>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</si>
  <si>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</si>
  <si>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</si>
  <si>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</si>
  <si>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</si>
  <si>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</si>
  <si>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</si>
  <si>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</si>
  <si>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</si>
  <si>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</si>
  <si>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</si>
  <si>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</si>
  <si>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</si>
  <si>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</si>
  <si>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</si>
  <si>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</si>
  <si>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</si>
  <si>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</si>
  <si>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</si>
  <si>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</si>
  <si>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</si>
  <si>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</si>
  <si>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</si>
  <si>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</si>
  <si>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</si>
  <si>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</si>
  <si>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</si>
  <si>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</si>
  <si>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</si>
  <si>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</si>
  <si>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</si>
  <si>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</si>
  <si>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</si>
  <si>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</si>
  <si>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</si>
  <si>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</si>
  <si>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</si>
  <si>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</si>
  <si>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</si>
  <si>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</si>
  <si>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</si>
  <si>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</si>
  <si>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</si>
  <si>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</si>
  <si>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</si>
  <si>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</si>
  <si>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</si>
  <si>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</si>
  <si>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</si>
  <si>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</si>
  <si>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</si>
  <si>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</si>
  <si>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</si>
  <si>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</si>
  <si>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</si>
  <si>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</si>
  <si>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</si>
  <si>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</si>
  <si>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</si>
  <si>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</si>
  <si>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</si>
  <si>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</si>
  <si>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</si>
  <si>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</si>
  <si>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</si>
  <si>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</si>
  <si>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</si>
  <si>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</si>
  <si>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</si>
  <si>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</si>
  <si>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</si>
  <si>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</si>
  <si>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</si>
  <si>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</si>
  <si>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</si>
  <si>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</si>
  <si>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</si>
  <si>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</si>
  <si>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</si>
  <si>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</si>
  <si>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</si>
  <si>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</si>
  <si>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</si>
  <si>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</si>
  <si>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</si>
  <si>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</si>
  <si>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</si>
  <si>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</si>
  <si>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</si>
  <si>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</si>
  <si>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</si>
  <si>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</si>
  <si>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</si>
  <si>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</si>
  <si>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</si>
  <si>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</si>
  <si>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</si>
  <si>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</si>
  <si>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</si>
  <si>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</si>
  <si>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</si>
  <si>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</si>
  <si>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</si>
  <si>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</si>
  <si>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</si>
  <si>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</si>
  <si>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</si>
  <si>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</si>
  <si>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</si>
  <si>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</si>
  <si>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</si>
  <si>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</si>
  <si>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</si>
  <si>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</si>
  <si>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</si>
  <si>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</si>
  <si>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</si>
  <si>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</si>
  <si>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</si>
  <si>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</si>
  <si>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</si>
  <si>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</si>
  <si>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</si>
  <si>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</si>
  <si>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</si>
  <si>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</si>
  <si>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</si>
  <si>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</si>
  <si>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</si>
  <si>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</si>
  <si>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</si>
  <si>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</si>
  <si>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</si>
  <si>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</si>
  <si>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</si>
  <si>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</si>
  <si>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</si>
  <si>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</si>
  <si>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</si>
  <si>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</si>
  <si>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</si>
  <si>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</si>
  <si>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</si>
  <si>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</si>
  <si>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</si>
  <si>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</si>
  <si>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</si>
  <si>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</si>
  <si>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</si>
  <si>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</si>
  <si>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</si>
  <si>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</si>
  <si>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</si>
  <si>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</si>
  <si>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</si>
  <si>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</si>
  <si>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</si>
  <si>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</si>
  <si>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</si>
  <si>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</si>
  <si>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</si>
  <si>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</si>
  <si>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</si>
  <si>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</si>
  <si>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</si>
  <si>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</si>
  <si>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</si>
  <si>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</si>
  <si>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</si>
  <si>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</si>
  <si>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</si>
  <si>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</si>
  <si>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</si>
  <si>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</si>
  <si>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</si>
  <si>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</si>
  <si>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</si>
  <si>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</si>
  <si>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</si>
  <si>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</si>
  <si>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</si>
  <si>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</si>
  <si>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</si>
  <si>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</si>
  <si>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</si>
  <si>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</si>
  <si>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</si>
  <si>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</si>
  <si>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</si>
  <si>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</si>
  <si>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</si>
  <si>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</si>
  <si>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</si>
  <si>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</si>
  <si>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</si>
  <si>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</si>
  <si>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</si>
  <si>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</si>
  <si>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</si>
  <si>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</si>
  <si>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</si>
  <si>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</si>
  <si>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</si>
  <si>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</si>
  <si>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</si>
  <si>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</si>
  <si>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</si>
  <si>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</si>
  <si>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</si>
  <si>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</si>
  <si>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</si>
  <si>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</si>
  <si>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</si>
  <si>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</si>
  <si>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</si>
  <si>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</si>
  <si>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</si>
  <si>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</si>
  <si>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</si>
  <si>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</si>
  <si>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</si>
  <si>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</si>
  <si>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</si>
  <si>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</si>
  <si>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</si>
  <si>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</si>
  <si>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</si>
  <si>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</si>
  <si>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</si>
  <si>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</si>
  <si>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</si>
  <si>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</si>
  <si>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</si>
  <si>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</si>
  <si>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</si>
  <si>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</si>
  <si>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</si>
  <si>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</si>
  <si>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</si>
  <si>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</si>
  <si>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</si>
  <si>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</si>
  <si>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</si>
  <si>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</si>
  <si>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</si>
  <si>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</si>
  <si>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</si>
  <si>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</si>
  <si>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</si>
  <si>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</si>
  <si>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</si>
  <si>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</si>
  <si>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</si>
  <si>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</si>
  <si>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</si>
  <si>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</si>
  <si>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</si>
  <si>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</si>
  <si>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</si>
  <si>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</si>
  <si>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</si>
  <si>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</si>
  <si>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</si>
  <si>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</si>
  <si>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</si>
  <si>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</si>
  <si>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</si>
  <si>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</si>
  <si>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</si>
  <si>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</si>
  <si>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</si>
  <si>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</si>
  <si>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</si>
  <si>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</si>
  <si>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</si>
  <si>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</si>
  <si>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</si>
  <si>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</si>
  <si>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</si>
  <si>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</si>
  <si>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</si>
  <si>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</si>
  <si>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</si>
  <si>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</si>
  <si>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</si>
  <si>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</si>
  <si>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</si>
  <si>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</si>
  <si>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</si>
  <si>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</si>
  <si>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</si>
  <si>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</si>
  <si>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</si>
  <si>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</si>
  <si>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</si>
  <si>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</si>
  <si>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</si>
  <si>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</si>
  <si>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</si>
  <si>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</si>
  <si>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</si>
  <si>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</si>
  <si>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</si>
  <si>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</si>
  <si>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</si>
  <si>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</si>
  <si>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</si>
  <si>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</si>
  <si>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</si>
  <si>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</si>
  <si>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</si>
  <si>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</si>
  <si>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</si>
  <si>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</si>
  <si>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</si>
  <si>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</si>
  <si>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</si>
  <si>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</si>
  <si>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</si>
  <si>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</si>
  <si>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</si>
  <si>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</si>
  <si>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</si>
  <si>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</si>
  <si>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</si>
  <si>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</si>
  <si>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</si>
  <si>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</si>
  <si>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</si>
  <si>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</si>
  <si>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</si>
  <si>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</si>
  <si>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</si>
  <si>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</si>
  <si>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</si>
  <si>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</si>
  <si>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</si>
  <si>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</si>
  <si>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</si>
  <si>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</si>
  <si>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</si>
  <si>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</si>
  <si>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</si>
  <si>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</si>
  <si>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</si>
  <si>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</si>
  <si>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</si>
  <si>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</si>
  <si>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</si>
  <si>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</si>
  <si>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</si>
  <si>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</si>
  <si>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</si>
  <si>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</si>
  <si>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</si>
  <si>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</si>
  <si>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</si>
  <si>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</si>
  <si>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</si>
  <si>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</si>
  <si>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</si>
  <si>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</si>
  <si>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</si>
  <si>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</si>
  <si>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</si>
  <si>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</si>
  <si>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</si>
  <si>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</si>
  <si>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</si>
  <si>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</si>
  <si>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</si>
  <si>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</si>
  <si>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</si>
  <si>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</si>
  <si>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</si>
  <si>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</si>
  <si>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</si>
  <si>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</si>
  <si>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</si>
  <si>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</si>
  <si>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</si>
  <si>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</si>
  <si>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</si>
  <si>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</si>
  <si>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</si>
  <si>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</si>
  <si>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</si>
  <si>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</si>
  <si>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</si>
  <si>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</si>
  <si>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</si>
  <si>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</si>
  <si>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</si>
  <si>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</si>
  <si>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</si>
  <si>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</si>
  <si>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</si>
  <si>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</si>
  <si>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</si>
  <si>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</si>
  <si>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</si>
  <si>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</si>
  <si>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</si>
  <si>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</si>
  <si>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</si>
  <si>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</si>
  <si>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</si>
  <si>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</si>
  <si>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</si>
  <si>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</si>
  <si>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</si>
  <si>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</si>
  <si>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</si>
  <si>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</si>
  <si>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</si>
  <si>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</si>
  <si>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</si>
  <si>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</si>
  <si>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</si>
  <si>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</si>
  <si>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</si>
  <si>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</si>
  <si>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</si>
  <si>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</si>
  <si>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</si>
  <si>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</si>
  <si>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</si>
  <si>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</si>
  <si>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</si>
  <si>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</si>
  <si>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</si>
  <si>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</si>
  <si>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</si>
  <si>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</si>
  <si>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</si>
  <si>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</si>
  <si>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</si>
  <si>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</si>
  <si>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</si>
  <si>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</si>
  <si>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</si>
  <si>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</si>
  <si>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</si>
  <si>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</si>
  <si>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</si>
  <si>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</si>
  <si>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</si>
  <si>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</si>
  <si>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</si>
  <si>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</si>
  <si>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</si>
  <si>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</si>
  <si>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</si>
  <si>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</si>
  <si>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</si>
  <si>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</si>
  <si>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</si>
  <si>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</si>
  <si>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</si>
  <si>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</si>
  <si>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</si>
  <si>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</si>
  <si>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</si>
  <si>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</si>
  <si>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</si>
  <si>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</si>
  <si>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</si>
  <si>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</si>
  <si>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</si>
  <si>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</si>
  <si>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</si>
  <si>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</si>
  <si>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</si>
  <si>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</si>
  <si>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</si>
  <si>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</si>
  <si>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</si>
  <si>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</si>
  <si>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</si>
  <si>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</si>
  <si>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</si>
  <si>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</si>
  <si>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</si>
  <si>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</si>
  <si>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</si>
  <si>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</si>
  <si>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</si>
  <si>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</si>
  <si>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</si>
  <si>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</si>
  <si>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</si>
  <si>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</si>
  <si>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</si>
  <si>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</si>
  <si>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</si>
  <si>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</si>
  <si>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</si>
  <si>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</si>
  <si>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</si>
  <si>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</si>
  <si>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</si>
  <si>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</si>
  <si>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</si>
  <si>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</si>
  <si>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</si>
  <si>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</si>
  <si>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</si>
  <si>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</si>
  <si>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</si>
  <si>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</si>
  <si>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</si>
  <si>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</si>
  <si>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</si>
  <si>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</si>
  <si>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</si>
  <si>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</si>
  <si>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</si>
  <si>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</si>
  <si>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</si>
  <si>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</si>
  <si>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</si>
  <si>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</si>
  <si>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</si>
  <si>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</si>
  <si>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</si>
  <si>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</si>
  <si>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</si>
  <si>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</si>
  <si>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</si>
  <si>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</si>
  <si>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</si>
  <si>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</si>
  <si>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</si>
  <si>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</si>
  <si>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</si>
  <si>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</si>
  <si>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</si>
  <si>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</si>
  <si>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</si>
  <si>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</si>
  <si>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</si>
  <si>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</si>
  <si>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</si>
  <si>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</si>
  <si>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</si>
  <si>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</si>
  <si>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</si>
  <si>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</si>
  <si>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</si>
  <si>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</si>
  <si>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</si>
  <si>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</si>
  <si>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</si>
  <si>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</si>
  <si>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</si>
  <si>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</si>
  <si>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</si>
  <si>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</si>
  <si>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</si>
  <si>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</si>
  <si>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</si>
  <si>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</si>
  <si>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</si>
  <si>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</si>
  <si>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</si>
  <si>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</si>
  <si>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</si>
  <si>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</si>
  <si>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</si>
  <si>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</si>
  <si>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</si>
  <si>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</si>
  <si>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</si>
  <si>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</si>
  <si>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</si>
  <si>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</si>
  <si>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</si>
  <si>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</si>
  <si>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</si>
  <si>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</si>
  <si>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</si>
  <si>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</si>
  <si>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</si>
  <si>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</si>
  <si>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</si>
  <si>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</si>
  <si>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</si>
  <si>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</si>
  <si>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</si>
  <si>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</si>
  <si>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</si>
  <si>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</si>
  <si>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</si>
  <si>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</si>
  <si>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</si>
  <si>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</si>
  <si>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</si>
  <si>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</si>
  <si>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</si>
  <si>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</si>
  <si>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</si>
  <si>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</si>
  <si>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</si>
  <si>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</si>
  <si>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</si>
  <si>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</si>
  <si>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</si>
  <si>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</si>
  <si>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</si>
  <si>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</si>
  <si>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</si>
  <si>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</si>
  <si>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</si>
  <si>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</si>
  <si>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</si>
  <si>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</si>
  <si>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</si>
  <si>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</si>
  <si>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</si>
  <si>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</si>
  <si>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</si>
  <si>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</si>
  <si>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</si>
  <si>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</si>
  <si>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</si>
  <si>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</si>
  <si>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</si>
  <si>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</si>
  <si>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</si>
  <si>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</si>
  <si>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</si>
  <si>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</si>
  <si>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</si>
  <si>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</si>
  <si>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</si>
  <si>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</si>
  <si>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</si>
  <si>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</si>
  <si>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</si>
  <si>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</si>
  <si>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</si>
  <si>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</si>
  <si>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</si>
  <si>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</si>
  <si>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</si>
  <si>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</si>
  <si>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</si>
  <si>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</si>
  <si>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</si>
  <si>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</si>
  <si>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</si>
  <si>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</si>
  <si>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</si>
  <si>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</si>
  <si>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</si>
  <si>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</si>
  <si>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</si>
  <si>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</si>
  <si>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</si>
  <si>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</si>
  <si>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</si>
  <si>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</si>
  <si>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</si>
  <si>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</si>
  <si>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</si>
  <si>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</si>
  <si>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</si>
  <si>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</si>
  <si>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</si>
  <si>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</si>
  <si>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</si>
  <si>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</si>
  <si>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</si>
  <si>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</si>
  <si>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</si>
  <si>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</si>
  <si>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</si>
  <si>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</si>
  <si>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</si>
  <si>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</si>
  <si>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</si>
  <si>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</si>
  <si>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</si>
  <si>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</si>
  <si>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</si>
  <si>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</si>
  <si>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</si>
  <si>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</si>
  <si>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</si>
  <si>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</si>
  <si>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</si>
  <si>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</si>
  <si>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</si>
  <si>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</si>
  <si>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</si>
  <si>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</si>
  <si>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</si>
  <si>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</si>
  <si>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</si>
  <si>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</si>
  <si>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</si>
  <si>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</si>
  <si>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</si>
  <si>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</si>
  <si>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</si>
  <si>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</si>
  <si>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</si>
  <si>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</si>
  <si>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</si>
  <si>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</si>
  <si>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</si>
  <si>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</si>
  <si>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</si>
  <si>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</si>
  <si>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</si>
  <si>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</si>
  <si>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</si>
  <si>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</si>
  <si>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</si>
  <si>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</si>
  <si>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</si>
  <si>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</si>
  <si>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</si>
  <si>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</si>
  <si>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</si>
  <si>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</si>
  <si>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</si>
  <si>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</si>
  <si>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</si>
  <si>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</si>
  <si>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</si>
  <si>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</si>
  <si>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</si>
  <si>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</si>
  <si>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</si>
  <si>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</si>
  <si>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</si>
  <si>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</si>
  <si>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</si>
  <si>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</si>
  <si>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</si>
  <si>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</si>
  <si>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</si>
  <si>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</si>
  <si>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</si>
  <si>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</si>
  <si>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</si>
  <si>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</si>
  <si>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</si>
  <si>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</si>
  <si>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</si>
  <si>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</si>
  <si>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</si>
  <si>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</si>
  <si>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</si>
  <si>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</si>
  <si>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</si>
  <si>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</si>
  <si>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</si>
  <si>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</si>
  <si>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</si>
  <si>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</si>
  <si>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</si>
  <si>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</si>
  <si>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</si>
  <si>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</si>
  <si>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</si>
  <si>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</si>
  <si>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</si>
  <si>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</si>
  <si>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</si>
  <si>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</si>
  <si>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</si>
  <si>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</si>
  <si>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</si>
  <si>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</si>
  <si>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</si>
  <si>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</si>
  <si>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</si>
  <si>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</si>
  <si>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</si>
  <si>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</si>
  <si>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</si>
  <si>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</si>
  <si>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</si>
  <si>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</si>
  <si>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</si>
  <si>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</si>
  <si>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</si>
  <si>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</si>
  <si>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</si>
  <si>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</si>
  <si>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</si>
  <si>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</si>
  <si>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</si>
  <si>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</si>
  <si>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</si>
  <si>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</si>
  <si>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</si>
  <si>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</si>
  <si>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</si>
  <si>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</si>
  <si>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</si>
  <si>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</si>
  <si>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</si>
  <si>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</si>
  <si>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</si>
  <si>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</si>
  <si>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</si>
  <si>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</si>
  <si>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</si>
  <si>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</si>
  <si>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</si>
  <si>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</si>
  <si>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</si>
  <si>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</si>
  <si>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</si>
  <si>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</si>
  <si>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</si>
  <si>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</si>
  <si>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</si>
  <si>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</si>
  <si>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</si>
  <si>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</si>
  <si>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</si>
  <si>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</si>
  <si>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</si>
  <si>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</si>
  <si>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</si>
  <si>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</si>
  <si>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</si>
  <si>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</si>
  <si>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</si>
  <si>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</si>
  <si>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</si>
  <si>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</si>
  <si>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</si>
  <si>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</si>
  <si>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</si>
  <si>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</si>
  <si>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</si>
  <si>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</si>
  <si>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</si>
  <si>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</si>
  <si>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</si>
  <si>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</si>
  <si>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</si>
  <si>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</si>
  <si>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</si>
  <si>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</si>
  <si>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</si>
  <si>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</si>
  <si>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</si>
  <si>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</si>
  <si>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</si>
  <si>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</si>
  <si>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</si>
  <si>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</si>
  <si>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</si>
  <si>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</si>
  <si>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</si>
  <si>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</si>
  <si>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</si>
  <si>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</si>
  <si>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</si>
  <si>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</si>
  <si>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</si>
  <si>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</si>
  <si>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</si>
  <si>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</si>
  <si>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</si>
  <si>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</si>
  <si>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</si>
  <si>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</si>
  <si>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</si>
  <si>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</si>
  <si>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</si>
  <si>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</si>
  <si>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</si>
  <si>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</si>
  <si>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</si>
  <si>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</si>
  <si>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</si>
  <si>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</si>
  <si>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</si>
  <si>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</si>
  <si>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</si>
  <si>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</si>
  <si>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</si>
  <si>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</si>
  <si>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</si>
  <si>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</si>
  <si>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</si>
  <si>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</si>
  <si>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</si>
  <si>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</si>
  <si>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</si>
  <si>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</si>
  <si>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</si>
  <si>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</si>
  <si>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</si>
  <si>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</si>
  <si>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</si>
  <si>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</si>
  <si>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</si>
  <si>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</si>
  <si>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</si>
  <si>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</si>
  <si>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</si>
  <si>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</si>
  <si>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</si>
  <si>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</si>
  <si>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</si>
  <si>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</si>
  <si>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</si>
  <si>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</si>
  <si>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</si>
  <si>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</si>
  <si>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</si>
  <si>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</si>
  <si>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</si>
  <si>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</si>
  <si>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</si>
  <si>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</si>
  <si>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</si>
  <si>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</si>
  <si>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</si>
  <si>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</si>
  <si>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</si>
  <si>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</si>
  <si>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</si>
  <si>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</si>
  <si>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</si>
  <si>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</si>
  <si>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</si>
  <si>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</si>
  <si>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</si>
  <si>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</si>
  <si>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</si>
  <si>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</si>
  <si>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</si>
  <si>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</si>
  <si>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</si>
  <si>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</si>
  <si>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</si>
  <si>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</si>
  <si>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</si>
  <si>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</si>
  <si>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</si>
  <si>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</si>
  <si>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</si>
  <si>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</si>
  <si>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</si>
  <si>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</si>
  <si>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</si>
  <si>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</si>
  <si>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</si>
  <si>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</si>
  <si>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</si>
  <si>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</si>
  <si>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</si>
  <si>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</si>
  <si>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</si>
  <si>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</si>
  <si>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</si>
  <si>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</si>
  <si>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</si>
  <si>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</si>
  <si>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</si>
  <si>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</si>
  <si>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</si>
  <si>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</si>
  <si>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</si>
  <si>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</si>
  <si>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</si>
  <si>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</si>
  <si>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</si>
  <si>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</si>
  <si>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</si>
  <si>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</si>
  <si>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</si>
  <si>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</si>
  <si>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</si>
  <si>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</si>
  <si>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</si>
  <si>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</si>
  <si>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</si>
  <si>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</si>
  <si>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</si>
  <si>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</si>
  <si>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</si>
  <si>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</si>
  <si>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</si>
  <si>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</si>
  <si>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</si>
  <si>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</si>
  <si>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</si>
  <si>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</si>
  <si>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</si>
  <si>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</si>
  <si>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</si>
  <si>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</si>
  <si>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</si>
  <si>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</si>
  <si>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</si>
  <si>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</si>
  <si>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</si>
  <si>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</si>
  <si>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</si>
  <si>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</si>
  <si>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</si>
  <si>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</si>
  <si>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</si>
  <si>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</si>
  <si>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</si>
  <si>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</si>
  <si>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</si>
  <si>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</si>
  <si>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</si>
  <si>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</si>
  <si>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</si>
  <si>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</si>
  <si>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</si>
  <si>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</si>
  <si>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</si>
  <si>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</si>
  <si>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</si>
  <si>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</si>
  <si>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</si>
  <si>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</si>
  <si>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</si>
  <si>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</si>
  <si>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</si>
  <si>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</si>
  <si>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</si>
  <si>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</si>
  <si>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</si>
  <si>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</si>
  <si>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</si>
  <si>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</si>
  <si>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</si>
  <si>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</si>
  <si>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</si>
  <si>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</si>
  <si>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</si>
  <si>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</si>
  <si>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</si>
  <si>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</si>
  <si>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</si>
  <si>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</si>
  <si>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</si>
  <si>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</si>
  <si>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</si>
  <si>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</si>
  <si>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</si>
  <si>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</si>
  <si>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</si>
  <si>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</si>
  <si>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</si>
  <si>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</si>
  <si>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</si>
  <si>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</si>
  <si>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</si>
  <si>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</si>
  <si>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</si>
  <si>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</si>
  <si>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</si>
  <si>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</si>
  <si>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</si>
  <si>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</si>
  <si>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</si>
  <si>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</si>
  <si>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</si>
  <si>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</si>
  <si>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</si>
  <si>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</si>
  <si>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</si>
  <si>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</si>
  <si>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</si>
  <si>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</si>
  <si>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</si>
  <si>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</si>
  <si>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</si>
  <si>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</si>
  <si>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</si>
  <si>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</si>
  <si>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</si>
  <si>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</si>
  <si>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</si>
  <si>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</si>
  <si>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</si>
  <si>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</si>
  <si>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</si>
  <si>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</si>
  <si>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</si>
  <si>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</si>
  <si>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</si>
  <si>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</si>
  <si>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</si>
  <si>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</si>
  <si>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</si>
  <si>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</si>
  <si>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</si>
  <si>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</si>
  <si>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</si>
  <si>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</si>
  <si>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</si>
  <si>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</si>
  <si>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</si>
  <si>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</si>
  <si>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</si>
  <si>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</si>
  <si>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</si>
  <si>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</si>
  <si>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</si>
  <si>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</si>
  <si>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</si>
  <si>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</si>
  <si>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</si>
  <si>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</si>
  <si>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</si>
  <si>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</si>
  <si>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</si>
  <si>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</si>
  <si>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</si>
  <si>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</si>
  <si>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</si>
  <si>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</si>
  <si>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</si>
  <si>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</si>
  <si>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</si>
  <si>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</si>
  <si>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</si>
  <si>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</si>
  <si>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</si>
  <si>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</si>
  <si>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</si>
  <si>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</si>
  <si>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</si>
  <si>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</si>
  <si>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</si>
  <si>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</si>
  <si>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</si>
  <si>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</si>
  <si>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</si>
  <si>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</si>
  <si>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</si>
  <si>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</si>
  <si>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</si>
  <si>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</si>
  <si>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</si>
  <si>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</si>
  <si>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</si>
  <si>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</si>
  <si>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</si>
  <si>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</si>
  <si>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</si>
  <si>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</si>
  <si>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</si>
  <si>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</si>
  <si>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</si>
  <si>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</si>
  <si>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</si>
  <si>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</si>
  <si>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</si>
  <si>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</si>
  <si>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</si>
  <si>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</si>
  <si>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</si>
  <si>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</si>
  <si>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</si>
  <si>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</si>
  <si>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</si>
  <si>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</si>
  <si>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</si>
  <si>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</si>
  <si>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</si>
  <si>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</si>
  <si>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</si>
  <si>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</si>
  <si>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</si>
  <si>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</si>
  <si>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</si>
  <si>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</si>
  <si>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</si>
  <si>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</si>
  <si>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</si>
  <si>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</si>
  <si>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</si>
  <si>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</si>
  <si>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</si>
  <si>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</si>
  <si>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</si>
  <si>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</si>
  <si>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</si>
  <si>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</si>
  <si>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</si>
  <si>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</si>
  <si>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</si>
  <si>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</si>
  <si>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</si>
  <si>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</si>
  <si>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</si>
  <si>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</si>
  <si>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</si>
  <si>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</si>
  <si>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</si>
  <si>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</si>
  <si>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</si>
  <si>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</si>
  <si>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</si>
  <si>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</si>
  <si>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</si>
  <si>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</si>
  <si>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</si>
  <si>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</si>
  <si>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</si>
  <si>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</si>
  <si>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</si>
  <si>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</si>
  <si>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</si>
  <si>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</si>
  <si>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</si>
  <si>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</si>
  <si>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</si>
  <si>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</si>
  <si>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</si>
  <si>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</si>
  <si>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</si>
  <si>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</si>
  <si>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</si>
  <si>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</si>
  <si>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</si>
  <si>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</si>
  <si>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</si>
  <si>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</si>
  <si>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</si>
  <si>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</si>
  <si>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</si>
  <si>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</si>
  <si>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</si>
  <si>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</si>
  <si>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</si>
  <si>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</si>
  <si>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</si>
  <si>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</si>
  <si>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</si>
  <si>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</si>
  <si>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</si>
  <si>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</si>
  <si>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</si>
  <si>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</si>
  <si>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</si>
  <si>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</si>
  <si>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</si>
  <si>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</si>
  <si>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</si>
  <si>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</si>
  <si>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</si>
  <si>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</si>
  <si>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</si>
  <si>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</si>
  <si>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</si>
  <si>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</si>
  <si>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</si>
  <si>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</si>
  <si>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</si>
  <si>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</si>
  <si>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</si>
  <si>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</si>
  <si>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</si>
  <si>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</si>
  <si>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</si>
  <si>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</si>
  <si>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</si>
  <si>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</si>
  <si>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</si>
  <si>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</si>
  <si>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</si>
  <si>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</si>
  <si>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</si>
  <si>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</si>
  <si>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</si>
  <si>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</si>
  <si>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</si>
  <si>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</si>
  <si>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</si>
  <si>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</si>
  <si>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</si>
  <si>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</si>
  <si>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</si>
  <si>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</si>
  <si>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</si>
  <si>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</si>
  <si>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</si>
  <si>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</si>
  <si>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</si>
  <si>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</si>
  <si>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</si>
  <si>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</si>
  <si>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</si>
  <si>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</si>
  <si>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</si>
  <si>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</si>
  <si>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</si>
  <si>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</si>
  <si>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</si>
  <si>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</si>
  <si>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</si>
  <si>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</si>
  <si>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</si>
  <si>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</si>
  <si>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</si>
  <si>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</si>
  <si>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</si>
  <si>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</si>
  <si>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</si>
  <si>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</si>
  <si>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</si>
  <si>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</si>
  <si>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</si>
  <si>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</si>
  <si>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</si>
  <si>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</si>
  <si>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</si>
  <si>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</si>
  <si>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</si>
  <si>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</si>
  <si>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</si>
  <si>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</si>
  <si>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</si>
  <si>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</si>
  <si>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</si>
  <si>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</si>
  <si>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</si>
  <si>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</si>
  <si>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</si>
  <si>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</si>
  <si>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</si>
  <si>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</si>
  <si>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</si>
  <si>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</si>
  <si>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</si>
  <si>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</si>
  <si>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</si>
  <si>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</si>
  <si>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</si>
  <si>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</si>
  <si>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</si>
  <si>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</si>
  <si>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</si>
  <si>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</si>
  <si>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</si>
  <si>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</si>
  <si>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</si>
  <si>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</si>
  <si>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</si>
  <si>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</si>
  <si>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</si>
  <si>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</si>
  <si>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</si>
  <si>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</si>
  <si>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</si>
  <si>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</si>
  <si>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</si>
  <si>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</si>
  <si>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</si>
  <si>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</si>
  <si>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</si>
  <si>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</si>
  <si>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</si>
  <si>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</si>
  <si>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</si>
  <si>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</si>
  <si>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</si>
  <si>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</si>
  <si>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</si>
  <si>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</si>
  <si>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</si>
  <si>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</si>
  <si>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</si>
  <si>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</si>
  <si>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</si>
  <si>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</si>
  <si>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</si>
  <si>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</si>
  <si>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</si>
  <si>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</si>
  <si>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</si>
  <si>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</si>
  <si>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</si>
  <si>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</si>
  <si>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</si>
  <si>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</si>
  <si>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</si>
  <si>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</si>
  <si>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</si>
  <si>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</si>
  <si>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</si>
  <si>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</si>
  <si>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</si>
  <si>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</si>
  <si>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</si>
  <si>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</si>
  <si>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</si>
  <si>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</si>
  <si>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</si>
  <si>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</si>
  <si>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</si>
  <si>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</si>
  <si>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</si>
  <si>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</si>
  <si>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</si>
  <si>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</si>
  <si>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</si>
  <si>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</si>
  <si>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</si>
  <si>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</si>
  <si>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</si>
  <si>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</si>
  <si>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</si>
  <si>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</si>
  <si>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</si>
  <si>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</si>
  <si>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</si>
  <si>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</si>
  <si>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</si>
  <si>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</si>
  <si>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</si>
  <si>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</si>
  <si>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</si>
  <si>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</si>
  <si>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</si>
  <si>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</si>
  <si>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</si>
  <si>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</si>
  <si>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</si>
  <si>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</si>
  <si>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</si>
  <si>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</si>
  <si>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</si>
  <si>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</si>
  <si>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</si>
  <si>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</si>
  <si>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</si>
  <si>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</si>
  <si>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</si>
  <si>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</si>
  <si>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</si>
  <si>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</si>
  <si>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</si>
  <si>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</si>
  <si>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</si>
  <si>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</si>
  <si>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</si>
  <si>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</si>
  <si>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</si>
  <si>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</si>
  <si>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</si>
  <si>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</si>
  <si>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</si>
  <si>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</si>
  <si>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</si>
  <si>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</si>
  <si>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</si>
  <si>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</si>
  <si>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</si>
  <si>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</si>
  <si>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</si>
  <si>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</si>
  <si>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</si>
  <si>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</si>
  <si>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</si>
  <si>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</si>
  <si>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</si>
  <si>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</si>
  <si>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</si>
  <si>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</si>
  <si>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</si>
  <si>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</si>
  <si>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</si>
  <si>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</si>
  <si>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</si>
  <si>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</si>
  <si>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</si>
  <si>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</si>
  <si>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</si>
  <si>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</si>
  <si>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</si>
  <si>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</si>
  <si>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</si>
  <si>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</si>
  <si>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</si>
  <si>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</si>
  <si>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</si>
  <si>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</si>
  <si>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</si>
  <si>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</si>
  <si>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</si>
  <si>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</si>
  <si>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</si>
  <si>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</si>
  <si>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</si>
  <si>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</si>
  <si>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</si>
  <si>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</si>
  <si>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</si>
  <si>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</si>
  <si>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</si>
  <si>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</si>
  <si>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</si>
  <si>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</si>
  <si>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</si>
  <si>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</si>
  <si>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</si>
  <si>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</si>
  <si>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</si>
  <si>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</si>
  <si>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</si>
  <si>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</si>
  <si>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</si>
  <si>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</si>
  <si>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</si>
  <si>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</si>
  <si>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</si>
  <si>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</si>
  <si>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</si>
  <si>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</si>
  <si>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</si>
  <si>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</si>
  <si>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</si>
  <si>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</si>
  <si>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</si>
  <si>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</si>
  <si>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</si>
  <si>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</si>
  <si>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</si>
  <si>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</si>
  <si>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</si>
  <si>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</si>
  <si>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</si>
  <si>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</si>
  <si>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</si>
  <si>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</si>
  <si>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</si>
  <si>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</si>
  <si>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</si>
  <si>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</si>
  <si>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</si>
  <si>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</si>
  <si>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</si>
  <si>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</si>
  <si>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</si>
  <si>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</si>
  <si>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</si>
  <si>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</si>
  <si>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</si>
  <si>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</si>
  <si>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</si>
  <si>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</si>
  <si>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</si>
  <si>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</si>
  <si>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</si>
  <si>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</si>
  <si>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</si>
  <si>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</si>
  <si>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</si>
  <si>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</si>
  <si>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</si>
  <si>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</si>
  <si>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</si>
  <si>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</si>
  <si>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</si>
  <si>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</si>
  <si>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</si>
  <si>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</si>
  <si>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</si>
  <si>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</si>
  <si>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</si>
  <si>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</si>
  <si>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</si>
  <si>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</si>
  <si>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</si>
  <si>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</si>
  <si>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</si>
  <si>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</si>
  <si>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</si>
  <si>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</si>
  <si>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</si>
  <si>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</si>
  <si>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</si>
  <si>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</si>
  <si>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</si>
  <si>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</si>
  <si>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</si>
  <si>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</si>
  <si>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</si>
  <si>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</si>
  <si>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</si>
  <si>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</si>
  <si>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</si>
  <si>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</si>
  <si>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</si>
  <si>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</si>
  <si>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</si>
  <si>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</si>
  <si>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</si>
  <si>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</si>
  <si>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</si>
  <si>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</si>
  <si>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</si>
  <si>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</si>
  <si>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</si>
  <si>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</si>
  <si>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</si>
  <si>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</si>
  <si>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</si>
  <si>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</si>
  <si>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</si>
  <si>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</si>
  <si>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</si>
  <si>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</si>
  <si>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</si>
  <si>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</si>
  <si>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</si>
  <si>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</si>
  <si>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</si>
  <si>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</si>
  <si>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</si>
  <si>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</si>
  <si>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</si>
  <si>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</si>
  <si>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</si>
  <si>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</si>
  <si>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</si>
  <si>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</si>
  <si>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</si>
  <si>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</si>
  <si>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</si>
  <si>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</si>
  <si>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</si>
  <si>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</si>
  <si>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</si>
  <si>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</si>
  <si>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</si>
  <si>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</si>
  <si>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</si>
  <si>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</si>
  <si>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</si>
  <si>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</si>
  <si>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</si>
  <si>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</si>
  <si>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</si>
  <si>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</si>
  <si>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</si>
  <si>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</si>
  <si>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</si>
  <si>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</si>
  <si>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</si>
  <si>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</si>
  <si>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</si>
  <si>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</si>
  <si>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</si>
  <si>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</si>
  <si>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</si>
  <si>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</si>
  <si>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</si>
  <si>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</si>
  <si>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</si>
  <si>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</si>
  <si>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</si>
  <si>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</si>
  <si>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</si>
  <si>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</si>
  <si>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</si>
  <si>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</si>
  <si>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</si>
  <si>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</si>
  <si>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</si>
  <si>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</si>
  <si>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</si>
  <si>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</si>
  <si>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</si>
  <si>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</si>
  <si>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</si>
  <si>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</si>
  <si>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</si>
  <si>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</si>
  <si>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</si>
  <si>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</si>
  <si>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</si>
  <si>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</si>
  <si>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</si>
  <si>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</si>
  <si>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</si>
  <si>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</si>
  <si>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</si>
  <si>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</si>
  <si>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</si>
  <si>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</si>
  <si>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</si>
  <si>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</si>
  <si>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</si>
  <si>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</si>
  <si>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</si>
  <si>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</si>
  <si>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</si>
  <si>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</si>
  <si>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</si>
  <si>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</si>
  <si>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</si>
  <si>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</si>
  <si>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</si>
  <si>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</si>
  <si>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</si>
  <si>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</si>
  <si>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</si>
  <si>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</si>
  <si>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</si>
  <si>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</si>
  <si>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</si>
  <si>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</si>
  <si>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</si>
  <si>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</si>
  <si>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</si>
  <si>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</si>
  <si>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</si>
  <si>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</si>
  <si>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</si>
  <si>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</si>
  <si>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</si>
  <si>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</si>
  <si>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</si>
  <si>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</si>
  <si>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</si>
  <si>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</si>
  <si>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</si>
  <si>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</si>
  <si>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</si>
  <si>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</si>
  <si>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</si>
  <si>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</si>
  <si>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</si>
  <si>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</si>
  <si>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</si>
  <si>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</si>
  <si>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</si>
  <si>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</si>
  <si>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</si>
  <si>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</si>
  <si>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</si>
  <si>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</si>
  <si>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</si>
  <si>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</si>
  <si>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</si>
  <si>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</si>
  <si>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</si>
  <si>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</si>
  <si>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</si>
  <si>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</si>
  <si>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</si>
  <si>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</si>
  <si>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</si>
  <si>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</si>
  <si>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</si>
  <si>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</si>
  <si>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</si>
  <si>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</si>
  <si>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</si>
  <si>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</si>
  <si>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</si>
  <si>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</si>
  <si>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</si>
  <si>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</si>
  <si>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</si>
  <si>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</si>
  <si>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</si>
  <si>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</si>
  <si>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</si>
  <si>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</si>
  <si>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</si>
  <si>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</si>
  <si>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</si>
  <si>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</si>
  <si>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</si>
  <si>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</si>
  <si>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</si>
  <si>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</si>
  <si>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</si>
  <si>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</si>
  <si>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</si>
  <si>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</si>
  <si>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</si>
  <si>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</si>
  <si>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</si>
  <si>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</si>
  <si>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</si>
  <si>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</si>
  <si>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</si>
  <si>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</si>
  <si>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</si>
  <si>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</si>
  <si>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</si>
  <si>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</si>
  <si>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</si>
  <si>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</si>
  <si>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</si>
  <si>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</si>
  <si>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</si>
  <si>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</si>
  <si>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</si>
  <si>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</si>
  <si>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</si>
  <si>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</si>
  <si>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</si>
  <si>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</si>
  <si>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</si>
  <si>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</si>
  <si>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</si>
  <si>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</si>
  <si>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</si>
  <si>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</si>
  <si>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</si>
  <si>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</si>
  <si>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</si>
  <si>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</si>
  <si>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</si>
  <si>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</si>
  <si>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</si>
  <si>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</si>
  <si>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</si>
  <si>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</si>
  <si>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</si>
  <si>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</si>
  <si>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</si>
  <si>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</si>
  <si>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</si>
  <si>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</si>
  <si>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</si>
  <si>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</si>
  <si>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</si>
  <si>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</si>
  <si>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</si>
  <si>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</si>
  <si>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</si>
  <si>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</si>
  <si>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</si>
  <si>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</si>
  <si>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</si>
  <si>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</si>
  <si>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</si>
  <si>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</si>
  <si>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</si>
  <si>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</si>
  <si>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</si>
  <si>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</si>
  <si>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</si>
  <si>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</si>
  <si>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</si>
  <si>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</si>
  <si>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</si>
  <si>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</si>
  <si>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</si>
  <si>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</si>
  <si>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</si>
  <si>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</si>
  <si>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</si>
  <si>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</si>
  <si>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</si>
  <si>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</si>
  <si>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</si>
  <si>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</si>
  <si>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</si>
  <si>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</si>
  <si>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</si>
  <si>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</si>
  <si>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</si>
  <si>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</si>
  <si>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</si>
  <si>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</si>
  <si>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</si>
  <si>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</si>
  <si>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</si>
  <si>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</si>
  <si>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</si>
  <si>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</si>
  <si>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</si>
  <si>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</si>
  <si>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</si>
  <si>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</si>
  <si>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</si>
  <si>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</si>
  <si>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</si>
  <si>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</si>
  <si>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</si>
  <si>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</si>
  <si>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</si>
  <si>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</si>
  <si>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</si>
  <si>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</si>
  <si>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</si>
  <si>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</si>
  <si>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</si>
  <si>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</si>
  <si>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</si>
  <si>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</si>
  <si>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</si>
  <si>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</si>
  <si>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</si>
  <si>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</si>
  <si>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</si>
  <si>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</si>
  <si>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</si>
  <si>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</si>
  <si>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</si>
  <si>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</si>
  <si>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</si>
  <si>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</si>
  <si>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</si>
  <si>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</si>
  <si>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</si>
  <si>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</si>
  <si>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</si>
  <si>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</si>
  <si>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</si>
  <si>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</si>
  <si>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</si>
  <si>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</si>
  <si>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</si>
  <si>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</si>
  <si>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</si>
  <si>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</si>
  <si>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</si>
  <si>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</si>
  <si>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</si>
  <si>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</si>
  <si>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</si>
  <si>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</si>
  <si>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</si>
  <si>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</si>
  <si>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</si>
  <si>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</si>
  <si>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</si>
  <si>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</si>
  <si>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</si>
  <si>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</si>
  <si>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</si>
  <si>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</si>
  <si>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</si>
  <si>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</si>
  <si>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</si>
  <si>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</si>
  <si>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</si>
  <si>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</si>
  <si>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</si>
  <si>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</si>
  <si>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</si>
  <si>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</si>
  <si>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</si>
  <si>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</si>
  <si>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</si>
  <si>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</si>
  <si>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</si>
  <si>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</si>
  <si>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</si>
  <si>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</si>
  <si>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</si>
  <si>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</si>
  <si>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</si>
  <si>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</si>
  <si>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</si>
  <si>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</si>
  <si>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</si>
  <si>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</si>
  <si>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</si>
  <si>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</si>
  <si>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</si>
  <si>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</si>
  <si>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</si>
  <si>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</si>
  <si>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</si>
  <si>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</si>
  <si>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</si>
  <si>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</si>
  <si>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</si>
  <si>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</si>
  <si>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</si>
  <si>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</si>
  <si>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</si>
  <si>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</si>
  <si>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</si>
  <si>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</si>
  <si>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</si>
  <si>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</si>
  <si>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</si>
  <si>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</si>
  <si>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</si>
  <si>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</si>
  <si>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</si>
  <si>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</si>
  <si>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</si>
  <si>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</si>
  <si>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</si>
  <si>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</si>
  <si>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</si>
  <si>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</si>
  <si>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</si>
  <si>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</si>
  <si>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</si>
  <si>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</si>
  <si>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</si>
  <si>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</si>
  <si>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</si>
  <si>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</si>
  <si>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</si>
  <si>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</si>
  <si>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</si>
  <si>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</si>
  <si>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</si>
  <si>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</si>
  <si>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</si>
  <si>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</si>
  <si>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</si>
  <si>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</si>
  <si>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</si>
  <si>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</si>
  <si>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</si>
  <si>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</si>
  <si>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</si>
  <si>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</si>
  <si>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</si>
  <si>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</si>
  <si>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</si>
  <si>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</si>
  <si>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</si>
  <si>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</si>
  <si>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</si>
  <si>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</si>
  <si>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</si>
  <si>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</si>
  <si>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</si>
  <si>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</si>
  <si>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</si>
  <si>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</si>
  <si>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</si>
  <si>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</si>
  <si>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</si>
  <si>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</si>
  <si>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</si>
  <si>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</si>
  <si>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</si>
  <si>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</si>
  <si>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</si>
  <si>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</si>
  <si>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</si>
  <si>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</si>
  <si>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</si>
  <si>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</si>
  <si>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</si>
  <si>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</si>
  <si>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</si>
  <si>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</si>
  <si>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</si>
  <si>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</si>
  <si>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</si>
  <si>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</si>
  <si>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</si>
  <si>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</si>
  <si>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</si>
  <si>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</si>
  <si>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</si>
  <si>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</si>
  <si>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</si>
  <si>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</si>
  <si>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</si>
  <si>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</si>
  <si>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</si>
  <si>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</si>
  <si>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</si>
  <si>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</si>
  <si>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</si>
  <si>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</si>
  <si>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</si>
  <si>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</si>
  <si>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</si>
  <si>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</si>
  <si>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</si>
  <si>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</si>
  <si>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</si>
  <si>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</si>
  <si>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</si>
  <si>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</si>
  <si>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</si>
  <si>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</si>
  <si>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</si>
  <si>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</si>
  <si>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</si>
  <si>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</si>
  <si>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</si>
  <si>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</si>
  <si>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</si>
  <si>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</si>
  <si>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</si>
  <si>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</si>
  <si>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</si>
  <si>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</si>
  <si>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</si>
  <si>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</si>
  <si>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</si>
  <si>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</si>
  <si>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</si>
  <si>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</si>
  <si>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</si>
  <si>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</si>
  <si>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</si>
  <si>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</si>
  <si>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</si>
  <si>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</si>
  <si>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</si>
  <si>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</si>
  <si>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</si>
  <si>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</si>
  <si>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</si>
  <si>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</si>
  <si>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</si>
  <si>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</si>
  <si>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</si>
  <si>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</si>
  <si>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</si>
  <si>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</si>
  <si>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</si>
  <si>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</si>
  <si>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</si>
  <si>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</si>
  <si>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</si>
  <si>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</si>
  <si>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</si>
  <si>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</si>
  <si>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</si>
  <si>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</si>
  <si>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</si>
  <si>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</si>
  <si>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</si>
  <si>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</si>
  <si>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</si>
  <si>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</si>
  <si>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</si>
  <si>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</si>
  <si>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</si>
  <si>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</si>
  <si>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</si>
  <si>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</si>
  <si>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</si>
  <si>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</si>
  <si>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</si>
  <si>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</si>
  <si>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</si>
  <si>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</si>
  <si>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</si>
  <si>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</si>
  <si>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</si>
  <si>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</si>
  <si>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</si>
  <si>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</si>
  <si>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</si>
  <si>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</si>
  <si>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</si>
  <si>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</si>
  <si>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</si>
  <si>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</si>
  <si>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</si>
  <si>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</si>
  <si>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</si>
  <si>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</si>
  <si>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</si>
  <si>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</si>
  <si>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</si>
  <si>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</si>
  <si>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</si>
  <si>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</si>
  <si>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</si>
  <si>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</si>
  <si>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</si>
  <si>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</si>
  <si>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</si>
  <si>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</si>
  <si>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</si>
  <si>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</si>
  <si>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</si>
  <si>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</si>
  <si>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</si>
  <si>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</si>
  <si>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</si>
  <si>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</si>
  <si>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</si>
  <si>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</si>
  <si>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</si>
  <si>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</si>
  <si>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</si>
  <si>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</si>
  <si>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</si>
  <si>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</si>
  <si>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</si>
  <si>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</si>
  <si>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</si>
  <si>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</si>
  <si>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</si>
  <si>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</si>
  <si>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</si>
  <si>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</si>
  <si>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</si>
  <si>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</si>
  <si>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</si>
  <si>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</si>
  <si>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</si>
  <si>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</si>
  <si>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</si>
  <si>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</si>
  <si>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</si>
  <si>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</si>
  <si>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</si>
  <si>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</si>
  <si>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</si>
  <si>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</si>
  <si>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</si>
  <si>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</si>
  <si>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</si>
  <si>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</si>
  <si>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</si>
  <si>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</si>
  <si>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</si>
  <si>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</si>
  <si>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</si>
  <si>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</si>
  <si>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</si>
  <si>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</si>
  <si>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</si>
  <si>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</si>
  <si>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</si>
  <si>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</si>
  <si>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</si>
  <si>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</si>
  <si>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</si>
  <si>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</si>
  <si>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</si>
  <si>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</si>
  <si>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</si>
  <si>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</si>
  <si>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</si>
  <si>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</si>
  <si>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</si>
  <si>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</si>
  <si>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</si>
  <si>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</si>
  <si>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</si>
  <si>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</si>
  <si>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</si>
  <si>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</si>
  <si>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</si>
  <si>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</si>
  <si>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</si>
  <si>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</si>
  <si>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</si>
  <si>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</si>
  <si>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</si>
  <si>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</si>
  <si>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</si>
  <si>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</si>
  <si>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</si>
  <si>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</si>
  <si>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</si>
  <si>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</si>
  <si>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</si>
  <si>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</si>
  <si>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</si>
  <si>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</si>
  <si>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</si>
  <si>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</si>
  <si>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</si>
  <si>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</si>
  <si>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</si>
  <si>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</si>
  <si>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</si>
  <si>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</si>
  <si>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</si>
  <si>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</si>
  <si>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</si>
  <si>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</si>
  <si>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</si>
  <si>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</si>
  <si>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</si>
  <si>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</si>
  <si>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</si>
  <si>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</si>
  <si>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</si>
  <si>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</si>
  <si>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</si>
  <si>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</si>
  <si>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</si>
  <si>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</si>
  <si>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</si>
  <si>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</si>
  <si>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</si>
  <si>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</si>
  <si>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</si>
  <si>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</si>
  <si>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</si>
  <si>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</si>
  <si>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</si>
  <si>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</si>
  <si>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</si>
  <si>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</si>
  <si>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</si>
  <si>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</si>
  <si>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</si>
  <si>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</si>
  <si>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</si>
  <si>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</si>
  <si>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</si>
  <si>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</si>
  <si>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</si>
  <si>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</si>
  <si>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</si>
  <si>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</si>
  <si>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</si>
  <si>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</si>
  <si>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</si>
  <si>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</si>
  <si>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</si>
  <si>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</si>
  <si>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</si>
  <si>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</si>
  <si>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</si>
  <si>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</si>
  <si>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</si>
  <si>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</si>
  <si>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</si>
  <si>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</si>
  <si>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</si>
  <si>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</si>
  <si>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</si>
  <si>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</si>
  <si>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</si>
  <si>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</si>
  <si>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</si>
  <si>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</si>
  <si>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</si>
  <si>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</si>
  <si>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</si>
  <si>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</si>
  <si>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</si>
  <si>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</si>
  <si>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</si>
  <si>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</si>
  <si>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</si>
  <si>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</si>
  <si>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</si>
  <si>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</si>
  <si>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</si>
  <si>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</si>
  <si>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</si>
  <si>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</si>
  <si>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</si>
  <si>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</si>
  <si>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</si>
  <si>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</si>
  <si>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</si>
  <si>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</si>
  <si>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</si>
  <si>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</si>
  <si>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</si>
  <si>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</si>
  <si>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</si>
  <si>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</si>
  <si>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</si>
  <si>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</si>
  <si>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</si>
  <si>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</si>
  <si>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</si>
  <si>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</si>
  <si>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</si>
  <si>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</si>
  <si>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</si>
  <si>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</si>
  <si>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</si>
  <si>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</si>
  <si>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</si>
  <si>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</si>
  <si>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</si>
  <si>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</si>
  <si>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</si>
  <si>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</si>
  <si>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</si>
  <si>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</si>
  <si>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</si>
  <si>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</si>
  <si>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</si>
  <si>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</si>
  <si>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</si>
  <si>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</si>
  <si>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</si>
  <si>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</si>
  <si>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</si>
  <si>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</si>
  <si>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</si>
  <si>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</si>
  <si>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</si>
  <si>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</si>
  <si>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</si>
  <si>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</si>
  <si>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</si>
  <si>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</si>
  <si>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</si>
  <si>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</si>
  <si>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</si>
  <si>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</si>
  <si>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</si>
  <si>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</si>
  <si>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</si>
  <si>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</si>
  <si>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</si>
  <si>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</si>
  <si>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</si>
  <si>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</si>
  <si>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</si>
  <si>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</si>
  <si>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</si>
  <si>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</si>
  <si>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</si>
  <si>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</si>
  <si>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</si>
  <si>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</si>
  <si>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</si>
  <si>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</si>
  <si>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</si>
  <si>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</si>
  <si>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</si>
  <si>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</si>
  <si>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</si>
  <si>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</si>
  <si>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</si>
  <si>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</si>
  <si>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</si>
  <si>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</si>
  <si>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</si>
  <si>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</si>
  <si>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</si>
  <si>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</si>
  <si>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</si>
  <si>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</si>
  <si>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</si>
  <si>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</si>
  <si>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</si>
  <si>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</si>
  <si>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</si>
  <si>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</si>
  <si>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</si>
  <si>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</si>
  <si>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</si>
  <si>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</si>
  <si>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</si>
  <si>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</si>
  <si>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</si>
  <si>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</si>
  <si>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</si>
  <si>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</si>
  <si>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</si>
  <si>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</si>
  <si>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</si>
  <si>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</si>
  <si>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</si>
  <si>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</si>
  <si>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</si>
  <si>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</si>
  <si>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</si>
  <si>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</si>
  <si>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</si>
  <si>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</si>
  <si>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</si>
  <si>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</si>
  <si>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</si>
  <si>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</si>
  <si>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</si>
  <si>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</si>
  <si>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</si>
  <si>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</si>
  <si>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</si>
  <si>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</si>
  <si>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</si>
  <si>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</si>
  <si>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</si>
  <si>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</si>
  <si>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</si>
  <si>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</si>
  <si>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</si>
  <si>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</si>
  <si>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</si>
  <si>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</si>
  <si>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</si>
  <si>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</si>
  <si>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</si>
  <si>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</si>
  <si>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</si>
  <si>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</si>
  <si>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</si>
  <si>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</si>
  <si>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</si>
  <si>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</si>
  <si>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</si>
  <si>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</si>
  <si>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</si>
  <si>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</si>
  <si>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</si>
  <si>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</si>
  <si>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</si>
  <si>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</si>
  <si>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</si>
  <si>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</si>
  <si>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</si>
  <si>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</si>
  <si>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</si>
  <si>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</si>
  <si>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</si>
  <si>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</si>
  <si>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</si>
  <si>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</si>
  <si>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</si>
  <si>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</si>
  <si>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</si>
  <si>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</si>
  <si>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</si>
  <si>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</si>
  <si>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</si>
  <si>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</si>
  <si>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</si>
  <si>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</si>
  <si>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</si>
  <si>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</si>
  <si>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</si>
  <si>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</si>
  <si>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</si>
  <si>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</si>
  <si>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</si>
  <si>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</si>
  <si>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</si>
  <si>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</si>
  <si>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</si>
  <si>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</si>
  <si>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</si>
  <si>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</si>
  <si>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</si>
  <si>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</si>
  <si>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</si>
  <si>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</si>
  <si>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</si>
  <si>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</si>
  <si>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</si>
  <si>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</si>
  <si>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</si>
  <si>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</si>
  <si>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</si>
  <si>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</si>
  <si>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</si>
  <si>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</si>
  <si>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</si>
  <si>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</si>
  <si>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</si>
  <si>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</si>
  <si>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</si>
  <si>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</si>
  <si>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</si>
  <si>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</si>
  <si>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</si>
  <si>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</si>
  <si>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</si>
  <si>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</si>
  <si>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</si>
  <si>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</si>
  <si>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</si>
  <si>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</si>
  <si>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</si>
  <si>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</si>
  <si>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</si>
  <si>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</si>
  <si>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</si>
  <si>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</si>
  <si>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</si>
  <si>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</si>
  <si>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</si>
  <si>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</si>
  <si>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</si>
  <si>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</si>
  <si>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</si>
  <si>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</si>
  <si>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</si>
  <si>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</si>
  <si>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</si>
  <si>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</si>
  <si>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</si>
  <si>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</si>
  <si>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</si>
  <si>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</si>
  <si>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</si>
  <si>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</si>
  <si>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</si>
  <si>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</si>
  <si>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</si>
  <si>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</si>
  <si>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</si>
  <si>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</si>
  <si>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</si>
  <si>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</si>
  <si>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</si>
  <si>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</si>
  <si>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</si>
  <si>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</si>
  <si>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</si>
  <si>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</si>
  <si>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</si>
  <si>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</si>
  <si>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</si>
  <si>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</si>
  <si>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</si>
  <si>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</si>
  <si>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</si>
  <si>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</si>
  <si>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</si>
  <si>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</si>
  <si>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</si>
  <si>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</si>
  <si>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</si>
  <si>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</si>
  <si>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</si>
  <si>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</si>
  <si>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</si>
  <si>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</si>
  <si>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</si>
  <si>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</si>
  <si>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</si>
  <si>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</si>
  <si>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</si>
  <si>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</si>
  <si>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</si>
  <si>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</si>
  <si>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</si>
  <si>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</si>
  <si>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</si>
  <si>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</si>
  <si>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</si>
  <si>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</si>
  <si>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</si>
  <si>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</si>
  <si>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</si>
  <si>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</si>
  <si>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</si>
  <si>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</si>
  <si>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</si>
  <si>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</si>
  <si>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</si>
  <si>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</si>
  <si>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</si>
  <si>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</si>
  <si>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</si>
  <si>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</si>
  <si>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</si>
  <si>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</si>
  <si>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</si>
  <si>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</si>
  <si>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</si>
  <si>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</si>
  <si>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</si>
  <si>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</si>
  <si>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</si>
  <si>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</si>
  <si>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</si>
  <si>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</si>
  <si>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</si>
  <si>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</si>
  <si>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</si>
  <si>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</si>
  <si>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</si>
  <si>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</si>
  <si>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</si>
  <si>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</si>
  <si>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</si>
  <si>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</si>
  <si>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</si>
  <si>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</si>
  <si>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</si>
  <si>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</si>
  <si>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</si>
  <si>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</si>
  <si>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</si>
  <si>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</si>
  <si>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</si>
  <si>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</si>
  <si>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</si>
  <si>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</si>
  <si>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</si>
  <si>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</si>
  <si>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</si>
  <si>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</si>
  <si>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</si>
  <si>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</si>
  <si>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</si>
  <si>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</si>
  <si>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</si>
  <si>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</si>
  <si>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</si>
  <si>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</si>
  <si>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</si>
  <si>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</si>
  <si>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</si>
  <si>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</si>
  <si>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</si>
  <si>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</si>
  <si>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</si>
  <si>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</si>
  <si>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</si>
  <si>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</si>
  <si>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</si>
  <si>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</si>
  <si>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</si>
  <si>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</si>
  <si>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</si>
  <si>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</si>
  <si>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</si>
  <si>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</si>
  <si>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</si>
  <si>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</si>
  <si>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</si>
  <si>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</si>
  <si>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</si>
  <si>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</si>
  <si>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</si>
  <si>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</si>
  <si>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</si>
  <si>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</si>
  <si>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</si>
  <si>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</si>
  <si>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</si>
  <si>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</si>
  <si>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</si>
  <si>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</si>
  <si>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</si>
  <si>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</si>
  <si>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</si>
  <si>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</si>
  <si>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</si>
  <si>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</si>
  <si>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</si>
  <si>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</si>
  <si>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</si>
  <si>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</si>
  <si>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</si>
  <si>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</si>
  <si>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</si>
  <si>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</si>
  <si>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</si>
  <si>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</si>
  <si>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</si>
  <si>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</si>
  <si>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</si>
  <si>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</si>
  <si>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</si>
  <si>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</si>
  <si>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</si>
  <si>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</si>
  <si>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</si>
  <si>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</si>
  <si>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</si>
  <si>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</si>
  <si>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</si>
  <si>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</si>
  <si>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</si>
  <si>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</si>
  <si>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</si>
  <si>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</si>
  <si>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</si>
  <si>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</si>
  <si>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</si>
  <si>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</si>
  <si>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</si>
  <si>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</si>
  <si>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</si>
  <si>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</si>
  <si>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</si>
  <si>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</si>
  <si>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</si>
  <si>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</si>
  <si>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</si>
  <si>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</si>
  <si>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</si>
  <si>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</si>
  <si>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</si>
  <si>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</si>
  <si>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</si>
  <si>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</si>
  <si>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</si>
  <si>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</si>
  <si>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</si>
  <si>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</si>
  <si>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</si>
  <si>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</si>
  <si>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</si>
  <si>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</si>
  <si>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</si>
  <si>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</si>
  <si>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</si>
  <si>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</si>
  <si>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</si>
  <si>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</si>
  <si>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</si>
  <si>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</si>
  <si>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</si>
  <si>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</si>
  <si>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</si>
  <si>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</si>
  <si>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</si>
  <si>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</si>
  <si>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</si>
  <si>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</si>
  <si>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</si>
  <si>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</si>
  <si>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</si>
  <si>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</si>
  <si>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</si>
  <si>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</si>
  <si>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</si>
  <si>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</si>
  <si>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</si>
  <si>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</si>
  <si>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</si>
  <si>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</si>
  <si>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</si>
  <si>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</si>
  <si>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</si>
  <si>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</si>
  <si>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</si>
  <si>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</si>
  <si>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</si>
  <si>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</si>
  <si>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</si>
  <si>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</si>
  <si>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</si>
  <si>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</si>
  <si>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</si>
  <si>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</si>
  <si>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</si>
  <si>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</si>
  <si>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</si>
  <si>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</si>
  <si>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</si>
  <si>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</si>
  <si>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</si>
  <si>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</si>
  <si>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</si>
  <si>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</si>
  <si>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</si>
  <si>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</si>
  <si>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</si>
  <si>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</si>
  <si>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</si>
  <si>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</si>
  <si>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</si>
  <si>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</si>
  <si>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</si>
  <si>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</si>
  <si>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</si>
  <si>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</si>
  <si>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</si>
  <si>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</si>
  <si>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</si>
  <si>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</si>
  <si>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</si>
  <si>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</si>
  <si>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</si>
  <si>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</si>
  <si>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</si>
  <si>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</si>
  <si>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</si>
  <si>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</si>
  <si>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</si>
  <si>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</si>
  <si>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</si>
  <si>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</si>
  <si>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</si>
  <si>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</si>
  <si>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</si>
  <si>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</si>
  <si>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</si>
  <si>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</si>
  <si>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</si>
  <si>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</si>
  <si>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</si>
  <si>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</si>
  <si>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</si>
  <si>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</si>
  <si>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</si>
  <si>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</si>
  <si>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</si>
  <si>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</si>
  <si>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</si>
  <si>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</si>
  <si>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</si>
  <si>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</si>
  <si>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</si>
  <si>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</si>
  <si>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</si>
  <si>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</si>
  <si>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</si>
  <si>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</si>
  <si>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</si>
  <si>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</si>
  <si>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</si>
  <si>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</si>
  <si>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</si>
  <si>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</si>
  <si>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</si>
  <si>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</si>
  <si>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</si>
  <si>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</si>
  <si>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</si>
  <si>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</si>
  <si>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</si>
  <si>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</si>
  <si>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</si>
  <si>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</si>
  <si>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</si>
  <si>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</si>
  <si>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</si>
  <si>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</si>
  <si>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</si>
  <si>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</si>
  <si>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</si>
  <si>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</si>
  <si>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</si>
  <si>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</si>
  <si>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</si>
  <si>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</si>
  <si>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</si>
  <si>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</si>
  <si>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</si>
  <si>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</si>
  <si>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</si>
  <si>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</si>
  <si>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</si>
  <si>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</si>
  <si>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</si>
  <si>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</si>
  <si>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</si>
  <si>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</si>
  <si>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</si>
  <si>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</si>
  <si>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</si>
  <si>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</si>
  <si>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</si>
  <si>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</si>
  <si>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</si>
  <si>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</si>
  <si>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</si>
  <si>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</si>
  <si>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</si>
  <si>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</si>
  <si>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</si>
  <si>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</si>
  <si>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</si>
  <si>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</si>
  <si>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</si>
  <si>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</si>
  <si>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</si>
  <si>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</si>
  <si>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</si>
  <si>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</si>
  <si>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</si>
  <si>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</si>
  <si>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</si>
  <si>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</si>
  <si>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</si>
  <si>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</si>
  <si>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</si>
  <si>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</si>
  <si>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</si>
  <si>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</si>
  <si>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</si>
  <si>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</si>
  <si>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</si>
  <si>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</si>
  <si>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</si>
  <si>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</si>
  <si>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</si>
  <si>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</si>
  <si>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</si>
  <si>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</si>
  <si>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</si>
  <si>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</si>
  <si>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</si>
  <si>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</si>
  <si>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</si>
  <si>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</si>
  <si>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</si>
  <si>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</si>
  <si>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</si>
  <si>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</si>
  <si>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dev caja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</si>
  <si>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</si>
  <si>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</si>
  <si>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</si>
  <si>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</si>
  <si>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</si>
  <si>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</si>
  <si>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</si>
  <si>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</si>
  <si>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</si>
  <si>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</si>
  <si>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</si>
  <si>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</si>
  <si>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</si>
  <si>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</si>
  <si>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</si>
  <si>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</si>
  <si>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</si>
  <si>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</si>
  <si>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</si>
  <si>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</si>
  <si>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</si>
  <si>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</si>
  <si>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</si>
  <si>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</si>
  <si>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</si>
  <si>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</si>
  <si>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</si>
  <si>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</si>
  <si>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</si>
  <si>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</si>
  <si>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</si>
  <si>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</si>
  <si>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</si>
  <si>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</si>
  <si>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</si>
  <si>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</si>
  <si>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</si>
  <si>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</si>
  <si>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</si>
  <si>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</si>
  <si>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</si>
  <si>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</si>
  <si>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</si>
  <si>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</si>
  <si>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</si>
  <si>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</si>
  <si>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</si>
  <si>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</si>
  <si>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</si>
  <si>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</si>
  <si>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</si>
  <si>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</si>
  <si>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</si>
  <si>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</si>
  <si>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</si>
  <si>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</si>
  <si>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</si>
  <si>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viaje</t>
  </si>
  <si>
    <t>Buseta,TuLlave</t>
  </si>
  <si>
    <t>Base</t>
  </si>
  <si>
    <t>Ekadi,107,controles,subway,vpg,tyd,limosnedas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</si>
  <si>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</si>
  <si>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</si>
  <si>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</si>
  <si>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</si>
  <si>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</si>
  <si>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</si>
  <si>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</si>
  <si>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</si>
  <si>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</si>
  <si>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</si>
  <si>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</si>
  <si>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</si>
  <si>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</si>
  <si>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</si>
  <si>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</si>
  <si>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</si>
  <si>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frr dñs 10a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</si>
  <si>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</si>
  <si>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</si>
  <si>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</si>
  <si>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</si>
  <si>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</si>
  <si>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</si>
  <si>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</si>
  <si>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</si>
  <si>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</si>
  <si>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</si>
  <si>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</si>
  <si>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monedas</t>
  </si>
  <si>
    <t>Plata para 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</si>
</sst>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3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4.903990624996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4.903991319443" createdVersion="8" refreshedVersion="8" minRefreshableVersion="3" recordCount="12560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557"/>
    </cacheField>
    <cacheField name="Date" numFmtId="16">
      <sharedItems containsSemiMixedTypes="0" containsNonDate="0" containsDate="1" containsString="0" minDate="2022-03-16T00:00:00" maxDate="2023-07-28T00:00:00" count="427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3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8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1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m u="1"/>
        <s v="Freefire" u="1"/>
      </sharedItems>
    </cacheField>
    <cacheField name="Ref" numFmtId="0">
      <sharedItems containsBlank="1" containsMixedTypes="1" containsNumber="1" containsInteger="1" minValue="257" maxValue="7711" count="2555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4.90400185185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60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4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5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6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7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8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8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1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2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2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3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2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5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8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8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80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80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3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4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4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5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8"/>
    <n v="7"/>
    <x v="286"/>
    <x v="6"/>
    <x v="2413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4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8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4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4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4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7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4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5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4"/>
    <x v="28"/>
    <x v="2442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8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3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7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8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4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5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4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233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80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9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9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80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3"/>
    <n v="6"/>
    <x v="290"/>
    <x v="6"/>
    <x v="2505"/>
    <m/>
    <m/>
    <m/>
    <m/>
    <n v="3500"/>
    <n v="1000"/>
    <n v="-21000"/>
    <n v="6"/>
    <n v="17"/>
    <x v="2"/>
    <x v="1"/>
  </r>
  <r>
    <n v="12323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9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9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4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217"/>
    <x v="2511"/>
    <m/>
    <m/>
    <m/>
    <m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4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4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4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4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1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1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4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4"/>
    <x v="6"/>
    <x v="2530"/>
    <m/>
    <m/>
    <m/>
    <m/>
    <n v="0"/>
    <n v="2000"/>
    <n v="2000"/>
    <n v="-1"/>
    <n v="27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56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09">
        <item h="1" m="1" x="299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80"/>
        <item h="1" x="187"/>
        <item h="1" x="231"/>
        <item h="1" x="261"/>
        <item h="1" x="105"/>
        <item h="1" x="3"/>
        <item h="1" x="131"/>
        <item h="1" x="25"/>
        <item h="1" x="268"/>
        <item h="1" x="200"/>
        <item h="1" x="121"/>
        <item h="1" x="135"/>
        <item h="1" x="203"/>
        <item h="1" x="252"/>
        <item h="1" x="233"/>
        <item h="1" x="282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1"/>
        <item h="1" x="2"/>
        <item h="1" x="253"/>
        <item h="1" x="56"/>
        <item h="1" m="1" x="303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7"/>
        <item h="1" x="288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5"/>
        <item h="1" x="5"/>
        <item h="1" x="246"/>
        <item h="1" x="158"/>
        <item h="1" m="1" x="300"/>
        <item h="1" x="152"/>
        <item h="1" x="75"/>
        <item h="1" x="166"/>
        <item h="1" x="219"/>
        <item h="1" x="265"/>
        <item h="1" x="112"/>
        <item h="1" x="129"/>
        <item h="1" x="80"/>
        <item h="1" x="199"/>
        <item h="1" x="168"/>
        <item h="1" x="202"/>
        <item h="1" x="162"/>
        <item h="1" x="172"/>
        <item h="1" m="1" x="304"/>
        <item h="1" x="120"/>
        <item h="1" x="237"/>
        <item h="1" x="256"/>
        <item h="1" x="249"/>
        <item h="1" x="27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90"/>
        <item h="1" x="224"/>
        <item h="1" x="123"/>
        <item h="1" x="109"/>
        <item h="1" x="81"/>
        <item h="1" x="136"/>
        <item h="1" x="223"/>
        <item h="1" x="139"/>
        <item h="1" x="279"/>
        <item h="1" x="274"/>
        <item h="1" x="164"/>
        <item h="1" x="194"/>
        <item h="1" x="211"/>
        <item h="1" x="222"/>
        <item h="1" x="276"/>
        <item h="1" x="225"/>
        <item h="1" x="55"/>
        <item h="1" x="107"/>
        <item h="1" x="83"/>
        <item h="1" x="263"/>
        <item h="1" x="214"/>
        <item h="1" x="134"/>
        <item h="1" x="138"/>
        <item h="1" x="212"/>
        <item h="1" x="286"/>
        <item h="1" x="244"/>
        <item h="1" x="185"/>
        <item h="1" x="90"/>
        <item h="1" m="1" x="293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5"/>
        <item h="1" m="1" x="298"/>
        <item h="1" x="284"/>
        <item h="1" x="238"/>
        <item h="1" x="151"/>
        <item h="1" x="113"/>
        <item h="1" x="140"/>
        <item h="1" x="156"/>
        <item h="1" x="201"/>
        <item h="1" x="65"/>
        <item h="1" x="32"/>
        <item h="1" x="272"/>
        <item h="1" x="94"/>
        <item h="1" x="163"/>
        <item h="1" x="182"/>
        <item h="1" x="95"/>
        <item h="1" m="1" x="307"/>
        <item h="1" m="1" x="294"/>
        <item h="1" x="155"/>
        <item h="1" x="148"/>
        <item h="1" x="167"/>
        <item h="1" x="188"/>
        <item h="1" x="277"/>
        <item h="1" x="177"/>
        <item h="1" x="1"/>
        <item h="1" x="116"/>
        <item h="1" x="248"/>
        <item h="1" x="35"/>
        <item h="1" x="61"/>
        <item h="1" m="1" x="305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7"/>
        <item h="1" x="179"/>
        <item h="1" x="141"/>
        <item h="1" x="97"/>
        <item h="1" x="88"/>
        <item h="1" x="70"/>
        <item h="1" x="69"/>
        <item h="1" m="1" x="302"/>
        <item h="1" x="14"/>
        <item h="1" x="78"/>
        <item h="1" x="74"/>
        <item h="1" x="46"/>
        <item h="1" x="144"/>
        <item h="1" x="283"/>
        <item h="1" x="281"/>
        <item h="1" x="245"/>
        <item h="1" x="48"/>
        <item h="1" x="92"/>
        <item h="1" x="278"/>
        <item h="1" x="41"/>
        <item h="1" x="128"/>
        <item h="1" x="38"/>
        <item h="1" m="1" x="306"/>
        <item h="1" x="159"/>
        <item h="1" x="227"/>
        <item h="1" x="100"/>
        <item h="1" x="111"/>
        <item h="1" x="205"/>
        <item h="1" x="273"/>
        <item h="1" m="1" x="291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5"/>
        <item h="1" x="267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296"/>
        <item h="1" x="165"/>
        <item h="1" x="18"/>
        <item h="1" x="235"/>
        <item h="1" x="236"/>
        <item h="1" x="76"/>
        <item h="1" x="49"/>
        <item h="1" x="174"/>
        <item h="1" x="264"/>
        <item h="1" x="50"/>
        <item h="1" x="170"/>
        <item h="1" x="96"/>
        <item h="1" x="103"/>
        <item h="1" x="242"/>
        <item h="1" x="176"/>
        <item h="1" x="169"/>
        <item h="1" x="271"/>
        <item h="1" x="79"/>
        <item h="1" x="6"/>
        <item h="1" x="82"/>
        <item h="1" x="216"/>
        <item h="1" x="110"/>
        <item h="1" x="289"/>
        <item h="1" x="266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2"/>
        <item t="default"/>
      </items>
    </pivotField>
    <pivotField showAll="0"/>
    <pivotField axis="axisRow" showAll="0">
      <items count="2556">
        <item m="1" x="2552"/>
        <item m="1" x="2551"/>
        <item m="1" x="2554"/>
        <item m="1" x="2553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1"/>
    </i>
    <i>
      <x v="1623"/>
    </i>
    <i>
      <x v="1624"/>
    </i>
    <i>
      <x v="1625"/>
    </i>
    <i>
      <x v="1626"/>
    </i>
    <i>
      <x v="1683"/>
    </i>
    <i>
      <x v="2029"/>
    </i>
    <i>
      <x v="2030"/>
    </i>
    <i>
      <x v="2032"/>
    </i>
    <i>
      <x v="2033"/>
    </i>
    <i>
      <x v="2034"/>
    </i>
    <i>
      <x v="2035"/>
    </i>
    <i>
      <x v="2036"/>
    </i>
    <i>
      <x v="2041"/>
    </i>
    <i>
      <x v="214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55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55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56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1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27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26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x="4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253"/>
        <item x="56"/>
        <item m="1" x="303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300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4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90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3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8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7"/>
        <item m="1" x="294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5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7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6"/>
        <item x="159"/>
        <item x="227"/>
        <item x="100"/>
        <item x="111"/>
        <item x="205"/>
        <item x="273"/>
        <item m="1" x="291"/>
        <item x="29"/>
        <item x="20"/>
        <item x="255"/>
        <item x="53"/>
        <item x="19"/>
        <item x="220"/>
        <item x="85"/>
        <item x="114"/>
        <item x="33"/>
        <item m="1" x="295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6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89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55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51"/>
        <item m="1" x="2552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53"/>
        <item m="1" x="2554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7">
    <i>
      <x v="30"/>
      <x v="428"/>
    </i>
    <i>
      <x v="40"/>
      <x v="2531"/>
    </i>
    <i>
      <x v="61"/>
      <x v="193"/>
    </i>
    <i>
      <x v="99"/>
      <x v="9"/>
    </i>
    <i>
      <x v="110"/>
      <x v="561"/>
    </i>
    <i>
      <x v="147"/>
      <x v="2520"/>
    </i>
    <i>
      <x v="169"/>
      <x v="960"/>
    </i>
    <i>
      <x v="212"/>
      <x v="722"/>
    </i>
    <i>
      <x v="228"/>
      <x v="312"/>
    </i>
    <i r="1">
      <x v="315"/>
    </i>
    <i r="1">
      <x v="316"/>
    </i>
    <i r="1">
      <x v="345"/>
    </i>
    <i>
      <x v="236"/>
      <x v="2546"/>
    </i>
    <i r="1">
      <x v="2547"/>
    </i>
    <i>
      <x v="240"/>
      <x v="543"/>
    </i>
    <i>
      <x v="241"/>
      <x v="30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567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4" firstHeaderRow="0" firstDataRow="1" firstDataCol="1" rowPageCount="4" colPageCount="1"/>
  <pivotFields count="19">
    <pivotField showAll="0"/>
    <pivotField axis="axisRow" multipleItemSelectionAllowed="1" showAll="0" sortType="ascending">
      <items count="428">
        <item m="1" x="42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9">
        <item x="13"/>
        <item x="16"/>
        <item x="21"/>
        <item x="8"/>
        <item x="3"/>
        <item x="25"/>
        <item x="0"/>
        <item m="1" x="301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2"/>
        <item x="47"/>
        <item x="48"/>
        <item x="49"/>
        <item x="50"/>
        <item x="51"/>
        <item x="52"/>
        <item x="53"/>
        <item x="4"/>
        <item m="1" x="299"/>
        <item x="54"/>
        <item x="55"/>
        <item x="56"/>
        <item x="57"/>
        <item m="1" x="306"/>
        <item x="58"/>
        <item x="59"/>
        <item x="60"/>
        <item m="1" x="305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6"/>
        <item x="78"/>
        <item x="79"/>
        <item x="80"/>
        <item m="1" x="293"/>
        <item x="81"/>
        <item x="82"/>
        <item x="83"/>
        <item x="76"/>
        <item x="85"/>
        <item x="86"/>
        <item m="1" x="302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5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4"/>
        <item x="128"/>
        <item x="129"/>
        <item x="130"/>
        <item x="131"/>
        <item x="132"/>
        <item x="133"/>
        <item m="1" x="307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4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1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8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35">
      <pivotArea outline="0" collapsedLevelsAreSubtotals="1" fieldPosition="0"/>
    </format>
    <format dxfId="34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33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32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56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6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27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8">
        <item m="1" x="299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1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3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7"/>
        <item m="1" x="294"/>
        <item x="1"/>
        <item x="116"/>
        <item x="35"/>
        <item x="61"/>
        <item m="1" x="305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00"/>
        <item x="111"/>
        <item x="29"/>
        <item x="20"/>
        <item x="53"/>
        <item x="19"/>
        <item x="85"/>
        <item x="114"/>
        <item x="33"/>
        <item m="1" x="295"/>
        <item x="66"/>
        <item x="26"/>
        <item x="37"/>
        <item x="137"/>
        <item x="73"/>
        <item x="59"/>
        <item x="60"/>
        <item x="34"/>
        <item x="45"/>
        <item x="62"/>
        <item m="1" x="296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2"/>
        <item x="148"/>
        <item x="149"/>
        <item x="150"/>
        <item x="151"/>
        <item m="1" x="304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1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3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5"/>
    </i>
    <i>
      <x v="30"/>
    </i>
    <i>
      <x v="114"/>
    </i>
    <i>
      <x v="75"/>
    </i>
    <i>
      <x v="128"/>
    </i>
    <i>
      <x v="9"/>
    </i>
    <i>
      <x v="10"/>
    </i>
    <i>
      <x v="140"/>
    </i>
    <i>
      <x v="1"/>
    </i>
    <i>
      <x v="116"/>
    </i>
    <i>
      <x v="131"/>
    </i>
    <i>
      <x v="250"/>
    </i>
    <i>
      <x v="184"/>
    </i>
    <i>
      <x v="108"/>
    </i>
    <i>
      <x v="70"/>
    </i>
    <i>
      <x v="245"/>
    </i>
    <i>
      <x v="235"/>
    </i>
    <i>
      <x v="80"/>
    </i>
    <i>
      <x v="145"/>
    </i>
    <i>
      <x v="28"/>
    </i>
    <i>
      <x v="29"/>
    </i>
    <i>
      <x v="158"/>
    </i>
    <i>
      <x v="54"/>
    </i>
    <i>
      <x v="4"/>
    </i>
    <i>
      <x v="270"/>
    </i>
    <i>
      <x v="110"/>
    </i>
    <i>
      <x v="264"/>
    </i>
    <i>
      <x v="189"/>
    </i>
    <i>
      <x v="246"/>
    </i>
    <i>
      <x v="305"/>
    </i>
    <i>
      <x v="185"/>
    </i>
    <i>
      <x v="138"/>
    </i>
    <i>
      <x v="234"/>
    </i>
    <i>
      <x v="278"/>
    </i>
    <i>
      <x v="60"/>
    </i>
    <i>
      <x v="102"/>
    </i>
    <i>
      <x v="151"/>
    </i>
    <i>
      <x v="222"/>
    </i>
    <i>
      <x v="174"/>
    </i>
    <i>
      <x v="139"/>
    </i>
    <i>
      <x v="101"/>
    </i>
    <i>
      <x v="266"/>
    </i>
    <i>
      <x v="196"/>
    </i>
    <i>
      <x v="126"/>
    </i>
    <i>
      <x v="76"/>
    </i>
    <i>
      <x v="43"/>
    </i>
    <i>
      <x v="103"/>
    </i>
    <i>
      <x v="154"/>
    </i>
    <i>
      <x v="136"/>
    </i>
    <i>
      <x v="11"/>
    </i>
    <i>
      <x v="247"/>
    </i>
    <i>
      <x v="214"/>
    </i>
    <i>
      <x v="231"/>
    </i>
    <i>
      <x v="34"/>
    </i>
    <i>
      <x v="62"/>
    </i>
    <i>
      <x v="188"/>
    </i>
    <i>
      <x v="227"/>
    </i>
    <i>
      <x v="221"/>
    </i>
    <i>
      <x v="257"/>
    </i>
    <i>
      <x v="86"/>
    </i>
    <i>
      <x v="13"/>
    </i>
    <i>
      <x v="115"/>
    </i>
    <i>
      <x v="32"/>
    </i>
    <i>
      <x v="98"/>
    </i>
    <i>
      <x v="252"/>
    </i>
    <i>
      <x v="238"/>
    </i>
    <i>
      <x v="133"/>
    </i>
    <i>
      <x v="301"/>
    </i>
    <i>
      <x v="249"/>
    </i>
    <i>
      <x v="35"/>
    </i>
    <i>
      <x v="97"/>
    </i>
    <i>
      <x v="168"/>
    </i>
    <i>
      <x v="251"/>
    </i>
    <i>
      <x v="241"/>
    </i>
    <i>
      <x v="96"/>
    </i>
    <i>
      <x v="81"/>
    </i>
    <i>
      <x v="183"/>
    </i>
    <i>
      <x v="271"/>
    </i>
    <i>
      <x v="289"/>
    </i>
    <i>
      <x v="230"/>
    </i>
    <i>
      <x v="200"/>
    </i>
    <i>
      <x v="296"/>
    </i>
    <i>
      <x v="147"/>
    </i>
    <i>
      <x v="45"/>
    </i>
    <i>
      <x v="170"/>
    </i>
    <i>
      <x v="89"/>
    </i>
    <i>
      <x v="8"/>
    </i>
    <i>
      <x v="248"/>
    </i>
    <i>
      <x v="59"/>
    </i>
    <i>
      <x v="163"/>
    </i>
    <i>
      <x v="274"/>
    </i>
    <i>
      <x v="134"/>
    </i>
    <i>
      <x v="88"/>
    </i>
    <i>
      <x v="225"/>
    </i>
    <i>
      <x v="155"/>
    </i>
    <i>
      <x v="41"/>
    </i>
    <i>
      <x v="223"/>
    </i>
    <i>
      <x v="159"/>
    </i>
    <i>
      <x v="280"/>
    </i>
    <i>
      <x v="3"/>
    </i>
    <i>
      <x v="268"/>
    </i>
    <i>
      <x v="141"/>
    </i>
    <i>
      <x v="213"/>
    </i>
    <i>
      <x v="171"/>
    </i>
    <i>
      <x v="79"/>
    </i>
    <i>
      <x v="304"/>
    </i>
    <i>
      <x v="299"/>
    </i>
    <i>
      <x v="173"/>
    </i>
    <i>
      <x v="262"/>
    </i>
    <i>
      <x v="226"/>
    </i>
    <i>
      <x v="94"/>
    </i>
    <i>
      <x v="153"/>
    </i>
    <i>
      <x v="172"/>
    </i>
    <i>
      <x v="150"/>
    </i>
    <i>
      <x v="236"/>
    </i>
    <i>
      <x v="294"/>
    </i>
    <i>
      <x v="279"/>
    </i>
    <i>
      <x v="161"/>
    </i>
    <i>
      <x v="82"/>
    </i>
    <i>
      <x v="291"/>
    </i>
    <i>
      <x v="205"/>
    </i>
    <i>
      <x v="37"/>
    </i>
    <i>
      <x v="129"/>
    </i>
    <i>
      <x v="112"/>
    </i>
    <i>
      <x v="67"/>
    </i>
    <i>
      <x v="242"/>
    </i>
    <i>
      <x v="53"/>
    </i>
    <i>
      <x v="292"/>
    </i>
    <i>
      <x v="204"/>
    </i>
    <i>
      <x v="91"/>
    </i>
    <i>
      <x v="298"/>
    </i>
    <i>
      <x v="68"/>
    </i>
    <i>
      <x v="143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56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20" firstHeaderRow="1" firstDataRow="1" firstDataCol="1" rowPageCount="3" colPageCount="1"/>
  <pivotFields count="19">
    <pivotField showAll="0"/>
    <pivotField axis="axisRow" showAll="0">
      <items count="428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5">
    <i>
      <x v="400"/>
    </i>
    <i>
      <x v="401"/>
    </i>
    <i>
      <x v="402"/>
    </i>
    <i>
      <x v="403"/>
    </i>
    <i>
      <x v="405"/>
    </i>
    <i>
      <x v="406"/>
    </i>
    <i>
      <x v="410"/>
    </i>
    <i>
      <x v="414"/>
    </i>
    <i>
      <x v="416"/>
    </i>
    <i>
      <x v="419"/>
    </i>
    <i>
      <x v="420"/>
    </i>
    <i>
      <x v="421"/>
    </i>
    <i>
      <x v="425"/>
    </i>
    <i>
      <x v="426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5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56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201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7">
        <item m="1" x="42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3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7"/>
        <item m="1" x="294"/>
        <item x="155"/>
        <item x="148"/>
        <item x="167"/>
        <item x="188"/>
        <item x="177"/>
        <item x="1"/>
        <item x="116"/>
        <item x="35"/>
        <item x="61"/>
        <item m="1" x="30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59"/>
        <item x="227"/>
        <item x="100"/>
        <item x="111"/>
        <item x="205"/>
        <item m="1" x="291"/>
        <item x="29"/>
        <item x="20"/>
        <item x="53"/>
        <item x="19"/>
        <item x="220"/>
        <item x="85"/>
        <item x="114"/>
        <item x="33"/>
        <item m="1" x="295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6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2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1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0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55">
        <item m="1" x="2552"/>
        <item m="1" x="2551"/>
        <item m="1" x="2554"/>
        <item m="1" x="2553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2538"/>
        <item x="13"/>
        <item x="627"/>
        <item x="2304"/>
        <item x="2542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14"/>
        <item x="1282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197">
    <i>
      <x v="52"/>
      <x v="1"/>
      <x v="150"/>
    </i>
    <i>
      <x v="106"/>
      <x v="1"/>
      <x v="1093"/>
    </i>
    <i r="1">
      <x v="3"/>
      <x v="150"/>
    </i>
    <i r="2">
      <x v="1093"/>
    </i>
    <i>
      <x v="110"/>
      <x v="3"/>
      <x v="156"/>
    </i>
    <i>
      <x v="115"/>
      <x v="1"/>
      <x v="138"/>
    </i>
    <i r="2">
      <x v="156"/>
    </i>
    <i>
      <x v="116"/>
      <x v="3"/>
      <x v="98"/>
    </i>
    <i r="2">
      <x v="138"/>
    </i>
    <i>
      <x v="123"/>
      <x v="1"/>
      <x v="1093"/>
    </i>
    <i r="1">
      <x v="3"/>
      <x v="1093"/>
    </i>
    <i>
      <x v="127"/>
      <x v="3"/>
      <x v="128"/>
    </i>
    <i r="2">
      <x v="132"/>
    </i>
    <i r="2">
      <x v="154"/>
    </i>
    <i r="2">
      <x v="156"/>
    </i>
    <i>
      <x v="134"/>
      <x v="1"/>
      <x v="188"/>
    </i>
    <i r="1">
      <x v="3"/>
      <x v="188"/>
    </i>
    <i r="2">
      <x v="1093"/>
    </i>
    <i>
      <x v="140"/>
      <x v="3"/>
      <x v="80"/>
    </i>
    <i>
      <x v="141"/>
      <x v="1"/>
      <x v="132"/>
    </i>
    <i r="1">
      <x v="3"/>
      <x v="80"/>
    </i>
    <i r="2">
      <x v="132"/>
    </i>
    <i>
      <x v="142"/>
      <x v="1"/>
      <x v="108"/>
    </i>
    <i>
      <x v="144"/>
      <x v="3"/>
      <x v="82"/>
    </i>
    <i r="2">
      <x v="154"/>
    </i>
    <i>
      <x v="151"/>
      <x v="3"/>
      <x v="150"/>
    </i>
    <i>
      <x v="157"/>
      <x v="1"/>
      <x v="82"/>
    </i>
    <i r="1">
      <x v="3"/>
      <x v="82"/>
    </i>
    <i>
      <x v="158"/>
      <x v="1"/>
      <x v="138"/>
    </i>
    <i r="2">
      <x v="150"/>
    </i>
    <i>
      <x v="159"/>
      <x v="3"/>
      <x v="138"/>
    </i>
    <i>
      <x v="170"/>
      <x v="1"/>
      <x v="156"/>
    </i>
    <i>
      <x v="171"/>
      <x v="3"/>
      <x v="156"/>
    </i>
    <i>
      <x v="177"/>
      <x v="1"/>
      <x v="82"/>
    </i>
    <i>
      <x v="179"/>
      <x v="3"/>
      <x v="82"/>
    </i>
    <i>
      <x v="184"/>
      <x v="1"/>
      <x v="79"/>
    </i>
    <i r="1">
      <x v="3"/>
      <x v="80"/>
    </i>
    <i>
      <x v="187"/>
      <x v="3"/>
      <x v="77"/>
    </i>
    <i>
      <x v="188"/>
      <x v="1"/>
      <x v="128"/>
    </i>
    <i>
      <x v="191"/>
      <x v="1"/>
      <x v="79"/>
    </i>
    <i>
      <x v="193"/>
      <x v="1"/>
      <x v="1072"/>
    </i>
    <i r="1">
      <x v="3"/>
      <x v="1072"/>
    </i>
    <i>
      <x v="196"/>
      <x v="1"/>
      <x v="138"/>
    </i>
    <i r="1">
      <x v="3"/>
      <x v="86"/>
    </i>
    <i>
      <x v="197"/>
      <x v="3"/>
      <x v="80"/>
    </i>
    <i r="2">
      <x v="128"/>
    </i>
    <i r="2">
      <x v="134"/>
    </i>
    <i>
      <x v="204"/>
      <x v="1"/>
      <x v="86"/>
    </i>
    <i>
      <x v="208"/>
      <x v="1"/>
      <x v="98"/>
    </i>
    <i r="1">
      <x v="3"/>
      <x v="98"/>
    </i>
    <i>
      <x v="215"/>
      <x v="1"/>
      <x v="82"/>
    </i>
    <i>
      <x v="216"/>
      <x v="3"/>
      <x v="82"/>
    </i>
    <i>
      <x v="217"/>
      <x v="1"/>
      <x v="134"/>
    </i>
    <i>
      <x v="221"/>
      <x v="1"/>
      <x v="115"/>
    </i>
    <i r="1">
      <x v="3"/>
      <x v="115"/>
    </i>
    <i r="2">
      <x v="134"/>
    </i>
    <i>
      <x v="222"/>
      <x v="1"/>
      <x v="108"/>
    </i>
    <i>
      <x v="228"/>
      <x v="3"/>
      <x v="1080"/>
    </i>
    <i>
      <x v="230"/>
      <x v="1"/>
      <x v="82"/>
    </i>
    <i>
      <x v="231"/>
      <x v="3"/>
      <x v="82"/>
    </i>
    <i>
      <x v="232"/>
      <x v="1"/>
      <x v="1080"/>
    </i>
    <i>
      <x v="233"/>
      <x v="1"/>
      <x v="86"/>
    </i>
    <i r="1">
      <x v="3"/>
      <x v="86"/>
    </i>
    <i r="2">
      <x v="1080"/>
    </i>
    <i>
      <x v="236"/>
      <x v="3"/>
      <x v="156"/>
    </i>
    <i r="2">
      <x v="1068"/>
    </i>
    <i>
      <x v="237"/>
      <x v="1"/>
      <x v="156"/>
    </i>
    <i r="2">
      <x v="175"/>
    </i>
    <i r="1">
      <x v="3"/>
      <x v="152"/>
    </i>
    <i r="2">
      <x v="160"/>
    </i>
    <i>
      <x v="241"/>
      <x v="1"/>
      <x v="152"/>
    </i>
    <i>
      <x v="242"/>
      <x v="1"/>
      <x v="156"/>
    </i>
    <i>
      <x v="244"/>
      <x v="1"/>
      <x v="98"/>
    </i>
    <i>
      <x v="246"/>
      <x v="3"/>
      <x v="103"/>
    </i>
    <i r="2">
      <x v="153"/>
    </i>
    <i r="2">
      <x v="160"/>
    </i>
    <i>
      <x v="247"/>
      <x v="3"/>
      <x v="1091"/>
    </i>
    <i>
      <x v="248"/>
      <x v="1"/>
      <x v="1091"/>
    </i>
    <i>
      <x v="256"/>
      <x v="1"/>
      <x v="153"/>
    </i>
    <i>
      <x v="259"/>
      <x v="1"/>
      <x v="142"/>
    </i>
    <i r="1">
      <x v="3"/>
      <x v="142"/>
    </i>
    <i r="2">
      <x v="152"/>
    </i>
    <i r="2">
      <x v="165"/>
    </i>
    <i>
      <x v="260"/>
      <x v="1"/>
      <x v="165"/>
    </i>
    <i>
      <x v="264"/>
      <x v="1"/>
      <x v="82"/>
    </i>
    <i r="1">
      <x v="3"/>
      <x v="82"/>
    </i>
    <i>
      <x v="266"/>
      <x v="1"/>
      <x v="152"/>
    </i>
    <i>
      <x v="267"/>
      <x v="3"/>
      <x v="160"/>
    </i>
    <i>
      <x v="269"/>
      <x v="3"/>
      <x v="86"/>
    </i>
    <i>
      <x v="273"/>
      <x v="3"/>
      <x v="115"/>
    </i>
    <i>
      <x v="276"/>
      <x v="1"/>
      <x v="77"/>
    </i>
    <i>
      <x v="278"/>
      <x v="3"/>
      <x v="164"/>
    </i>
    <i>
      <x v="279"/>
      <x v="1"/>
      <x v="132"/>
    </i>
    <i r="1">
      <x v="3"/>
      <x v="132"/>
    </i>
    <i>
      <x v="280"/>
      <x v="1"/>
      <x v="1093"/>
    </i>
    <i>
      <x v="281"/>
      <x v="3"/>
      <x v="1080"/>
    </i>
    <i r="2">
      <x v="1093"/>
    </i>
    <i>
      <x v="282"/>
      <x v="1"/>
      <x v="160"/>
    </i>
    <i r="1">
      <x v="3"/>
      <x v="1075"/>
    </i>
    <i>
      <x v="284"/>
      <x v="1"/>
      <x v="160"/>
    </i>
    <i r="1">
      <x v="3"/>
      <x v="160"/>
    </i>
    <i>
      <x v="300"/>
      <x v="1"/>
      <x v="164"/>
    </i>
    <i>
      <x v="302"/>
      <x v="3"/>
      <x v="164"/>
    </i>
    <i>
      <x v="307"/>
      <x v="3"/>
      <x v="108"/>
    </i>
    <i>
      <x v="308"/>
      <x v="1"/>
      <x v="134"/>
    </i>
    <i>
      <x v="309"/>
      <x v="1"/>
      <x v="108"/>
    </i>
    <i r="1">
      <x v="3"/>
      <x v="134"/>
    </i>
    <i>
      <x v="310"/>
      <x v="3"/>
      <x v="175"/>
    </i>
    <i>
      <x v="311"/>
      <x v="1"/>
      <x v="175"/>
    </i>
    <i>
      <x v="312"/>
      <x v="1"/>
      <x v="134"/>
    </i>
    <i>
      <x v="313"/>
      <x v="3"/>
      <x v="134"/>
    </i>
    <i>
      <x v="314"/>
      <x v="1"/>
      <x v="152"/>
    </i>
    <i>
      <x v="320"/>
      <x v="1"/>
      <x v="164"/>
    </i>
    <i r="1">
      <x v="3"/>
      <x v="96"/>
    </i>
    <i r="2">
      <x v="165"/>
    </i>
    <i>
      <x v="321"/>
      <x v="1"/>
      <x v="152"/>
    </i>
    <i r="1">
      <x v="3"/>
      <x v="178"/>
    </i>
    <i>
      <x v="322"/>
      <x v="1"/>
      <x v="178"/>
    </i>
    <i>
      <x v="323"/>
      <x v="3"/>
      <x v="159"/>
    </i>
    <i>
      <x v="326"/>
      <x v="3"/>
      <x v="108"/>
    </i>
    <i>
      <x v="327"/>
      <x v="1"/>
      <x v="108"/>
    </i>
    <i>
      <x v="328"/>
      <x v="1"/>
      <x v="96"/>
    </i>
    <i>
      <x v="330"/>
      <x v="1"/>
      <x v="103"/>
    </i>
    <i r="1">
      <x v="3"/>
      <x v="108"/>
    </i>
    <i>
      <x v="333"/>
      <x v="1"/>
      <x v="152"/>
    </i>
    <i>
      <x v="334"/>
      <x v="3"/>
      <x v="103"/>
    </i>
    <i r="2">
      <x v="152"/>
    </i>
    <i>
      <x v="337"/>
      <x v="1"/>
      <x v="134"/>
    </i>
    <i>
      <x v="338"/>
      <x v="1"/>
      <x v="85"/>
    </i>
    <i>
      <x v="340"/>
      <x v="1"/>
      <x v="186"/>
    </i>
    <i r="1">
      <x v="3"/>
      <x v="82"/>
    </i>
    <i r="2">
      <x v="134"/>
    </i>
    <i r="2">
      <x v="186"/>
    </i>
    <i>
      <x v="342"/>
      <x v="1"/>
      <x v="108"/>
    </i>
    <i>
      <x v="344"/>
      <x v="1"/>
      <x v="159"/>
    </i>
    <i>
      <x v="346"/>
      <x v="1"/>
      <x v="108"/>
    </i>
    <i r="2">
      <x v="1087"/>
    </i>
    <i r="1">
      <x v="3"/>
      <x v="108"/>
    </i>
    <i r="2">
      <x v="159"/>
    </i>
    <i r="2">
      <x v="1087"/>
    </i>
    <i>
      <x v="351"/>
      <x v="3"/>
      <x v="86"/>
    </i>
    <i r="2">
      <x v="108"/>
    </i>
    <i>
      <x v="353"/>
      <x v="1"/>
      <x v="108"/>
    </i>
    <i>
      <x v="358"/>
      <x v="1"/>
      <x v="81"/>
    </i>
    <i r="2">
      <x v="115"/>
    </i>
    <i r="2">
      <x v="1080"/>
    </i>
    <i>
      <x v="359"/>
      <x v="3"/>
      <x v="81"/>
    </i>
    <i r="2">
      <x v="115"/>
    </i>
    <i r="2">
      <x v="1083"/>
    </i>
    <i>
      <x v="363"/>
      <x v="1"/>
      <x v="134"/>
    </i>
    <i r="1">
      <x v="3"/>
      <x v="134"/>
    </i>
    <i>
      <x v="364"/>
      <x v="1"/>
      <x v="1082"/>
    </i>
    <i>
      <x v="365"/>
      <x v="1"/>
      <x v="164"/>
    </i>
    <i r="1">
      <x v="3"/>
      <x v="134"/>
    </i>
    <i r="2">
      <x v="165"/>
    </i>
    <i>
      <x v="366"/>
      <x v="1"/>
      <x v="1095"/>
    </i>
    <i>
      <x v="369"/>
      <x v="1"/>
      <x v="103"/>
    </i>
    <i r="1">
      <x v="3"/>
      <x v="1089"/>
    </i>
    <i>
      <x v="370"/>
      <x v="1"/>
      <x v="90"/>
    </i>
    <i>
      <x v="371"/>
      <x v="1"/>
      <x v="171"/>
    </i>
    <i r="1">
      <x v="3"/>
      <x v="103"/>
    </i>
    <i r="2">
      <x v="171"/>
    </i>
    <i>
      <x v="373"/>
      <x v="1"/>
      <x v="81"/>
    </i>
    <i>
      <x v="376"/>
      <x v="1"/>
      <x v="141"/>
    </i>
    <i r="1">
      <x v="3"/>
      <x v="81"/>
    </i>
    <i r="2">
      <x v="141"/>
    </i>
    <i r="2">
      <x v="142"/>
    </i>
    <i r="2">
      <x v="1086"/>
    </i>
    <i>
      <x v="377"/>
      <x v="1"/>
      <x v="182"/>
    </i>
    <i r="1">
      <x v="3"/>
      <x v="182"/>
    </i>
    <i>
      <x v="378"/>
      <x v="1"/>
      <x v="103"/>
    </i>
    <i>
      <x v="380"/>
      <x v="3"/>
      <x v="103"/>
    </i>
    <i>
      <x v="384"/>
      <x v="3"/>
      <x v="171"/>
    </i>
    <i>
      <x v="389"/>
      <x v="1"/>
      <x v="108"/>
    </i>
    <i>
      <x v="390"/>
      <x v="1"/>
      <x v="98"/>
    </i>
    <i r="1">
      <x v="3"/>
      <x v="80"/>
    </i>
    <i>
      <x v="391"/>
      <x v="3"/>
      <x v="103"/>
    </i>
    <i>
      <x v="392"/>
      <x v="1"/>
      <x v="81"/>
    </i>
    <i r="2">
      <x v="152"/>
    </i>
    <i>
      <x v="393"/>
      <x v="3"/>
      <x v="83"/>
    </i>
    <i r="2">
      <x v="152"/>
    </i>
    <i>
      <x v="396"/>
      <x v="3"/>
      <x v="90"/>
    </i>
    <i>
      <x v="398"/>
      <x v="3"/>
      <x v="152"/>
    </i>
    <i>
      <x v="399"/>
      <x v="1"/>
      <x v="115"/>
    </i>
    <i>
      <x v="400"/>
      <x v="1"/>
      <x v="1082"/>
    </i>
    <i r="1">
      <x v="3"/>
      <x v="115"/>
    </i>
    <i>
      <x v="401"/>
      <x v="1"/>
      <x v="115"/>
    </i>
    <i r="1">
      <x v="3"/>
      <x v="1080"/>
    </i>
    <i>
      <x v="402"/>
      <x v="1"/>
      <x v="95"/>
    </i>
    <i r="1">
      <x v="3"/>
      <x v="115"/>
    </i>
    <i>
      <x v="403"/>
      <x v="3"/>
      <x v="96"/>
    </i>
    <i>
      <x v="410"/>
      <x v="1"/>
      <x v="152"/>
    </i>
    <i>
      <x v="416"/>
      <x v="1"/>
      <x v="134"/>
    </i>
    <i r="1">
      <x v="3"/>
      <x v="134"/>
    </i>
    <i>
      <x v="419"/>
      <x v="3"/>
      <x v="134"/>
    </i>
    <i>
      <x v="421"/>
      <x v="1"/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56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7">
        <item m="1" x="42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0"/>
        <item x="165"/>
        <item x="166"/>
        <item x="167"/>
        <item x="168"/>
        <item x="169"/>
        <item x="170"/>
        <item x="171"/>
        <item x="172"/>
        <item m="1" x="192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3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7"/>
        <item m="1" x="294"/>
        <item x="155"/>
        <item x="148"/>
        <item x="167"/>
        <item x="188"/>
        <item x="177"/>
        <item x="1"/>
        <item x="116"/>
        <item x="35"/>
        <item x="61"/>
        <item m="1" x="30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59"/>
        <item x="227"/>
        <item x="100"/>
        <item x="111"/>
        <item x="205"/>
        <item m="1" x="291"/>
        <item x="29"/>
        <item x="20"/>
        <item x="53"/>
        <item x="19"/>
        <item x="220"/>
        <item x="85"/>
        <item x="114"/>
        <item x="33"/>
        <item m="1" x="295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6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2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1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0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55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551"/>
        <item h="1" m="1" x="2552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6"/>
        <item h="1" x="1767"/>
        <item h="1" x="1913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5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m="1" x="2553"/>
        <item h="1" m="1" x="2554"/>
        <item h="1" x="2454"/>
        <item h="1" x="2455"/>
        <item h="1" x="2456"/>
        <item h="1" x="2457"/>
        <item h="1" x="226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6"/>
        <item h="1" x="2537"/>
        <item h="1" x="2538"/>
        <item h="1" x="2539"/>
        <item h="1" x="2540"/>
        <item h="1" x="2535"/>
        <item h="1" x="2541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197"/>
      <x v="52"/>
      <x/>
      <x v="788"/>
    </i>
    <i>
      <x v="250"/>
      <x v="52"/>
      <x/>
      <x v="788"/>
    </i>
    <i>
      <x v="304"/>
      <x v="52"/>
      <x/>
      <x v="788"/>
    </i>
    <i>
      <x v="387"/>
      <x v="52"/>
      <x/>
      <x v="78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56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7">
        <item m="1" x="42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0"/>
        <item x="165"/>
        <item x="166"/>
        <item x="167"/>
        <item x="168"/>
        <item x="169"/>
        <item x="170"/>
        <item x="171"/>
        <item x="172"/>
        <item m="1" x="192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8">
        <item h="1" m="1" x="299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1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4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3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7"/>
        <item h="1" m="1" x="294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5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2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6"/>
        <item h="1" x="159"/>
        <item h="1" x="227"/>
        <item h="1" x="100"/>
        <item h="1" x="111"/>
        <item h="1" x="205"/>
        <item h="1" m="1" x="291"/>
        <item h="1" x="29"/>
        <item h="1" x="20"/>
        <item h="1" x="53"/>
        <item h="1" x="19"/>
        <item h="1" x="220"/>
        <item h="1" x="85"/>
        <item h="1" x="114"/>
        <item h="1" x="33"/>
        <item h="1" m="1" x="295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6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2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0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3"/>
        <item h="1" x="272"/>
        <item h="1" x="273"/>
        <item h="1" x="274"/>
        <item h="1" x="275"/>
        <item h="1" x="276"/>
        <item h="1" x="277"/>
        <item h="1" m="1" x="297"/>
        <item h="1" x="278"/>
        <item h="1" x="279"/>
        <item h="1" x="281"/>
        <item h="1" x="282"/>
        <item h="1" m="1" x="298"/>
        <item h="1" x="284"/>
        <item h="1" x="286"/>
        <item h="1" x="287"/>
        <item h="1" x="285"/>
        <item h="1" x="288"/>
        <item h="1" x="289"/>
        <item h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1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0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55">
        <item m="1" x="2552"/>
        <item m="1" x="2551"/>
        <item m="1" x="2554"/>
        <item m="1" x="2553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2538"/>
        <item x="13"/>
        <item x="627"/>
        <item x="2304"/>
        <item x="2542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14"/>
        <item x="1282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2">
    <i>
      <x v="99"/>
      <x v="52"/>
      <x v="134"/>
      <x/>
    </i>
    <i>
      <x v="128"/>
      <x v="52"/>
      <x v="108"/>
      <x/>
    </i>
    <i r="2">
      <x v="150"/>
      <x/>
    </i>
    <i r="2">
      <x v="156"/>
      <x/>
    </i>
    <i>
      <x v="136"/>
      <x v="52"/>
      <x v="164"/>
      <x/>
    </i>
    <i>
      <x v="141"/>
      <x v="29"/>
      <x v="108"/>
      <x/>
    </i>
    <i r="1">
      <x v="125"/>
      <x v="108"/>
      <x v="2"/>
    </i>
    <i>
      <x v="143"/>
      <x v="15"/>
      <x v="161"/>
      <x/>
    </i>
    <i r="1">
      <x v="125"/>
      <x v="79"/>
      <x/>
    </i>
    <i r="2">
      <x v="113"/>
      <x/>
    </i>
    <i r="2">
      <x v="161"/>
      <x v="2"/>
    </i>
    <i>
      <x v="144"/>
      <x v="15"/>
      <x v="114"/>
      <x/>
    </i>
    <i r="2">
      <x v="163"/>
      <x/>
    </i>
    <i r="1">
      <x v="29"/>
      <x v="162"/>
      <x/>
    </i>
    <i>
      <x v="157"/>
      <x v="29"/>
      <x v="81"/>
      <x/>
    </i>
    <i r="2">
      <x v="139"/>
      <x/>
    </i>
    <i r="2">
      <x v="150"/>
      <x/>
    </i>
    <i>
      <x v="161"/>
      <x v="29"/>
      <x v="98"/>
      <x/>
    </i>
    <i>
      <x v="162"/>
      <x v="125"/>
      <x v="95"/>
      <x v="2"/>
    </i>
    <i>
      <x v="176"/>
      <x v="29"/>
      <x v="164"/>
      <x/>
    </i>
    <i>
      <x v="179"/>
      <x v="29"/>
      <x v="128"/>
      <x/>
    </i>
    <i>
      <x v="235"/>
      <x v="125"/>
      <x v="139"/>
      <x v="2"/>
    </i>
    <i>
      <x v="237"/>
      <x v="125"/>
      <x v="167"/>
      <x v="2"/>
    </i>
    <i>
      <x v="238"/>
      <x v="29"/>
      <x v="167"/>
      <x/>
    </i>
    <i>
      <x v="266"/>
      <x v="29"/>
      <x v="86"/>
      <x/>
    </i>
    <i>
      <x v="280"/>
      <x v="125"/>
      <x v="86"/>
      <x v="2"/>
    </i>
    <i>
      <x v="281"/>
      <x v="52"/>
      <x v="164"/>
      <x/>
    </i>
    <i r="1">
      <x v="125"/>
      <x v="164"/>
      <x v="2"/>
    </i>
    <i>
      <x v="282"/>
      <x v="52"/>
      <x v="132"/>
      <x/>
    </i>
    <i r="1">
      <x v="125"/>
      <x v="132"/>
      <x v="2"/>
    </i>
    <i>
      <x v="283"/>
      <x v="125"/>
      <x v="156"/>
      <x v="2"/>
    </i>
    <i>
      <x v="284"/>
      <x v="52"/>
      <x v="156"/>
      <x/>
    </i>
    <i>
      <x v="293"/>
      <x v="52"/>
      <x v="115"/>
      <x/>
    </i>
    <i>
      <x v="298"/>
      <x v="29"/>
      <x v="175"/>
      <x/>
    </i>
    <i>
      <x v="302"/>
      <x v="125"/>
      <x v="175"/>
      <x v="2"/>
    </i>
    <i>
      <x v="309"/>
      <x v="52"/>
      <x v="168"/>
      <x/>
    </i>
    <i>
      <x v="322"/>
      <x v="125"/>
      <x v="128"/>
      <x v="2"/>
    </i>
    <i>
      <x v="323"/>
      <x v="52"/>
      <x v="128"/>
      <x/>
    </i>
    <i>
      <x v="324"/>
      <x v="125"/>
      <x v="156"/>
      <x v="2"/>
    </i>
    <i>
      <x v="357"/>
      <x v="52"/>
      <x v="104"/>
      <x/>
    </i>
    <i>
      <x v="412"/>
      <x v="125"/>
      <x v="98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8">
        <i x="299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80" s="1"/>
        <i x="187" s="1"/>
        <i x="231" s="1"/>
        <i x="261" s="1"/>
        <i x="105" s="1"/>
        <i x="3" s="1"/>
        <i x="131" s="1"/>
        <i x="25" s="1"/>
        <i x="268" s="1"/>
        <i x="200" s="1"/>
        <i x="121" s="1"/>
        <i x="135" s="1"/>
        <i x="203" s="1"/>
        <i x="252" s="1"/>
        <i x="233" s="1"/>
        <i x="282" s="1"/>
        <i x="0" s="1"/>
        <i x="77" s="1"/>
        <i x="106" s="1"/>
        <i x="232" s="1"/>
        <i x="230" s="1"/>
        <i x="217" s="1"/>
        <i x="132" s="1"/>
        <i x="117" s="1"/>
        <i x="190" s="1"/>
        <i x="301" s="1"/>
        <i x="2" s="1"/>
        <i x="253" s="1"/>
        <i x="56" s="1"/>
        <i x="303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58" s="1"/>
        <i x="287" s="1"/>
        <i x="288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5" s="1"/>
        <i x="5" s="1"/>
        <i x="246" s="1"/>
        <i x="158" s="1"/>
        <i x="300" s="1"/>
        <i x="152" s="1"/>
        <i x="75" s="1"/>
        <i x="166" s="1"/>
        <i x="219" s="1"/>
        <i x="265" s="1"/>
        <i x="112" s="1"/>
        <i x="129" s="1"/>
        <i x="80" s="1"/>
        <i x="199" s="1"/>
        <i x="168" s="1"/>
        <i x="202" s="1"/>
        <i x="162" s="1"/>
        <i x="172" s="1"/>
        <i x="304" s="1"/>
        <i x="120" s="1"/>
        <i x="237" s="1"/>
        <i x="256" s="1"/>
        <i x="249" s="1"/>
        <i x="270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90" s="1"/>
        <i x="224" s="1"/>
        <i x="123" s="1"/>
        <i x="109" s="1"/>
        <i x="81" s="1"/>
        <i x="136" s="1"/>
        <i x="223" s="1"/>
        <i x="139" s="1"/>
        <i x="279" s="1"/>
        <i x="274" s="1"/>
        <i x="164" s="1"/>
        <i x="194" s="1"/>
        <i x="211" s="1"/>
        <i x="222" s="1"/>
        <i x="276" s="1"/>
        <i x="225" s="1"/>
        <i x="55" s="1"/>
        <i x="107" s="1"/>
        <i x="83" s="1"/>
        <i x="263" s="1"/>
        <i x="214" s="1"/>
        <i x="134" s="1"/>
        <i x="138" s="1"/>
        <i x="212" s="1"/>
        <i x="286" s="1"/>
        <i x="244" s="1"/>
        <i x="185" s="1"/>
        <i x="90" s="1"/>
        <i x="293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5" s="1"/>
        <i x="298" s="1"/>
        <i x="284" s="1"/>
        <i x="238" s="1"/>
        <i x="151" s="1"/>
        <i x="113" s="1"/>
        <i x="140" s="1"/>
        <i x="156" s="1"/>
        <i x="201" s="1"/>
        <i x="65" s="1"/>
        <i x="32" s="1"/>
        <i x="272" s="1"/>
        <i x="94" s="1"/>
        <i x="163" s="1"/>
        <i x="182" s="1"/>
        <i x="95" s="1"/>
        <i x="307" s="1"/>
        <i x="294" s="1"/>
        <i x="155" s="1"/>
        <i x="148" s="1"/>
        <i x="167" s="1"/>
        <i x="188" s="1"/>
        <i x="277" s="1"/>
        <i x="177" s="1"/>
        <i x="1" s="1"/>
        <i x="116" s="1"/>
        <i x="248" s="1"/>
        <i x="35" s="1"/>
        <i x="61" s="1"/>
        <i x="305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297" s="1"/>
        <i x="179" s="1"/>
        <i x="141" s="1"/>
        <i x="97" s="1"/>
        <i x="88" s="1"/>
        <i x="70" s="1"/>
        <i x="69" s="1"/>
        <i x="302" s="1"/>
        <i x="14" s="1"/>
        <i x="78" s="1"/>
        <i x="74" s="1"/>
        <i x="46" s="1"/>
        <i x="144" s="1"/>
        <i x="283" s="1"/>
        <i x="281" s="1"/>
        <i x="245" s="1"/>
        <i x="48" s="1"/>
        <i x="92" s="1"/>
        <i x="278" s="1"/>
        <i x="41" s="1"/>
        <i x="128" s="1"/>
        <i x="38" s="1"/>
        <i x="306" s="1"/>
        <i x="159" s="1"/>
        <i x="227" s="1"/>
        <i x="100" s="1"/>
        <i x="111" s="1"/>
        <i x="205" s="1"/>
        <i x="273" s="1"/>
        <i x="291" s="1"/>
        <i x="29" s="1"/>
        <i x="20" s="1"/>
        <i x="255" s="1"/>
        <i x="53" s="1"/>
        <i x="19" s="1"/>
        <i x="220" s="1"/>
        <i x="85" s="1"/>
        <i x="114" s="1"/>
        <i x="33" s="1"/>
        <i x="295" s="1"/>
        <i x="267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296" s="1"/>
        <i x="165" s="1"/>
        <i x="18" s="1"/>
        <i x="235" s="1"/>
        <i x="236" s="1"/>
        <i x="76" s="1"/>
        <i x="49" s="1"/>
        <i x="174" s="1"/>
        <i x="264" s="1"/>
        <i x="50" s="1"/>
        <i x="170" s="1"/>
        <i x="96" s="1"/>
        <i x="103" s="1"/>
        <i x="242" s="1"/>
        <i x="176" s="1"/>
        <i x="169" s="1"/>
        <i x="271" s="1"/>
        <i x="79" s="1"/>
        <i x="6" s="1"/>
        <i x="82" s="1"/>
        <i x="216" s="1"/>
        <i x="110" s="1"/>
        <i x="289" s="1"/>
        <i x="266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9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8">
        <i x="118"/>
        <i x="4"/>
        <i x="126"/>
        <i x="154"/>
        <i x="280"/>
        <i x="105"/>
        <i x="3"/>
        <i x="135"/>
        <i x="0"/>
        <i x="106"/>
        <i x="2"/>
        <i x="115"/>
        <i x="51"/>
        <i x="36"/>
        <i x="43"/>
        <i x="129"/>
        <i x="270"/>
        <i x="119"/>
        <i x="157"/>
        <i x="101"/>
        <i x="175"/>
        <i x="215"/>
        <i x="124"/>
        <i x="224"/>
        <i x="123"/>
        <i x="109"/>
        <i x="81"/>
        <i x="136"/>
        <i x="139"/>
        <i x="276"/>
        <i x="55"/>
        <i x="107"/>
        <i x="83"/>
        <i x="213"/>
        <i x="247"/>
        <i x="95"/>
        <i x="177"/>
        <i x="1"/>
        <i x="84" s="1"/>
        <i x="46"/>
        <i x="33"/>
        <i x="26"/>
        <i x="34"/>
        <i x="165"/>
        <i x="96"/>
        <i x="103"/>
        <i x="269"/>
        <i x="40"/>
        <i x="30"/>
        <i x="57"/>
        <i x="206"/>
        <i x="27"/>
        <i x="207"/>
        <i x="104"/>
        <i x="153"/>
        <i x="39"/>
        <i x="299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8" nd="1"/>
        <i x="200" nd="1"/>
        <i x="121" nd="1"/>
        <i x="203" nd="1"/>
        <i x="252" nd="1"/>
        <i x="233" nd="1"/>
        <i x="282" nd="1"/>
        <i x="77" nd="1"/>
        <i x="232" nd="1"/>
        <i x="230" nd="1"/>
        <i x="217" nd="1"/>
        <i x="132" nd="1"/>
        <i x="117" nd="1"/>
        <i x="190" nd="1"/>
        <i x="301" nd="1"/>
        <i x="253" nd="1"/>
        <i x="56" nd="1"/>
        <i x="303" nd="1"/>
        <i x="192" nd="1"/>
        <i x="180" nd="1"/>
        <i x="254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90" nd="1"/>
        <i x="223" nd="1"/>
        <i x="279" nd="1"/>
        <i x="274" nd="1"/>
        <i x="164" nd="1"/>
        <i x="194" nd="1"/>
        <i x="211" nd="1"/>
        <i x="222" nd="1"/>
        <i x="225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43" nd="1"/>
        <i x="63" nd="1"/>
        <i x="10" nd="1"/>
        <i x="146" nd="1"/>
        <i x="171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7" nd="1"/>
        <i x="294" nd="1"/>
        <i x="155" nd="1"/>
        <i x="148" nd="1"/>
        <i x="167" nd="1"/>
        <i x="188" nd="1"/>
        <i x="277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295" nd="1"/>
        <i x="267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6" nd="1"/>
        <i x="18" nd="1"/>
        <i x="235" nd="1"/>
        <i x="236" nd="1"/>
        <i x="76" nd="1"/>
        <i x="49" nd="1"/>
        <i x="174" nd="1"/>
        <i x="264" nd="1"/>
        <i x="50" nd="1"/>
        <i x="170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2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555">
        <i x="1001" s="1"/>
        <i x="174" s="1"/>
        <i x="1080" s="1"/>
        <i x="534" s="1"/>
        <i x="1102" s="1"/>
        <i x="2387" s="1"/>
        <i x="173" s="1"/>
        <i x="177" s="1"/>
        <i x="2410" s="1"/>
        <i x="762" s="1"/>
        <i x="2001" s="1"/>
        <i x="511" s="1"/>
        <i x="1643" s="1"/>
        <i x="367" s="1"/>
        <i x="431" s="1"/>
        <i x="1014" s="1"/>
        <i x="178" s="1"/>
        <i x="141" s="1"/>
        <i x="961" s="1"/>
        <i x="2296" s="1"/>
        <i x="1697" s="1"/>
        <i x="217" s="1"/>
        <i x="1573" s="1"/>
        <i x="1644" s="1"/>
        <i x="1016" s="1"/>
        <i x="512" s="1"/>
        <i x="2021" s="1"/>
        <i x="1590" s="1"/>
        <i x="200" s="1"/>
        <i x="1698" s="1"/>
        <i x="2264" s="1"/>
        <i x="786" s="1"/>
        <i x="2013" s="1"/>
        <i x="2305" s="1"/>
        <i x="2097" s="1"/>
        <i x="776" s="1"/>
        <i x="186" s="1"/>
        <i x="1331" s="1"/>
        <i x="188" s="1"/>
        <i x="187" s="1"/>
        <i x="2240" s="1"/>
        <i x="2219" s="1"/>
        <i x="2298" s="1"/>
        <i x="897" s="1"/>
        <i x="280" s="1"/>
        <i x="973" s="1"/>
        <i x="185" s="1"/>
        <i x="2245" s="1"/>
        <i x="2552" s="1" nd="1"/>
        <i x="2551" s="1" nd="1"/>
        <i x="2554" s="1" nd="1"/>
        <i x="2553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1594" s="1" nd="1"/>
        <i x="347" s="1" nd="1"/>
        <i x="1893" s="1" nd="1"/>
        <i x="944" s="1" nd="1"/>
        <i x="267" s="1" nd="1"/>
        <i x="535" s="1" nd="1"/>
        <i x="634" s="1" nd="1"/>
        <i x="136" s="1" nd="1"/>
        <i x="362" s="1" nd="1"/>
        <i x="1432" s="1" nd="1"/>
        <i x="1927" s="1" nd="1"/>
        <i x="1129" s="1" nd="1"/>
        <i x="1130" s="1" nd="1"/>
        <i x="183" s="1" nd="1"/>
        <i x="268" s="1" nd="1"/>
        <i x="384" s="1" nd="1"/>
        <i x="1230" s="1" nd="1"/>
        <i x="890" s="1" nd="1"/>
        <i x="360" s="1" nd="1"/>
        <i x="148" s="1" nd="1"/>
        <i x="271" s="1" nd="1"/>
        <i x="642" s="1" nd="1"/>
        <i x="2040" s="1" nd="1"/>
        <i x="269" s="1" nd="1"/>
        <i x="176" s="1" nd="1"/>
        <i x="590" s="1" nd="1"/>
        <i x="1091" s="1" nd="1"/>
        <i x="1101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70" s="1" nd="1"/>
        <i x="1110" s="1" nd="1"/>
        <i x="272" s="1" nd="1"/>
        <i x="889" s="1" nd="1"/>
        <i x="909" s="1" nd="1"/>
        <i x="239" s="1" nd="1"/>
        <i x="799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825" s="1" nd="1"/>
        <i x="1161" s="1" nd="1"/>
        <i x="138" s="1" nd="1"/>
        <i x="1090" s="1" nd="1"/>
        <i x="1099" s="1" nd="1"/>
        <i x="1100" s="1" nd="1"/>
        <i x="489" s="1" nd="1"/>
        <i x="142" s="1" nd="1"/>
        <i x="488" s="1" nd="1"/>
        <i x="273" s="1" nd="1"/>
        <i x="910" s="1" nd="1"/>
        <i x="496" s="1" nd="1"/>
        <i x="2033" s="1" nd="1"/>
        <i x="2222" s="1" nd="1"/>
        <i x="1111" s="1" nd="1"/>
        <i x="184" s="1" nd="1"/>
        <i x="241" s="1" nd="1"/>
        <i x="224" s="1" nd="1"/>
        <i x="911" s="1" nd="1"/>
        <i x="180" s="1" nd="1"/>
        <i x="1473" s="1" nd="1"/>
        <i x="2258" s="1" nd="1"/>
        <i x="1261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2095" s="1" nd="1"/>
        <i x="277" s="1" nd="1"/>
        <i x="1964" s="1" nd="1"/>
        <i x="383" s="1" nd="1"/>
        <i x="1602" s="1" nd="1"/>
        <i x="278" s="1" nd="1"/>
        <i x="935" s="1" nd="1"/>
        <i x="591" s="1" nd="1"/>
        <i x="2345" s="1" nd="1"/>
        <i x="275" s="1" nd="1"/>
        <i x="671" s="1" nd="1"/>
        <i x="279" s="1" nd="1"/>
        <i x="281" s="1" nd="1"/>
        <i x="1073" s="1" nd="1"/>
        <i x="1700" s="1" nd="1"/>
        <i x="276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422" s="1" nd="1"/>
        <i x="1808" s="1" nd="1"/>
        <i x="1336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189" s="1" nd="1"/>
        <i x="1931" s="1" nd="1"/>
        <i x="1023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555">
        <i x="511"/>
        <i x="890"/>
        <i x="141"/>
        <i x="889"/>
        <i x="2002"/>
        <i x="800"/>
        <i x="591" s="1"/>
        <i x="2345"/>
        <i x="633"/>
        <i x="2552" nd="1"/>
        <i x="2551" nd="1"/>
        <i x="2554" nd="1"/>
        <i x="2553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268" nd="1"/>
        <i x="384" nd="1"/>
        <i x="123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70" nd="1"/>
        <i x="178" nd="1"/>
        <i x="1110" nd="1"/>
        <i x="272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1880" nd="1"/>
        <i x="2465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172" nd="1"/>
        <i x="2260" nd="1"/>
        <i x="1732" nd="1"/>
        <i x="2103" nd="1"/>
        <i x="416" nd="1"/>
        <i x="994" nd="1"/>
        <i x="1010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304" nd="1"/>
        <i x="2542" nd="1"/>
        <i x="2453" nd="1"/>
        <i x="2082" nd="1"/>
        <i x="1041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113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2" nd="1"/>
        <i x="1808" nd="1"/>
        <i x="1336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891" nd="1"/>
        <i x="1651" nd="1"/>
        <i x="2337" nd="1"/>
        <i x="350" nd="1"/>
        <i x="31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189" nd="1"/>
        <i x="1931" nd="1"/>
        <i x="1023" nd="1"/>
        <i x="1107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8">
        <i x="105" s="1"/>
        <i x="3"/>
        <i x="29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0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90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7" nd="1"/>
        <i x="294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33" nd="1"/>
        <i x="295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6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2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555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552" s="1" nd="1"/>
        <i x="2551" s="1" nd="1"/>
        <i x="2554" s="1" nd="1"/>
        <i x="2553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176" s="1" nd="1"/>
        <i x="590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422" s="1" nd="1"/>
        <i x="1808" s="1" nd="1"/>
        <i x="1336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189" s="1" nd="1"/>
        <i x="1931" s="1" nd="1"/>
        <i x="1023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8">
        <i x="118"/>
        <i x="4"/>
        <i x="126"/>
        <i x="154"/>
        <i x="280"/>
        <i x="105"/>
        <i x="3"/>
        <i x="135"/>
        <i x="0"/>
        <i x="106"/>
        <i x="2"/>
        <i x="115"/>
        <i x="51"/>
        <i x="36"/>
        <i x="43"/>
        <i x="129"/>
        <i x="270"/>
        <i x="119"/>
        <i x="157"/>
        <i x="101"/>
        <i x="175"/>
        <i x="215"/>
        <i x="124"/>
        <i x="224"/>
        <i x="123"/>
        <i x="109"/>
        <i x="81"/>
        <i x="136"/>
        <i x="139"/>
        <i x="276"/>
        <i x="55"/>
        <i x="107"/>
        <i x="83"/>
        <i x="213"/>
        <i x="247"/>
        <i x="95" s="1"/>
        <i x="177"/>
        <i x="1"/>
        <i x="84"/>
        <i x="46"/>
        <i x="33"/>
        <i x="26"/>
        <i x="34"/>
        <i x="165"/>
        <i x="96"/>
        <i x="103"/>
        <i x="269"/>
        <i x="40"/>
        <i x="30"/>
        <i x="57"/>
        <i x="206"/>
        <i x="27"/>
        <i x="207"/>
        <i x="104"/>
        <i x="153"/>
        <i x="39"/>
        <i x="299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8" nd="1"/>
        <i x="200" nd="1"/>
        <i x="121" nd="1"/>
        <i x="203" nd="1"/>
        <i x="252" nd="1"/>
        <i x="233" nd="1"/>
        <i x="282" nd="1"/>
        <i x="77" nd="1"/>
        <i x="232" nd="1"/>
        <i x="230" nd="1"/>
        <i x="217" nd="1"/>
        <i x="132" nd="1"/>
        <i x="117" nd="1"/>
        <i x="190" nd="1"/>
        <i x="301" nd="1"/>
        <i x="253" nd="1"/>
        <i x="56" nd="1"/>
        <i x="303" nd="1"/>
        <i x="192" nd="1"/>
        <i x="180" nd="1"/>
        <i x="254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90" nd="1"/>
        <i x="223" nd="1"/>
        <i x="279" nd="1"/>
        <i x="274" nd="1"/>
        <i x="164" nd="1"/>
        <i x="194" nd="1"/>
        <i x="211" nd="1"/>
        <i x="222" nd="1"/>
        <i x="225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43" nd="1"/>
        <i x="63" nd="1"/>
        <i x="10" nd="1"/>
        <i x="146" nd="1"/>
        <i x="171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7" nd="1"/>
        <i x="294" nd="1"/>
        <i x="155" nd="1"/>
        <i x="148" nd="1"/>
        <i x="167" nd="1"/>
        <i x="188" nd="1"/>
        <i x="277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295" nd="1"/>
        <i x="267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6" nd="1"/>
        <i x="18" nd="1"/>
        <i x="235" nd="1"/>
        <i x="236" nd="1"/>
        <i x="76" nd="1"/>
        <i x="49" nd="1"/>
        <i x="174" nd="1"/>
        <i x="264" nd="1"/>
        <i x="50" nd="1"/>
        <i x="170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2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1">
        <i x="4"/>
        <i x="2"/>
        <i x="52"/>
        <i x="29"/>
        <i x="3"/>
        <i x="35"/>
        <i x="46"/>
        <i x="1" s="1"/>
        <i x="110"/>
        <i x="41"/>
        <i x="28"/>
        <i x="55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0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180" nd="1"/>
        <i x="21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1">
        <i x="1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0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1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0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startItem="1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561" totalsRowShown="0">
  <autoFilter ref="A1:S12561" xr:uid="{00000000-0009-0000-0100-000001000000}"/>
  <tableColumns count="19">
    <tableColumn id="1" xr3:uid="{00000000-0010-0000-0000-000001000000}" name="id_merc"/>
    <tableColumn id="2" xr3:uid="{00000000-0010-0000-0000-000002000000}" name="Date" dataDxfId="10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9"/>
    <tableColumn id="15" xr3:uid="{00000000-0010-0000-0000-00000F000000}" name="Sale" dataDxfId="8"/>
    <tableColumn id="16" xr3:uid="{00000000-0010-0000-0000-000010000000}" name="Subt_Cost" dataDxfId="7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">
      <calculatedColumnFormula>IF(Tabla1[[#This Row],[Mov]]="VNT",-Tabla1[[#This Row],[Cant]],Tabla1[[#This Row],[Cant]])</calculatedColumnFormula>
    </tableColumn>
    <tableColumn id="18" xr3:uid="{A582B3DC-778C-CD40-A552-20974059F1C5}" name="Dia" dataDxfId="5">
      <calculatedColumnFormula>DAY(Tabla1[[#This Row],[Date]])</calculatedColumnFormula>
    </tableColumn>
    <tableColumn id="19" xr3:uid="{241CCDE8-2E28-B04F-91BC-963050B71AAA}" name="Mes" dataDxfId="4">
      <calculatedColumnFormula>MONTH(Tabla1[[#This Row],[Date]])</calculatedColumnFormula>
    </tableColumn>
    <tableColumn id="20" xr3:uid="{C45199A0-A2DD-E84E-B004-092ED61B0386}" name="Año" dataDxfId="3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2" totalsRowShown="0">
  <autoFilter ref="A1:D52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8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47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46"/>
    <tableColumn id="15" xr3:uid="{9998FCBB-B18A-6A46-9A83-15ED0F9F6F8F}" name="Sale" dataDxfId="45"/>
    <tableColumn id="16" xr3:uid="{64F32D29-193F-3946-939C-AAFFAC1761F6}" name="Utilidad" dataDxfId="44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40"/>
    <tableColumn id="3" xr3:uid="{D9E477F0-E660-3D40-B73C-77E62555648B}" name="Movimiento" dataDxfId="39"/>
    <tableColumn id="2" xr3:uid="{138C91C9-7473-CE40-AF4C-77BC7A374BC9}" name="Producto"/>
    <tableColumn id="4" xr3:uid="{A2D6EC26-DD78-2642-9CFE-02643C184E6C}" name="Deuda" dataDxfId="38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30" dataDxfId="29" dataCellStyle="Moneda [0]">
  <autoFilter ref="AG1:AQ8" xr:uid="{0C5BB272-D355-5F43-B38F-54DED6184EE3}"/>
  <tableColumns count="11">
    <tableColumn id="1" xr3:uid="{D3901D5E-4D18-C54F-B3CF-C8D9063E30EE}" name="Mes" dataDxfId="28"/>
    <tableColumn id="2" xr3:uid="{455801BB-35FB-9740-ADE1-B9FB72A20FF5}" name="Arriendo" dataDxfId="27" dataCellStyle="Moneda [0]"/>
    <tableColumn id="3" xr3:uid="{01207984-16C3-1B4C-94D1-5A6B3F6C9188}" name="Servicios" dataDxfId="26" dataCellStyle="Moneda [0]"/>
    <tableColumn id="4" xr3:uid="{245A27EB-DE73-A448-ACC6-7B575DF5FD74}" name="Internet" dataDxfId="25" dataCellStyle="Moneda [0]"/>
    <tableColumn id="5" xr3:uid="{2AE163B5-35BE-514C-982D-523E68DCCF9D}" name="Linea Movil" dataDxfId="24" dataCellStyle="Moneda [0]"/>
    <tableColumn id="9" xr3:uid="{1C9BB065-2A96-DD40-A134-A98FBFEF95D9}" name="Internet Cas" dataDxfId="23" dataCellStyle="Moneda [0]"/>
    <tableColumn id="7" xr3:uid="{1E108FA4-4167-9947-B950-700B0EBA1F38}" name="Amazon Music" dataDxfId="22" dataCellStyle="Moneda [0]"/>
    <tableColumn id="8" xr3:uid="{27C98C1E-1C50-EE4F-96FD-0F61D6230A0D}" name="Youtube" dataDxfId="21" dataCellStyle="Moneda [0]"/>
    <tableColumn id="10" xr3:uid="{7B54DD16-C267-3348-988E-5B20CD99E2D8}" name="Apple" dataDxfId="20" dataCellStyle="Moneda [0]"/>
    <tableColumn id="11" xr3:uid="{ADF1448B-9A19-1648-9C2F-201E438F26E0}" name="Internet Padres" dataDxfId="19" dataCellStyle="Moneda [0]"/>
    <tableColumn id="6" xr3:uid="{888D3CA2-EEF1-D04B-BEAB-5DD657903E3B}" name="Total" dataDxfId="18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16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15"/>
    <tableColumn id="9" xr3:uid="{65947A7C-FB24-3B42-AA06-8A986B0991E3}" name="Imei 2" dataDxfId="14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561"/>
  <sheetViews>
    <sheetView topLeftCell="A12509" zoomScale="80" zoomScaleNormal="80" workbookViewId="0">
      <selection activeCell="E12561" sqref="E12561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2863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2866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3792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3795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3796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3797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3793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3794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2867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3798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3799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3699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3229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3229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2887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3229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3795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2810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3699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3699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3699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3229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2811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3229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3699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3699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2812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2889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3229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3229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3699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3794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3795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3229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2889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2889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3795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3229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2889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3792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3699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3229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3699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3699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3699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3795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3699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3699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3699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3699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3699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2813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3699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2814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3699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3699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3699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3699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3699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3699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3699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3793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3699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3795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3795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3699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3699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3699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3699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3799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2889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3699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3699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2888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3800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3699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3699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3699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3699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2750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3699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2747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2747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2747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3699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3165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3699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3699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3229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3699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3229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3699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3699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3800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3800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3699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3699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2643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3800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3800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3801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3699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3699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3795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3604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3699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3699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2750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2643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3699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2747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3699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3699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2833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3699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2643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3604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2833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2747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3699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3699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3699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3699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3699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3699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2643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3699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3795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3699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3604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3604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2833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3604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2643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3017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3699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3604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3229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2683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2747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3699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3699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2683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3795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3699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3053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3699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3699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3604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3802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3699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3699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3699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3604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3794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3699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3699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3699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3699</v>
      </c>
      <c r="L5695" t="s">
        <v>3699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3699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2643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2643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3795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3699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3699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3699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3699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3802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3699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3699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3699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3699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3699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2643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3604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3794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3699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3699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2643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3604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2832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3498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3803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3804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3699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3699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3699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3795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3699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2955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3699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2955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3804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506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3804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3699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2832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3699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2815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3699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2749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3699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2832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3229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506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3017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2955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2643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2628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2955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3699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3699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3699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2683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2625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2626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2627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2683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2629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2630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2631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2632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2633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2634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2635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2636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2637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2638</v>
      </c>
      <c r="G7365" t="s">
        <v>189</v>
      </c>
      <c r="H7365" t="s">
        <v>2639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2640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2641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2642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2643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2644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2645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3497</v>
      </c>
      <c r="H7377" t="s">
        <v>3137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2649</v>
      </c>
      <c r="H7378" t="s">
        <v>2646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2649</v>
      </c>
      <c r="H7379" t="s">
        <v>2647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2756</v>
      </c>
      <c r="G7380" t="s">
        <v>3495</v>
      </c>
      <c r="H7380" t="s">
        <v>3496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2650</v>
      </c>
      <c r="G7381" t="s">
        <v>2651</v>
      </c>
      <c r="H7381" t="s">
        <v>2652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2656</v>
      </c>
      <c r="G7382" t="s">
        <v>2654</v>
      </c>
      <c r="H7382" t="s">
        <v>2653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2656</v>
      </c>
      <c r="G7383" t="s">
        <v>2649</v>
      </c>
      <c r="H7383" t="s">
        <v>2655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2657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2658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2659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2660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2630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2629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2631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2661</v>
      </c>
      <c r="G7418" t="s">
        <v>258</v>
      </c>
      <c r="H7418" t="s">
        <v>2662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2661</v>
      </c>
      <c r="G7419" t="s">
        <v>258</v>
      </c>
      <c r="H7419" t="s">
        <v>2662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2663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2664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2665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2666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2667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2668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2669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2670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2631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2671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2672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2659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2673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2674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2675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2675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2676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2677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2678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2679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2679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2680</v>
      </c>
      <c r="L7493" t="s">
        <v>2679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2679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2681</v>
      </c>
      <c r="G7496" t="s">
        <v>258</v>
      </c>
      <c r="H7496" t="s">
        <v>2682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2683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2683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2683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2683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2683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2684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2685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2686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2687</v>
      </c>
      <c r="G7512" t="s">
        <v>1755</v>
      </c>
      <c r="H7512" t="s">
        <v>2687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2688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2631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2689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2637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2690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2692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2691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2693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2694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2695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2696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2697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2698</v>
      </c>
      <c r="L7573" t="s">
        <v>2699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2700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2701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2702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2703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2704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2705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2637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2683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2685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2707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2708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2656</v>
      </c>
      <c r="G7623" t="s">
        <v>2649</v>
      </c>
      <c r="H7623" t="s">
        <v>2655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2706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2685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2709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2705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2710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2711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2712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2708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2630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2713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2714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2664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2649</v>
      </c>
      <c r="H7658" t="s">
        <v>2647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2715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2657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2716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2718</v>
      </c>
      <c r="L7675" t="s">
        <v>2717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2719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2720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2721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2721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2722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2722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2725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2723</v>
      </c>
      <c r="G7709" t="s">
        <v>258</v>
      </c>
      <c r="H7709" t="s">
        <v>2724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2686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2709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2726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2715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2727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2728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2685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2729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2725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2723</v>
      </c>
      <c r="G7747" t="s">
        <v>258</v>
      </c>
      <c r="H7747" t="s">
        <v>2639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2723</v>
      </c>
      <c r="G7748" t="s">
        <v>258</v>
      </c>
      <c r="H7748" t="s">
        <v>2724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2656</v>
      </c>
      <c r="G7749" t="s">
        <v>2649</v>
      </c>
      <c r="H7749" t="s">
        <v>2655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2730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2649</v>
      </c>
      <c r="H7756" t="s">
        <v>2647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2731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2732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2684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2691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2717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2686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2733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2734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2717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2735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2723</v>
      </c>
      <c r="G7836" t="s">
        <v>258</v>
      </c>
      <c r="H7836" t="s">
        <v>2724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2736</v>
      </c>
      <c r="K7844" t="s">
        <v>3699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2737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2721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2738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2816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2739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2740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2741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2742</v>
      </c>
      <c r="K7881" t="s">
        <v>3699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2731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2743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2691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2691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2746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2748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2751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506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2752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2753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2754</v>
      </c>
      <c r="G7951" t="s">
        <v>258</v>
      </c>
      <c r="H7951" t="s">
        <v>2755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2756</v>
      </c>
      <c r="G7952" t="s">
        <v>3495</v>
      </c>
      <c r="H7952" t="s">
        <v>3496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2756</v>
      </c>
      <c r="G7953" t="s">
        <v>258</v>
      </c>
      <c r="H7953" t="s">
        <v>2757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2650</v>
      </c>
      <c r="G7954" t="s">
        <v>2651</v>
      </c>
      <c r="H7954" t="s">
        <v>2758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2759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2760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2761</v>
      </c>
      <c r="G7966" t="s">
        <v>2762</v>
      </c>
      <c r="H7966" t="s">
        <v>2763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2764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2765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2766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2809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2767</v>
      </c>
      <c r="E7980">
        <v>1</v>
      </c>
      <c r="F7980" t="s">
        <v>1287</v>
      </c>
      <c r="G7980" t="s">
        <v>258</v>
      </c>
      <c r="H7980" t="s">
        <v>2768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2769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2630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2667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2738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2780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2781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2691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2782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2783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2784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2785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2786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2786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2669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2787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2788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2789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2919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2794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2738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2795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2796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2797</v>
      </c>
      <c r="H8082" t="s">
        <v>2798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2799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2800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2786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2801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2802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2803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2650</v>
      </c>
      <c r="G8095" t="s">
        <v>2651</v>
      </c>
      <c r="H8095" t="s">
        <v>2758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2804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2669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2805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2806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2794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2807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2804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2808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2797</v>
      </c>
      <c r="H8133" t="s">
        <v>2798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2650</v>
      </c>
      <c r="G8138" t="s">
        <v>2651</v>
      </c>
      <c r="H8138" t="s">
        <v>2758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2730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2817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2650</v>
      </c>
      <c r="G8150" t="s">
        <v>2651</v>
      </c>
      <c r="H8150" t="s">
        <v>2652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2818</v>
      </c>
      <c r="L8154" t="s">
        <v>2819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2820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2821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2822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2802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2802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2802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2823</v>
      </c>
      <c r="K8169" t="s">
        <v>3699</v>
      </c>
      <c r="L8169" t="s">
        <v>3699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2824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2709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2709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2825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2732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2826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2635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2827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2828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2691</v>
      </c>
      <c r="J8215" t="s">
        <v>2829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3699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2830</v>
      </c>
      <c r="E8219">
        <v>1</v>
      </c>
      <c r="F8219" t="s">
        <v>450</v>
      </c>
      <c r="G8219" t="s">
        <v>264</v>
      </c>
      <c r="H8219" t="s">
        <v>2831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2830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2834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2835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2836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2861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2805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2738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2837</v>
      </c>
      <c r="K8250" t="s">
        <v>3699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2650</v>
      </c>
      <c r="G8257" t="s">
        <v>2651</v>
      </c>
      <c r="H8257" t="s">
        <v>2652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2650</v>
      </c>
      <c r="G8258" t="s">
        <v>2651</v>
      </c>
      <c r="H8258" t="s">
        <v>2758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2838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2839</v>
      </c>
      <c r="G8261" t="s">
        <v>1755</v>
      </c>
      <c r="H8261" t="s">
        <v>2840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2841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2842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2797</v>
      </c>
      <c r="H8275" t="s">
        <v>2798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2843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2844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2845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2846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2847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2848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2849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2849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2723</v>
      </c>
      <c r="G8290" t="s">
        <v>258</v>
      </c>
      <c r="H8290" t="s">
        <v>2724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2850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2851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2837</v>
      </c>
      <c r="K8296" t="s">
        <v>3699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2759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2852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2853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2854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2839</v>
      </c>
      <c r="G8315" t="s">
        <v>1755</v>
      </c>
      <c r="H8315" t="s">
        <v>2855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2723</v>
      </c>
      <c r="G8316" t="s">
        <v>258</v>
      </c>
      <c r="H8316" t="s">
        <v>2724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2730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2851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2851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2826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2856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2686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2857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2858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2859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2860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2862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2868</v>
      </c>
      <c r="K8358" t="s">
        <v>3699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2869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2709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2709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2870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2871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2870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2872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2756</v>
      </c>
      <c r="G8387" t="s">
        <v>258</v>
      </c>
      <c r="H8387" t="s">
        <v>2648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2650</v>
      </c>
      <c r="G8390" t="s">
        <v>258</v>
      </c>
      <c r="H8390" t="s">
        <v>2758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2873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2874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2875</v>
      </c>
      <c r="G8408" t="s">
        <v>338</v>
      </c>
      <c r="H8408" t="s">
        <v>2877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2876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2878</v>
      </c>
      <c r="E8410">
        <v>1</v>
      </c>
      <c r="F8410" t="s">
        <v>2875</v>
      </c>
      <c r="G8410" t="s">
        <v>338</v>
      </c>
      <c r="H8410" t="s">
        <v>2877</v>
      </c>
      <c r="L8410" t="s">
        <v>2879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2756</v>
      </c>
      <c r="G8412" t="s">
        <v>3494</v>
      </c>
      <c r="H8412" t="s">
        <v>3493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2756</v>
      </c>
      <c r="G8413" t="s">
        <v>3495</v>
      </c>
      <c r="H8413" t="s">
        <v>3496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2650</v>
      </c>
      <c r="G8414" t="s">
        <v>2651</v>
      </c>
      <c r="H8414" t="s">
        <v>2758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2876</v>
      </c>
      <c r="G8419" t="s">
        <v>255</v>
      </c>
      <c r="H8419" t="s">
        <v>664</v>
      </c>
      <c r="L8419" t="s">
        <v>2879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2880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2805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2882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2723</v>
      </c>
      <c r="G8434" t="s">
        <v>258</v>
      </c>
      <c r="H8434" t="s">
        <v>2639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2883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2883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2860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2886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2884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2685</v>
      </c>
      <c r="J8445" t="s">
        <v>2885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2890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2891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2892</v>
      </c>
      <c r="H8454" t="s">
        <v>2893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2892</v>
      </c>
      <c r="H8455" t="s">
        <v>2894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2903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2902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2806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2896</v>
      </c>
      <c r="H8461" t="s">
        <v>2895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2897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2723</v>
      </c>
      <c r="G8469" t="s">
        <v>258</v>
      </c>
      <c r="H8469" t="s">
        <v>2639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2723</v>
      </c>
      <c r="G8470" t="s">
        <v>258</v>
      </c>
      <c r="H8470" t="s">
        <v>2724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2899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2898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2738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2900</v>
      </c>
      <c r="G8495" t="s">
        <v>258</v>
      </c>
      <c r="H8495" t="s">
        <v>2901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2786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2839</v>
      </c>
      <c r="G8504" t="s">
        <v>1755</v>
      </c>
      <c r="H8504" t="s">
        <v>2840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2904</v>
      </c>
      <c r="E8507">
        <v>1</v>
      </c>
      <c r="F8507" t="s">
        <v>2904</v>
      </c>
      <c r="G8507" t="s">
        <v>2904</v>
      </c>
      <c r="H8507" t="s">
        <v>2905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2907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2906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2910</v>
      </c>
      <c r="H8511" t="s">
        <v>2911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2909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2908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2906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2912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2841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2650</v>
      </c>
      <c r="G8526" t="s">
        <v>258</v>
      </c>
      <c r="H8526" t="s">
        <v>2652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2913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2669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2678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2916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2916</v>
      </c>
      <c r="L8534" t="s">
        <v>3460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2914</v>
      </c>
      <c r="G8535" t="s">
        <v>596</v>
      </c>
      <c r="H8535" t="s">
        <v>2915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2917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2795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2918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2925</v>
      </c>
      <c r="E8561">
        <v>1</v>
      </c>
      <c r="F8561" t="s">
        <v>2920</v>
      </c>
      <c r="G8561" t="s">
        <v>2923</v>
      </c>
      <c r="H8561" t="s">
        <v>2921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2922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2924</v>
      </c>
      <c r="K8565" t="s">
        <v>3699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2926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2907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2854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2927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2922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2756</v>
      </c>
      <c r="G8584" t="s">
        <v>258</v>
      </c>
      <c r="H8584" t="s">
        <v>2648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2691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2928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2928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2634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2930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2931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2932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2932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2805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2705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2705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2933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2826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2934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3799</v>
      </c>
      <c r="L8648" t="s">
        <v>2944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2935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2678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2936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2937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2922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2938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2860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2941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2939</v>
      </c>
      <c r="G8707" t="s">
        <v>258</v>
      </c>
      <c r="H8707" t="s">
        <v>2940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2942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2943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2897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2945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2946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2691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2691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2711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2711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2711</v>
      </c>
      <c r="J8743" t="s">
        <v>2947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2948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2949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2950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2951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2953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2952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2954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2954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2955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2956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2957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2759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3699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2691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2958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2959</v>
      </c>
      <c r="K8790" t="s">
        <v>3699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2960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2934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2962</v>
      </c>
      <c r="E8805">
        <v>1</v>
      </c>
      <c r="F8805" t="s">
        <v>2963</v>
      </c>
      <c r="G8805" t="s">
        <v>2965</v>
      </c>
      <c r="H8805" t="s">
        <v>2966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2962</v>
      </c>
      <c r="E8806">
        <v>1</v>
      </c>
      <c r="F8806" t="s">
        <v>1984</v>
      </c>
      <c r="G8806" t="s">
        <v>1988</v>
      </c>
      <c r="H8806" t="s">
        <v>2964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2962</v>
      </c>
      <c r="E8807">
        <v>1</v>
      </c>
      <c r="F8807" t="s">
        <v>2196</v>
      </c>
      <c r="G8807" t="s">
        <v>2967</v>
      </c>
      <c r="H8807" t="s">
        <v>2968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2962</v>
      </c>
      <c r="E8808">
        <v>2</v>
      </c>
      <c r="F8808" t="s">
        <v>2146</v>
      </c>
      <c r="G8808" t="s">
        <v>1797</v>
      </c>
      <c r="H8808" t="s">
        <v>2969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2962</v>
      </c>
      <c r="E8809">
        <v>1</v>
      </c>
      <c r="F8809" t="s">
        <v>2970</v>
      </c>
      <c r="G8809" t="s">
        <v>258</v>
      </c>
      <c r="H8809" t="s">
        <v>2971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2945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2975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2976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2973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2974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2972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2977</v>
      </c>
      <c r="E8821">
        <v>9</v>
      </c>
      <c r="F8821" t="s">
        <v>467</v>
      </c>
      <c r="G8821" t="s">
        <v>265</v>
      </c>
      <c r="H8821" t="s">
        <v>2934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2978</v>
      </c>
      <c r="L8824" t="s">
        <v>3048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2979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2954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2711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2982</v>
      </c>
      <c r="H8829" t="s">
        <v>2981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2984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2983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2985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2980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2925</v>
      </c>
      <c r="E8835">
        <v>1</v>
      </c>
      <c r="F8835" t="s">
        <v>2986</v>
      </c>
      <c r="G8835" t="s">
        <v>2987</v>
      </c>
      <c r="H8835" t="s">
        <v>2991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2925</v>
      </c>
      <c r="E8836">
        <v>1</v>
      </c>
      <c r="F8836" t="s">
        <v>2988</v>
      </c>
      <c r="G8836" t="s">
        <v>2923</v>
      </c>
      <c r="H8836" t="s">
        <v>2990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2925</v>
      </c>
      <c r="E8837">
        <v>1</v>
      </c>
      <c r="F8837" t="s">
        <v>1313</v>
      </c>
      <c r="G8837" t="s">
        <v>2923</v>
      </c>
      <c r="H8837" t="s">
        <v>2989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2962</v>
      </c>
      <c r="E8838">
        <v>15</v>
      </c>
      <c r="F8838" t="s">
        <v>2849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2994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2992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2992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2993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2995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2996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2997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3699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2705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2998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2954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2999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2999</v>
      </c>
      <c r="L8895" t="s">
        <v>3014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3000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2839</v>
      </c>
      <c r="G8902" t="s">
        <v>1755</v>
      </c>
      <c r="H8902" t="s">
        <v>2855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3001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2690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2661</v>
      </c>
      <c r="G8921" t="s">
        <v>258</v>
      </c>
      <c r="H8921" t="s">
        <v>2662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3002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2815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3003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2733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2954</v>
      </c>
      <c r="J8955" t="s">
        <v>3005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3004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2642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3006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2909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2842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2847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3009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3010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3011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2642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3013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3012</v>
      </c>
      <c r="L8995" t="s">
        <v>3042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2897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3015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3016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2847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3017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2941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3018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3019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3020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3021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2759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3022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3023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3024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3025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2978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2955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3036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2922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2860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3026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2759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3027</v>
      </c>
      <c r="H9058" t="s">
        <v>3028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3053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2859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2941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2898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2898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2842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3029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3027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2842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2860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3030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3053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2951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2826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3467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3031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2786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2688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2849</v>
      </c>
      <c r="G9149" t="s">
        <v>264</v>
      </c>
      <c r="H9149" t="s">
        <v>3012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3032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2650</v>
      </c>
      <c r="G9154" t="s">
        <v>258</v>
      </c>
      <c r="H9154" t="s">
        <v>2652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2988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2661</v>
      </c>
      <c r="G9157" t="s">
        <v>258</v>
      </c>
      <c r="H9157" t="s">
        <v>2662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3033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3034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2860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3035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3027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2849</v>
      </c>
      <c r="G9180" t="s">
        <v>264</v>
      </c>
      <c r="H9180" t="s">
        <v>3012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3036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3037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3039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3038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3035</v>
      </c>
      <c r="H9192" t="s">
        <v>3028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506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2938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2938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3467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3040</v>
      </c>
      <c r="L9200" t="s">
        <v>3467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2925</v>
      </c>
      <c r="E9207">
        <v>1</v>
      </c>
      <c r="F9207" t="s">
        <v>669</v>
      </c>
      <c r="G9207" t="s">
        <v>2925</v>
      </c>
      <c r="H9207" t="s">
        <v>3530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2925</v>
      </c>
      <c r="E9208">
        <v>1</v>
      </c>
      <c r="F9208" t="s">
        <v>15</v>
      </c>
      <c r="G9208" t="s">
        <v>2923</v>
      </c>
      <c r="H9208" t="s">
        <v>3041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3043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3044</v>
      </c>
      <c r="G9214" t="s">
        <v>258</v>
      </c>
      <c r="H9214" t="s">
        <v>3045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3044</v>
      </c>
      <c r="G9215" t="s">
        <v>258</v>
      </c>
      <c r="H9215" t="s">
        <v>3045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2688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3046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3021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3047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2978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3049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3050</v>
      </c>
      <c r="H9239" t="s">
        <v>3051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3052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3053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3054</v>
      </c>
      <c r="L9251" t="s">
        <v>3467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3467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3055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3467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3004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3467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3056</v>
      </c>
      <c r="L9269" t="s">
        <v>3467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3056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2691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3057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3056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3013</v>
      </c>
      <c r="L9290" t="s">
        <v>3091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2667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3058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3059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3060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3005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2765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3061</v>
      </c>
      <c r="E9305">
        <v>1</v>
      </c>
      <c r="F9305" t="s">
        <v>450</v>
      </c>
      <c r="G9305" t="s">
        <v>264</v>
      </c>
      <c r="H9305" t="s">
        <v>3064</v>
      </c>
      <c r="K9305" t="s">
        <v>3699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3061</v>
      </c>
      <c r="E9306">
        <v>1</v>
      </c>
      <c r="F9306" t="s">
        <v>450</v>
      </c>
      <c r="G9306" t="s">
        <v>255</v>
      </c>
      <c r="H9306" t="s">
        <v>3065</v>
      </c>
      <c r="K9306" t="s">
        <v>3699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3699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2691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3062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3467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3063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2860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3066</v>
      </c>
      <c r="L9328" t="s">
        <v>3467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2892</v>
      </c>
      <c r="H9330" t="s">
        <v>2894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3067</v>
      </c>
      <c r="E9331">
        <v>1</v>
      </c>
      <c r="F9331" t="s">
        <v>450</v>
      </c>
      <c r="G9331" t="s">
        <v>255</v>
      </c>
      <c r="H9331" t="s">
        <v>3068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3071</v>
      </c>
      <c r="E9340">
        <v>1</v>
      </c>
      <c r="F9340" t="s">
        <v>2839</v>
      </c>
      <c r="G9340" t="s">
        <v>255</v>
      </c>
      <c r="H9340" t="s">
        <v>1169</v>
      </c>
      <c r="I9340" s="27" t="s">
        <v>3069</v>
      </c>
      <c r="J9340" s="27" t="s">
        <v>3070</v>
      </c>
      <c r="L9340" t="s">
        <v>3084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2839</v>
      </c>
      <c r="G9341" t="s">
        <v>255</v>
      </c>
      <c r="H9341" t="s">
        <v>1169</v>
      </c>
      <c r="I9341" s="27" t="s">
        <v>3069</v>
      </c>
      <c r="J9341" s="27" t="s">
        <v>3070</v>
      </c>
      <c r="L9341" t="s">
        <v>3084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3072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3073</v>
      </c>
      <c r="G9346" t="s">
        <v>258</v>
      </c>
      <c r="H9346" t="s">
        <v>3074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3075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3076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3077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3078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3079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3080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3081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3082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3083</v>
      </c>
      <c r="K9364" t="s">
        <v>3699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3085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3086</v>
      </c>
      <c r="K9370" t="s">
        <v>3699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3087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2826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3467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3088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2941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3089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3090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2759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3089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2649</v>
      </c>
      <c r="H9393" t="s">
        <v>2646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2756</v>
      </c>
      <c r="G9394" t="s">
        <v>258</v>
      </c>
      <c r="H9394" t="s">
        <v>2757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3021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2754</v>
      </c>
      <c r="G9402" t="s">
        <v>258</v>
      </c>
      <c r="H9402" t="s">
        <v>2755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2733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3092</v>
      </c>
      <c r="H9408" t="s">
        <v>3093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3094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3095</v>
      </c>
      <c r="K9410" t="s">
        <v>3699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3467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3004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3096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3061</v>
      </c>
      <c r="E9424">
        <v>1</v>
      </c>
      <c r="F9424" t="s">
        <v>450</v>
      </c>
      <c r="G9424" t="s">
        <v>258</v>
      </c>
      <c r="H9424" t="s">
        <v>3103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3061</v>
      </c>
      <c r="E9425">
        <v>1</v>
      </c>
      <c r="F9425" t="s">
        <v>450</v>
      </c>
      <c r="G9425" t="s">
        <v>258</v>
      </c>
      <c r="H9425" t="s">
        <v>3102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3107</v>
      </c>
      <c r="G9429" t="s">
        <v>786</v>
      </c>
      <c r="H9429" t="s">
        <v>3105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3107</v>
      </c>
      <c r="G9430" t="s">
        <v>786</v>
      </c>
      <c r="H9430" t="s">
        <v>3106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3467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2955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2842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3108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3044</v>
      </c>
      <c r="G9444" t="s">
        <v>258</v>
      </c>
      <c r="H9444" t="s">
        <v>3109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2800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2826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3110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3111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3467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3805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3112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3115</v>
      </c>
      <c r="E9464">
        <v>1</v>
      </c>
      <c r="F9464" t="s">
        <v>2723</v>
      </c>
      <c r="G9464" t="s">
        <v>258</v>
      </c>
      <c r="H9464" t="s">
        <v>2639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3115</v>
      </c>
      <c r="E9465">
        <v>1</v>
      </c>
      <c r="F9465" t="s">
        <v>3113</v>
      </c>
      <c r="G9465" t="s">
        <v>258</v>
      </c>
      <c r="H9465" t="s">
        <v>3114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3116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3117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3467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2649</v>
      </c>
      <c r="H9475" t="s">
        <v>2646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3118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3119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3112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3120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3121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2759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3079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3122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2933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3123</v>
      </c>
      <c r="H9500" t="s">
        <v>3124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2642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3125</v>
      </c>
      <c r="J9508" t="s">
        <v>3005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2844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3126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2860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3467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2907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3127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3127</v>
      </c>
      <c r="L9547" t="s">
        <v>3467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3128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3129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3021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2933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2933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3130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3131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3132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2759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3374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2955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2954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3021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2933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3133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3134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3135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3044</v>
      </c>
      <c r="G9601" t="s">
        <v>258</v>
      </c>
      <c r="H9601" t="s">
        <v>3109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2756</v>
      </c>
      <c r="G9602" t="s">
        <v>3136</v>
      </c>
      <c r="H9602" t="s">
        <v>2757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2649</v>
      </c>
      <c r="H9603" t="s">
        <v>2646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3138</v>
      </c>
      <c r="H9604" t="s">
        <v>3137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2754</v>
      </c>
      <c r="G9605" t="s">
        <v>258</v>
      </c>
      <c r="H9605" t="s">
        <v>2755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2756</v>
      </c>
      <c r="G9606" t="s">
        <v>258</v>
      </c>
      <c r="H9606" t="s">
        <v>2648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3139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3140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3467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3079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3141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3142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3143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2711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3144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3467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3149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3150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3229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3082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3082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2922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3078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2938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3151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2897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2975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3152</v>
      </c>
      <c r="G9677" t="s">
        <v>1422</v>
      </c>
      <c r="H9677" t="s">
        <v>3153</v>
      </c>
      <c r="L9677" t="s">
        <v>3460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3154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3155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2854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3156</v>
      </c>
      <c r="L9682" t="s">
        <v>3467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3467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3021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3467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3004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3157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3467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3164</v>
      </c>
      <c r="L9695" t="s">
        <v>3467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2839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3004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3165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3467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3166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3167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3168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2897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3169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3004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3004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3165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3172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3170</v>
      </c>
      <c r="G9717" t="s">
        <v>258</v>
      </c>
      <c r="H9717" t="s">
        <v>3171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2730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3173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3174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3150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2642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2643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3175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2759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2649</v>
      </c>
      <c r="H9737" t="s">
        <v>2646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3044</v>
      </c>
      <c r="G9738" t="s">
        <v>258</v>
      </c>
      <c r="H9738" t="s">
        <v>3109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3176</v>
      </c>
      <c r="G9739" t="s">
        <v>258</v>
      </c>
      <c r="H9739" t="s">
        <v>3177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3178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3179</v>
      </c>
      <c r="G9741" t="s">
        <v>2649</v>
      </c>
      <c r="H9741" t="s">
        <v>3180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2650</v>
      </c>
      <c r="G9742" t="s">
        <v>2651</v>
      </c>
      <c r="H9742" t="s">
        <v>3222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3181</v>
      </c>
      <c r="G9743" t="s">
        <v>258</v>
      </c>
      <c r="H9743" t="s">
        <v>3182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3183</v>
      </c>
      <c r="G9744" t="s">
        <v>258</v>
      </c>
      <c r="H9744" t="s">
        <v>3184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3001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3186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3189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3187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3188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3191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3190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3185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3077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3173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3173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3194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3134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3195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3082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3196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3197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3168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3142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3198</v>
      </c>
      <c r="G9783" t="s">
        <v>258</v>
      </c>
      <c r="H9783" t="s">
        <v>3199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3200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3192</v>
      </c>
      <c r="E9788">
        <v>1</v>
      </c>
      <c r="F9788" t="s">
        <v>475</v>
      </c>
      <c r="G9788" t="s">
        <v>264</v>
      </c>
      <c r="H9788" t="s">
        <v>3201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3192</v>
      </c>
      <c r="E9789">
        <v>1</v>
      </c>
      <c r="F9789" t="s">
        <v>3202</v>
      </c>
      <c r="G9789" t="s">
        <v>596</v>
      </c>
      <c r="H9789" t="s">
        <v>3202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3192</v>
      </c>
      <c r="E9790">
        <v>1</v>
      </c>
      <c r="F9790" t="s">
        <v>3203</v>
      </c>
      <c r="G9790" t="s">
        <v>258</v>
      </c>
      <c r="H9790" t="s">
        <v>3203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3192</v>
      </c>
      <c r="E9791">
        <v>1</v>
      </c>
      <c r="F9791" t="s">
        <v>1130</v>
      </c>
      <c r="G9791" t="s">
        <v>258</v>
      </c>
      <c r="H9791" t="s">
        <v>3204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3132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3205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2766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3206</v>
      </c>
      <c r="K9799" t="s">
        <v>3699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3207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3037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3208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2910</v>
      </c>
      <c r="H9815" t="s">
        <v>2911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3212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3198</v>
      </c>
      <c r="G9828" t="s">
        <v>258</v>
      </c>
      <c r="H9828" t="s">
        <v>3199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3138</v>
      </c>
      <c r="H9829" t="s">
        <v>3137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3165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3213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2794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3214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2711</v>
      </c>
      <c r="L9844" t="s">
        <v>3467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3215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3216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3217</v>
      </c>
      <c r="G9855" t="s">
        <v>258</v>
      </c>
      <c r="H9855" t="s">
        <v>3218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3217</v>
      </c>
      <c r="G9856" t="s">
        <v>258</v>
      </c>
      <c r="H9856" t="s">
        <v>3219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3217</v>
      </c>
      <c r="G9857" t="s">
        <v>258</v>
      </c>
      <c r="H9857" t="s">
        <v>3220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3044</v>
      </c>
      <c r="G9858" t="s">
        <v>258</v>
      </c>
      <c r="H9858" t="s">
        <v>3221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2650</v>
      </c>
      <c r="G9859" t="s">
        <v>2651</v>
      </c>
      <c r="H9859" t="s">
        <v>3222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2794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3037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3223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3224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3225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3226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3227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3228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3178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2854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3229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3235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3046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3236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2733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3004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3061</v>
      </c>
      <c r="E9902">
        <v>1</v>
      </c>
      <c r="F9902" t="s">
        <v>450</v>
      </c>
      <c r="G9902" t="s">
        <v>264</v>
      </c>
      <c r="H9902" t="s">
        <v>3237</v>
      </c>
      <c r="K9902" t="s">
        <v>3699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3061</v>
      </c>
      <c r="E9903">
        <v>1</v>
      </c>
      <c r="F9903" t="s">
        <v>450</v>
      </c>
      <c r="G9903" t="s">
        <v>264</v>
      </c>
      <c r="H9903" t="s">
        <v>3238</v>
      </c>
      <c r="K9903" t="s">
        <v>3699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3138</v>
      </c>
      <c r="H9905" t="s">
        <v>3137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2854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3240</v>
      </c>
      <c r="L9909" t="s">
        <v>3467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3467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3467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2759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3241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3243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3132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3244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3245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3467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2641</v>
      </c>
      <c r="L9934" t="s">
        <v>3467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2641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3249</v>
      </c>
      <c r="L9939" t="s">
        <v>3248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3250</v>
      </c>
      <c r="K9940" t="s">
        <v>3699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3251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2630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3253</v>
      </c>
      <c r="H9953" t="s">
        <v>3252</v>
      </c>
      <c r="L9953" t="s">
        <v>3467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3254</v>
      </c>
      <c r="K9966" t="s">
        <v>3699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2736</v>
      </c>
      <c r="K9972" t="s">
        <v>3699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3246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3255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3256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3244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3264</v>
      </c>
      <c r="K9980" t="s">
        <v>3699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3257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3258</v>
      </c>
      <c r="L9986" t="s">
        <v>3467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3200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3259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3260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3260</v>
      </c>
      <c r="L9995" t="s">
        <v>3467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3137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2656</v>
      </c>
      <c r="G9997" t="s">
        <v>3261</v>
      </c>
      <c r="H9997" t="s">
        <v>2653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2854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2759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3468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2854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2649</v>
      </c>
      <c r="H10010" t="s">
        <v>2646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2649</v>
      </c>
      <c r="H10011" t="s">
        <v>2646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3263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3265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3266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3246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3467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3267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3246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3194</v>
      </c>
      <c r="G10035" t="s">
        <v>1024</v>
      </c>
      <c r="H10035" t="s">
        <v>3268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2688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3270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2849</v>
      </c>
      <c r="G10041" t="s">
        <v>254</v>
      </c>
      <c r="H10041" t="s">
        <v>3271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2649</v>
      </c>
      <c r="H10044" t="s">
        <v>2647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3272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3275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3061</v>
      </c>
      <c r="E10051">
        <v>1</v>
      </c>
      <c r="F10051" t="s">
        <v>450</v>
      </c>
      <c r="G10051" t="s">
        <v>255</v>
      </c>
      <c r="H10051" t="s">
        <v>3273</v>
      </c>
      <c r="K10051" t="s">
        <v>3699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3061</v>
      </c>
      <c r="E10052">
        <v>1</v>
      </c>
      <c r="F10052" t="s">
        <v>450</v>
      </c>
      <c r="G10052" t="s">
        <v>596</v>
      </c>
      <c r="H10052" t="s">
        <v>3274</v>
      </c>
      <c r="K10052" t="s">
        <v>3699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3276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3277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3278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3168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3279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3280</v>
      </c>
      <c r="L10081" t="s">
        <v>3467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3260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3260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2922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2910</v>
      </c>
      <c r="H10085" t="s">
        <v>2911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3281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2913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3168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3282</v>
      </c>
      <c r="K10094" t="s">
        <v>3699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3283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2759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3107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3107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3107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3246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3286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2650</v>
      </c>
      <c r="G10119" t="s">
        <v>258</v>
      </c>
      <c r="H10119" t="s">
        <v>2758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3212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3287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3287</v>
      </c>
      <c r="L10127" t="s">
        <v>3467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2933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3288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2801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3289</v>
      </c>
      <c r="L10144" t="s">
        <v>3467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3208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3467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3290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324</v>
      </c>
      <c r="E10170">
        <v>1</v>
      </c>
      <c r="F10170" t="s">
        <v>450</v>
      </c>
      <c r="G10170" t="s">
        <v>254</v>
      </c>
      <c r="H10170" t="s">
        <v>3291</v>
      </c>
      <c r="K10170" t="s">
        <v>3699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3292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3293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2730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3699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2938</v>
      </c>
      <c r="L10192" t="s">
        <v>3467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3467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3295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3297</v>
      </c>
      <c r="K10197" t="s">
        <v>3699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3296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3194</v>
      </c>
      <c r="G10202" t="s">
        <v>1024</v>
      </c>
      <c r="H10202" t="s">
        <v>3268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3178</v>
      </c>
      <c r="J10205" t="s">
        <v>2854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3246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3298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3164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3156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3299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2649</v>
      </c>
      <c r="H10223" t="s">
        <v>2646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3497</v>
      </c>
      <c r="H10224" t="s">
        <v>3137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3178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3300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2907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3301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2628</v>
      </c>
      <c r="E10233">
        <v>1</v>
      </c>
      <c r="F10233" t="s">
        <v>3302</v>
      </c>
      <c r="G10233" t="s">
        <v>258</v>
      </c>
      <c r="H10233" t="s">
        <v>3303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3246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3176</v>
      </c>
      <c r="G10239" t="s">
        <v>2649</v>
      </c>
      <c r="H10239" t="s">
        <v>3304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3285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3398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3305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3306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3307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3308</v>
      </c>
      <c r="G10245" t="s">
        <v>258</v>
      </c>
      <c r="H10245" t="s">
        <v>3309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2649</v>
      </c>
      <c r="H10246" t="s">
        <v>2646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3178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3497</v>
      </c>
      <c r="H10248" t="s">
        <v>3137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2759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3310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3311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3312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3292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3286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3286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3313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3314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3315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3316</v>
      </c>
      <c r="G10262" t="s">
        <v>258</v>
      </c>
      <c r="H10262" t="s">
        <v>3317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3318</v>
      </c>
      <c r="G10263" t="s">
        <v>258</v>
      </c>
      <c r="H10263" t="s">
        <v>3319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3398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2754</v>
      </c>
      <c r="G10265" t="s">
        <v>3321</v>
      </c>
      <c r="H10265" t="s">
        <v>3492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3294</v>
      </c>
      <c r="G10266" t="s">
        <v>258</v>
      </c>
      <c r="H10266" t="s">
        <v>3322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3323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3324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3325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3292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3286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2933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3326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3327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2786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3328</v>
      </c>
      <c r="H10292" t="s">
        <v>3329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3330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3331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3328</v>
      </c>
      <c r="H10299" t="s">
        <v>3332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3328</v>
      </c>
      <c r="H10300" t="s">
        <v>3333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3334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3335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3246</v>
      </c>
      <c r="I10304" s="56"/>
      <c r="J10304" s="56"/>
      <c r="K10304" s="56"/>
      <c r="L10304" s="56" t="s">
        <v>3335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3336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2649</v>
      </c>
      <c r="H10313" t="s">
        <v>2646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3168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3168</v>
      </c>
      <c r="L10318" t="s">
        <v>3467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3337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2806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2861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2711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3338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3338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3339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2678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3194</v>
      </c>
      <c r="G10350" t="s">
        <v>1024</v>
      </c>
      <c r="H10350" t="s">
        <v>3268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3341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3342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3343</v>
      </c>
      <c r="G10354" t="s">
        <v>258</v>
      </c>
      <c r="H10354" t="s">
        <v>3344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3178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3345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3346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3347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3351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3348</v>
      </c>
      <c r="H10367" t="s">
        <v>3348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3349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3350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3352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3191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2726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3467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2711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3353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3354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3355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3699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3200</v>
      </c>
      <c r="L10397" t="s">
        <v>3467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3356</v>
      </c>
      <c r="G10401" t="s">
        <v>258</v>
      </c>
      <c r="H10401" t="s">
        <v>3357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3061</v>
      </c>
      <c r="E10402">
        <v>1</v>
      </c>
      <c r="F10402" t="s">
        <v>450</v>
      </c>
      <c r="G10402" t="s">
        <v>264</v>
      </c>
      <c r="H10402" t="s">
        <v>2736</v>
      </c>
      <c r="K10402" t="s">
        <v>3699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2667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2922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3358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3358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3359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3228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3228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3342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3004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3360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3361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3144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2938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3365</v>
      </c>
      <c r="E10435">
        <v>1</v>
      </c>
      <c r="F10435" t="s">
        <v>3356</v>
      </c>
      <c r="G10435" t="s">
        <v>3366</v>
      </c>
      <c r="H10435" t="s">
        <v>3357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3144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3367</v>
      </c>
      <c r="G10440" t="s">
        <v>3368</v>
      </c>
      <c r="H10440" t="s">
        <v>3369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3370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3371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2938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2664</v>
      </c>
      <c r="G10450" t="s">
        <v>265</v>
      </c>
      <c r="H10450" t="s">
        <v>2938</v>
      </c>
      <c r="J10450" t="s">
        <v>3372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3328</v>
      </c>
      <c r="H10456" t="s">
        <v>3329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2664</v>
      </c>
      <c r="G10463" t="s">
        <v>265</v>
      </c>
      <c r="H10463" t="s">
        <v>2938</v>
      </c>
      <c r="J10463" t="s">
        <v>3372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3374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3373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3375</v>
      </c>
      <c r="E10470">
        <v>1</v>
      </c>
      <c r="F10470" t="s">
        <v>450</v>
      </c>
      <c r="G10470" t="s">
        <v>276</v>
      </c>
      <c r="H10470" t="s">
        <v>3376</v>
      </c>
      <c r="K10470" t="s">
        <v>3699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3191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3377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3379</v>
      </c>
      <c r="H10479" t="s">
        <v>3378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3382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3383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3383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3384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2645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3385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2922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3699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3699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3386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3387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3388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2925</v>
      </c>
      <c r="E10513">
        <v>50</v>
      </c>
      <c r="F10513" t="s">
        <v>669</v>
      </c>
      <c r="G10513" t="s">
        <v>3389</v>
      </c>
      <c r="H10513" t="s">
        <v>3390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3467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3275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3246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2678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2678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3392</v>
      </c>
      <c r="L10526" t="s">
        <v>3467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2664</v>
      </c>
      <c r="G10528" t="s">
        <v>265</v>
      </c>
      <c r="H10528" t="s">
        <v>2938</v>
      </c>
      <c r="J10528" t="s">
        <v>3372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2733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3393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2933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3285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3356</v>
      </c>
      <c r="G10539" t="s">
        <v>258</v>
      </c>
      <c r="H10539" t="s">
        <v>3391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3246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3394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510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3395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3396</v>
      </c>
      <c r="G10549" t="s">
        <v>258</v>
      </c>
      <c r="H10549" t="s">
        <v>3397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3400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2907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2754</v>
      </c>
      <c r="G10561" t="s">
        <v>3321</v>
      </c>
      <c r="H10561" t="s">
        <v>3320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3467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3401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3331</v>
      </c>
      <c r="L10571" t="s">
        <v>3467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3035</v>
      </c>
      <c r="H10579" t="s">
        <v>3028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2837</v>
      </c>
      <c r="K10583" t="s">
        <v>3699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3385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3402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3406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3406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3407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3334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3285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3409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3410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3004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3408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2860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2922</v>
      </c>
      <c r="L10619" t="s">
        <v>3411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3392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2705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2705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2630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3246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3004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2658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3412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3307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3413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2842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3246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2678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3414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3415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3416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3374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3050</v>
      </c>
      <c r="H10673" t="s">
        <v>3419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3420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3421</v>
      </c>
      <c r="H10675" t="s">
        <v>3422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3423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3417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3418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3404</v>
      </c>
      <c r="E10680">
        <v>5</v>
      </c>
      <c r="F10680" t="s">
        <v>15</v>
      </c>
      <c r="G10680" t="s">
        <v>258</v>
      </c>
      <c r="H10680" t="s">
        <v>3426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3404</v>
      </c>
      <c r="E10681">
        <v>10</v>
      </c>
      <c r="F10681" t="s">
        <v>15</v>
      </c>
      <c r="G10681" t="s">
        <v>264</v>
      </c>
      <c r="H10681" t="s">
        <v>3004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3404</v>
      </c>
      <c r="E10682">
        <v>5</v>
      </c>
      <c r="F10682" t="s">
        <v>21</v>
      </c>
      <c r="G10682" t="s">
        <v>3428</v>
      </c>
      <c r="H10682" t="s">
        <v>3427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3404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3404</v>
      </c>
      <c r="E10684">
        <v>2</v>
      </c>
      <c r="F10684" t="s">
        <v>127</v>
      </c>
      <c r="G10684" t="s">
        <v>258</v>
      </c>
      <c r="H10684" t="s">
        <v>3429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3404</v>
      </c>
      <c r="E10685">
        <v>5</v>
      </c>
      <c r="F10685" t="s">
        <v>127</v>
      </c>
      <c r="G10685" t="s">
        <v>258</v>
      </c>
      <c r="H10685" t="s">
        <v>3430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3404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3404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3404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3404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3404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3404</v>
      </c>
      <c r="E10691">
        <v>1</v>
      </c>
      <c r="F10691" t="s">
        <v>3424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3404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3404</v>
      </c>
      <c r="E10693">
        <v>1</v>
      </c>
      <c r="F10693" t="s">
        <v>524</v>
      </c>
      <c r="G10693" t="s">
        <v>258</v>
      </c>
      <c r="H10693" t="s">
        <v>3425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3404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3404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3431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3432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3400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3325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2756</v>
      </c>
      <c r="G10703" t="s">
        <v>3435</v>
      </c>
      <c r="H10703" t="s">
        <v>3433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2656</v>
      </c>
      <c r="G10704" t="s">
        <v>2649</v>
      </c>
      <c r="H10704" t="s">
        <v>2653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2656</v>
      </c>
      <c r="G10705" t="s">
        <v>3261</v>
      </c>
      <c r="H10705" t="s">
        <v>3434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2907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3164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3168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3436</v>
      </c>
      <c r="G10712" t="s">
        <v>258</v>
      </c>
      <c r="H10712" t="s">
        <v>3436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3437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3438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3414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3176</v>
      </c>
      <c r="G10726" t="s">
        <v>258</v>
      </c>
      <c r="H10726" t="s">
        <v>3177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3439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3441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2705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3442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3443</v>
      </c>
      <c r="H10740" t="s">
        <v>3445</v>
      </c>
      <c r="J10740" t="s">
        <v>3444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3441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3446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3176</v>
      </c>
      <c r="G10748" t="s">
        <v>258</v>
      </c>
      <c r="H10748" t="s">
        <v>3447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3176</v>
      </c>
      <c r="G10749" t="s">
        <v>258</v>
      </c>
      <c r="H10749" t="s">
        <v>3449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3448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2664</v>
      </c>
      <c r="G10754" t="s">
        <v>265</v>
      </c>
      <c r="H10754" t="s">
        <v>2938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3450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3408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3425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3451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3452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3453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2786</v>
      </c>
      <c r="J10768" t="s">
        <v>2854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3044</v>
      </c>
      <c r="G10769" t="s">
        <v>258</v>
      </c>
      <c r="H10769" t="s">
        <v>3109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3454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2733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2736</v>
      </c>
      <c r="K10773" t="s">
        <v>3699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2664</v>
      </c>
      <c r="G10775" t="s">
        <v>265</v>
      </c>
      <c r="H10775" t="s">
        <v>2938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3455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3019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3191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3456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3292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3256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3457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3458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3459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3455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3461</v>
      </c>
      <c r="E10811">
        <v>1</v>
      </c>
      <c r="F10811" t="s">
        <v>502</v>
      </c>
      <c r="G10811" t="s">
        <v>1422</v>
      </c>
      <c r="H10811" t="s">
        <v>2916</v>
      </c>
      <c r="L10811" t="s">
        <v>3460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3461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3107</v>
      </c>
      <c r="G10816" t="s">
        <v>786</v>
      </c>
      <c r="H10816" t="s">
        <v>3462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3107</v>
      </c>
      <c r="G10817" t="s">
        <v>786</v>
      </c>
      <c r="H10817" t="s">
        <v>3463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3465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3464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3466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3404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3404</v>
      </c>
      <c r="E10826">
        <v>1</v>
      </c>
      <c r="F10826" t="s">
        <v>524</v>
      </c>
      <c r="G10826" t="s">
        <v>258</v>
      </c>
      <c r="H10826" t="s">
        <v>3425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3404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3404</v>
      </c>
      <c r="E10828">
        <v>3</v>
      </c>
      <c r="F10828" t="s">
        <v>193</v>
      </c>
      <c r="G10828" t="s">
        <v>258</v>
      </c>
      <c r="H10828" t="s">
        <v>3458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3246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2786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2938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2723</v>
      </c>
      <c r="G10837" t="s">
        <v>258</v>
      </c>
      <c r="H10837" t="s">
        <v>2639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3436</v>
      </c>
      <c r="G10841" t="s">
        <v>258</v>
      </c>
      <c r="H10841" t="s">
        <v>3436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3035</v>
      </c>
      <c r="H10842" t="s">
        <v>3028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3306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3469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3470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3471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3472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2649</v>
      </c>
      <c r="H10857" t="s">
        <v>3473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3327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3437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3168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2854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3474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3475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3476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2723</v>
      </c>
      <c r="G10882" t="s">
        <v>258</v>
      </c>
      <c r="H10882" t="s">
        <v>3477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3404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3404</v>
      </c>
      <c r="E10885">
        <v>1</v>
      </c>
      <c r="F10885" t="s">
        <v>193</v>
      </c>
      <c r="G10885" t="s">
        <v>258</v>
      </c>
      <c r="H10885" t="s">
        <v>3458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3404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3404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3404</v>
      </c>
      <c r="E10888">
        <v>2</v>
      </c>
      <c r="F10888" t="s">
        <v>468</v>
      </c>
      <c r="G10888" t="s">
        <v>258</v>
      </c>
      <c r="H10888" t="s">
        <v>3478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2759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2922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3479</v>
      </c>
      <c r="K10906" t="s">
        <v>3699</v>
      </c>
      <c r="L10906" t="s">
        <v>3480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3481</v>
      </c>
      <c r="G10908" t="s">
        <v>3481</v>
      </c>
      <c r="H10908" t="s">
        <v>3481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2892</v>
      </c>
      <c r="H10925" t="s">
        <v>2893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3482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3482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3483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3400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2731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2649</v>
      </c>
      <c r="H10935" t="s">
        <v>2646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3484</v>
      </c>
      <c r="E10936">
        <v>1</v>
      </c>
      <c r="F10936" t="s">
        <v>2723</v>
      </c>
      <c r="G10936" t="s">
        <v>258</v>
      </c>
      <c r="H10936" t="s">
        <v>2639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3484</v>
      </c>
      <c r="E10937">
        <v>2</v>
      </c>
      <c r="F10937" t="s">
        <v>2057</v>
      </c>
      <c r="G10937" t="s">
        <v>258</v>
      </c>
      <c r="H10937" t="s">
        <v>3486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3484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2854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3487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3488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3489</v>
      </c>
      <c r="H10947" t="s">
        <v>3490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3491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3156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3331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3483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2649</v>
      </c>
      <c r="H10959" t="s">
        <v>2646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3371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2797</v>
      </c>
      <c r="H10971" t="s">
        <v>2798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3349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2756</v>
      </c>
      <c r="G10977" t="s">
        <v>3435</v>
      </c>
      <c r="H10977" t="s">
        <v>3433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3489</v>
      </c>
      <c r="H10978" t="s">
        <v>3490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2922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2932</v>
      </c>
      <c r="J10994" t="s">
        <v>2854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3246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3803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3499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3500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3482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2649</v>
      </c>
      <c r="H11050" t="s">
        <v>2646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3501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3246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3425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3503</v>
      </c>
      <c r="H11059" t="s">
        <v>3504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3505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3506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2656</v>
      </c>
      <c r="G11067" t="s">
        <v>2649</v>
      </c>
      <c r="H11067" t="s">
        <v>2655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2941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2860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3349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3508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3507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2657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2649</v>
      </c>
      <c r="H11078" t="s">
        <v>2646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3509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2756</v>
      </c>
      <c r="G11080" t="s">
        <v>3512</v>
      </c>
      <c r="H11080" t="s">
        <v>3513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2756</v>
      </c>
      <c r="G11081" t="s">
        <v>3511</v>
      </c>
      <c r="H11081" t="s">
        <v>3510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2797</v>
      </c>
      <c r="H11082" t="s">
        <v>2798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3515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3514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3516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3517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3518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3404</v>
      </c>
      <c r="E11094">
        <v>11</v>
      </c>
      <c r="F11094" t="s">
        <v>883</v>
      </c>
      <c r="G11094" t="s">
        <v>264</v>
      </c>
      <c r="H11094" t="s">
        <v>3168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3404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3519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3328</v>
      </c>
      <c r="H11108" t="s">
        <v>3329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3346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3520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3521</v>
      </c>
      <c r="K11114" t="s">
        <v>3699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3246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2733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3423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2938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3417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3507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3524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3207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3534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3525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2797</v>
      </c>
      <c r="H11148" t="s">
        <v>2798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3225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2806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3052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2631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3474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3474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3526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3527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3528</v>
      </c>
      <c r="G11182" t="s">
        <v>258</v>
      </c>
      <c r="H11182" t="s">
        <v>3529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2797</v>
      </c>
      <c r="H11183" t="s">
        <v>2798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3531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3532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3532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3169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2649</v>
      </c>
      <c r="H11195" t="s">
        <v>2646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2656</v>
      </c>
      <c r="G11197" t="s">
        <v>2649</v>
      </c>
      <c r="H11197" t="s">
        <v>3533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3534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3535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3325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2938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3535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3536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3537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3246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3516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3461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3461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3461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3539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3541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2955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2796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2922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3542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3543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3544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3540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2962</v>
      </c>
      <c r="E11249">
        <v>1</v>
      </c>
      <c r="F11249" t="s">
        <v>1594</v>
      </c>
      <c r="G11249" t="s">
        <v>258</v>
      </c>
      <c r="H11249" t="s">
        <v>3546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2962</v>
      </c>
      <c r="E11250">
        <v>1</v>
      </c>
      <c r="F11250" t="s">
        <v>1594</v>
      </c>
      <c r="G11250" t="s">
        <v>258</v>
      </c>
      <c r="H11250" t="s">
        <v>3545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3404</v>
      </c>
      <c r="E11254">
        <v>2</v>
      </c>
      <c r="F11254" t="s">
        <v>552</v>
      </c>
      <c r="G11254" t="s">
        <v>258</v>
      </c>
      <c r="H11254" t="s">
        <v>3547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3404</v>
      </c>
      <c r="E11255">
        <v>2</v>
      </c>
      <c r="F11255" t="s">
        <v>552</v>
      </c>
      <c r="G11255" t="s">
        <v>258</v>
      </c>
      <c r="H11255" t="s">
        <v>3548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3404</v>
      </c>
      <c r="E11256">
        <v>1</v>
      </c>
      <c r="F11256" t="s">
        <v>524</v>
      </c>
      <c r="G11256" t="s">
        <v>258</v>
      </c>
      <c r="H11256" t="s">
        <v>3425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3404</v>
      </c>
      <c r="E11257">
        <v>1</v>
      </c>
      <c r="F11257" t="s">
        <v>524</v>
      </c>
      <c r="G11257" t="s">
        <v>258</v>
      </c>
      <c r="H11257" t="s">
        <v>3549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3404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3404</v>
      </c>
      <c r="E11259">
        <v>6</v>
      </c>
      <c r="F11259" t="s">
        <v>216</v>
      </c>
      <c r="G11259" t="s">
        <v>276</v>
      </c>
      <c r="H11259" t="s">
        <v>3550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3484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3484</v>
      </c>
      <c r="E11263">
        <v>1</v>
      </c>
      <c r="F11263" t="s">
        <v>44</v>
      </c>
      <c r="G11263" t="s">
        <v>3551</v>
      </c>
      <c r="H11263" t="s">
        <v>3552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3553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3554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3417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3246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3194</v>
      </c>
      <c r="G11270" t="s">
        <v>265</v>
      </c>
      <c r="H11270" t="s">
        <v>3555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3556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3554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3169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3557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2650</v>
      </c>
      <c r="G11283" t="s">
        <v>2651</v>
      </c>
      <c r="H11283" t="s">
        <v>3222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2796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3537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3159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3168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2962</v>
      </c>
      <c r="E11289">
        <v>1</v>
      </c>
      <c r="F11289" t="s">
        <v>1594</v>
      </c>
      <c r="G11289" t="s">
        <v>258</v>
      </c>
      <c r="H11289" t="s">
        <v>3558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3346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2656</v>
      </c>
      <c r="G11292" t="s">
        <v>2649</v>
      </c>
      <c r="H11292" t="s">
        <v>3559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2656</v>
      </c>
      <c r="G11293" t="s">
        <v>2649</v>
      </c>
      <c r="H11293" t="s">
        <v>3434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2761</v>
      </c>
      <c r="G11294" t="s">
        <v>3560</v>
      </c>
      <c r="H11294" t="s">
        <v>3561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3534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3562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3563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2805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3564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3565</v>
      </c>
      <c r="G11301" t="s">
        <v>258</v>
      </c>
      <c r="H11301" t="s">
        <v>3566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3567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3567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3564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2854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3568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3246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2669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2761</v>
      </c>
      <c r="G11329" t="s">
        <v>2762</v>
      </c>
      <c r="H11329" t="s">
        <v>3571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2891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3569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3484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3484</v>
      </c>
      <c r="E11340">
        <v>1</v>
      </c>
      <c r="F11340" t="s">
        <v>2761</v>
      </c>
      <c r="G11340" t="s">
        <v>2762</v>
      </c>
      <c r="H11340" t="s">
        <v>3571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3572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3573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3567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2955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3574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2932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3404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3404</v>
      </c>
      <c r="E11348">
        <v>1</v>
      </c>
      <c r="F11348" t="s">
        <v>578</v>
      </c>
      <c r="G11348" t="s">
        <v>255</v>
      </c>
      <c r="H11348" t="s">
        <v>3550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3540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2664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3519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3519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2861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3575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3050</v>
      </c>
      <c r="H11367" t="s">
        <v>3051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3799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3275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3188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3478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2933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3576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3140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3577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3578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3579</v>
      </c>
      <c r="K11399" t="s">
        <v>3699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3699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3580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3581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3582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3586</v>
      </c>
      <c r="G11431" t="s">
        <v>258</v>
      </c>
      <c r="H11431" t="s">
        <v>3583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3584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3061</v>
      </c>
      <c r="E11438">
        <v>1</v>
      </c>
      <c r="F11438" t="s">
        <v>450</v>
      </c>
      <c r="G11438" t="s">
        <v>264</v>
      </c>
      <c r="H11438" t="s">
        <v>2736</v>
      </c>
      <c r="K11438" t="s">
        <v>3699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3061</v>
      </c>
      <c r="E11439">
        <v>1</v>
      </c>
      <c r="F11439" t="s">
        <v>450</v>
      </c>
      <c r="G11439" t="s">
        <v>264</v>
      </c>
      <c r="H11439" t="s">
        <v>2736</v>
      </c>
      <c r="K11439" t="s">
        <v>3699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3061</v>
      </c>
      <c r="E11440">
        <v>1</v>
      </c>
      <c r="F11440" t="s">
        <v>450</v>
      </c>
      <c r="G11440" t="s">
        <v>264</v>
      </c>
      <c r="H11440" t="s">
        <v>1052</v>
      </c>
      <c r="K11440" t="s">
        <v>3699</v>
      </c>
      <c r="L11440" t="s">
        <v>3585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3586</v>
      </c>
      <c r="G11441" t="s">
        <v>258</v>
      </c>
      <c r="H11441" t="s">
        <v>3587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3140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3404</v>
      </c>
      <c r="E11449">
        <v>4</v>
      </c>
      <c r="F11449" t="s">
        <v>216</v>
      </c>
      <c r="G11449" t="s">
        <v>276</v>
      </c>
      <c r="H11449" t="s">
        <v>3588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3404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3404</v>
      </c>
      <c r="E11451">
        <v>4</v>
      </c>
      <c r="F11451" t="s">
        <v>1158</v>
      </c>
      <c r="G11451" t="s">
        <v>255</v>
      </c>
      <c r="H11451" t="s">
        <v>3589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3404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3404</v>
      </c>
      <c r="E11453">
        <v>3</v>
      </c>
      <c r="F11453" t="s">
        <v>1158</v>
      </c>
      <c r="G11453" t="s">
        <v>258</v>
      </c>
      <c r="H11453" t="s">
        <v>3590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3404</v>
      </c>
      <c r="E11454">
        <v>1</v>
      </c>
      <c r="F11454" t="s">
        <v>1701</v>
      </c>
      <c r="G11454" t="s">
        <v>258</v>
      </c>
      <c r="H11454" t="s">
        <v>3591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2933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2669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3592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3188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3599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3600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3598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3597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3596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3595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3594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3593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3484</v>
      </c>
      <c r="E11469">
        <v>1</v>
      </c>
      <c r="F11469" t="s">
        <v>186</v>
      </c>
      <c r="G11469" t="s">
        <v>258</v>
      </c>
      <c r="H11469" t="s">
        <v>3799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3484</v>
      </c>
      <c r="E11470">
        <v>1</v>
      </c>
      <c r="F11470" t="s">
        <v>186</v>
      </c>
      <c r="G11470" t="s">
        <v>258</v>
      </c>
      <c r="H11470" t="s">
        <v>3805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3484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3484</v>
      </c>
      <c r="E11472">
        <v>1</v>
      </c>
      <c r="F11472" t="s">
        <v>42</v>
      </c>
      <c r="G11472" t="s">
        <v>694</v>
      </c>
      <c r="H11472" t="s">
        <v>3601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2925</v>
      </c>
      <c r="E11473">
        <v>50</v>
      </c>
      <c r="F11473" t="s">
        <v>669</v>
      </c>
      <c r="G11473" t="s">
        <v>2925</v>
      </c>
      <c r="H11473" t="s">
        <v>3390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2925</v>
      </c>
      <c r="E11474">
        <v>50</v>
      </c>
      <c r="F11474" t="s">
        <v>3602</v>
      </c>
      <c r="G11474" t="s">
        <v>2925</v>
      </c>
      <c r="H11474" t="s">
        <v>3602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3603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3018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3553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3699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2860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2941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3558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3603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3107</v>
      </c>
      <c r="E11503">
        <v>10</v>
      </c>
      <c r="F11503" t="s">
        <v>3107</v>
      </c>
      <c r="G11503" t="s">
        <v>713</v>
      </c>
      <c r="H11503" t="s">
        <v>3607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3107</v>
      </c>
      <c r="E11504">
        <v>15</v>
      </c>
      <c r="F11504" t="s">
        <v>3107</v>
      </c>
      <c r="G11504" t="s">
        <v>786</v>
      </c>
      <c r="H11504" t="s">
        <v>3608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3107</v>
      </c>
      <c r="E11505">
        <v>7</v>
      </c>
      <c r="F11505" t="s">
        <v>3605</v>
      </c>
      <c r="G11505" t="s">
        <v>258</v>
      </c>
      <c r="H11505" t="s">
        <v>3606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3484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3484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3484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3610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3609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3553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3611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3612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2933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3168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3519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3613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3613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3614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3615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2955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3616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3107</v>
      </c>
      <c r="G11531" t="s">
        <v>786</v>
      </c>
      <c r="H11531" t="s">
        <v>3617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3417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3491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3491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3137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510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3404</v>
      </c>
      <c r="E11555">
        <v>2</v>
      </c>
      <c r="F11555" t="s">
        <v>578</v>
      </c>
      <c r="G11555" t="s">
        <v>265</v>
      </c>
      <c r="H11555" t="s">
        <v>462</v>
      </c>
      <c r="J11555" t="s">
        <v>3618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3404</v>
      </c>
      <c r="E11556">
        <v>3</v>
      </c>
      <c r="F11556" t="s">
        <v>883</v>
      </c>
      <c r="G11556" t="s">
        <v>276</v>
      </c>
      <c r="H11556" t="s">
        <v>565</v>
      </c>
      <c r="J11556" t="s">
        <v>2941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3404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3404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3404</v>
      </c>
      <c r="E11559">
        <v>1</v>
      </c>
      <c r="F11559" t="s">
        <v>216</v>
      </c>
      <c r="G11559" t="s">
        <v>255</v>
      </c>
      <c r="H11559" t="s">
        <v>2933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3404</v>
      </c>
      <c r="E11560">
        <v>3</v>
      </c>
      <c r="F11560" t="s">
        <v>15</v>
      </c>
      <c r="G11560" t="s">
        <v>3619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3404</v>
      </c>
      <c r="E11561">
        <v>3</v>
      </c>
      <c r="F11561" t="s">
        <v>15</v>
      </c>
      <c r="G11561" t="s">
        <v>3619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3021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3497</v>
      </c>
      <c r="H11563" t="s">
        <v>3137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3491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3620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3509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3246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3324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3622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3536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3536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3621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2729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3550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3188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3140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3586</v>
      </c>
      <c r="G11609" t="s">
        <v>258</v>
      </c>
      <c r="H11609" t="s">
        <v>3623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3624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3417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3491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3476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3625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2842</v>
      </c>
      <c r="J11622" t="s">
        <v>3626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3341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3534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3627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3628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3666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3666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2854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2941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2786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2730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3176</v>
      </c>
      <c r="G11644" t="s">
        <v>2649</v>
      </c>
      <c r="H11644" t="s">
        <v>3304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2656</v>
      </c>
      <c r="G11645" t="s">
        <v>2649</v>
      </c>
      <c r="H11645" t="s">
        <v>3434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3796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3055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3630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3631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3349</v>
      </c>
      <c r="J11653" t="s">
        <v>3632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3432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3436</v>
      </c>
      <c r="G11657" t="s">
        <v>258</v>
      </c>
      <c r="H11657" t="s">
        <v>3436</v>
      </c>
      <c r="J11657" t="s">
        <v>3491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3352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3164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3586</v>
      </c>
      <c r="G11667" t="s">
        <v>258</v>
      </c>
      <c r="H11667" t="s">
        <v>3586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3404</v>
      </c>
      <c r="E11671">
        <v>5</v>
      </c>
      <c r="F11671" t="s">
        <v>216</v>
      </c>
      <c r="G11671" t="s">
        <v>852</v>
      </c>
      <c r="H11671" t="s">
        <v>3633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3404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3404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3404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3498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3349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3187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3509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3634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3635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3636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3328</v>
      </c>
      <c r="H11713" t="s">
        <v>3329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3637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3586</v>
      </c>
      <c r="G11719" t="s">
        <v>258</v>
      </c>
      <c r="H11719" t="s">
        <v>3586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2938</v>
      </c>
      <c r="J11724" t="s">
        <v>2826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3638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3639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3640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3246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3586</v>
      </c>
      <c r="G11747" t="s">
        <v>258</v>
      </c>
      <c r="H11747" t="s">
        <v>3586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3017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2976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3641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3425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3107</v>
      </c>
      <c r="G11758" t="s">
        <v>713</v>
      </c>
      <c r="H11758" t="s">
        <v>3642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3643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3554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3053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3402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3573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3013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3188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3476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3644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3484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3484</v>
      </c>
      <c r="E11778">
        <v>1</v>
      </c>
      <c r="F11778" t="s">
        <v>190</v>
      </c>
      <c r="G11778" t="s">
        <v>258</v>
      </c>
      <c r="H11778" t="s">
        <v>3645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3484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3509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3646</v>
      </c>
      <c r="G11781" t="s">
        <v>258</v>
      </c>
      <c r="H11781" t="s">
        <v>3647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3534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3625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3265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3602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3586</v>
      </c>
      <c r="G11794" t="s">
        <v>255</v>
      </c>
      <c r="H11794" t="s">
        <v>3649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3648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3650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2731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3075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3651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3652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2860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3107</v>
      </c>
      <c r="G11820" t="s">
        <v>713</v>
      </c>
      <c r="H11820" t="s">
        <v>3653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2941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3082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3082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3654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3655</v>
      </c>
      <c r="E11825">
        <v>1</v>
      </c>
      <c r="F11825" t="s">
        <v>2123</v>
      </c>
      <c r="G11825" t="s">
        <v>258</v>
      </c>
      <c r="H11825" t="s">
        <v>3656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2860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3657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3654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3658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3659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3660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3654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3654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3657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2760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3657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3519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3509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3509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3657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3661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3638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3657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3497</v>
      </c>
      <c r="H11871" t="s">
        <v>3137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2861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2678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3017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3484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3188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3663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2731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3664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2976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2729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3665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3075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2805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3260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3667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2705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3215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3200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3657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3657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3657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2684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2860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3677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3657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3633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3657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3678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3061</v>
      </c>
      <c r="E11948">
        <v>1</v>
      </c>
      <c r="F11948" t="s">
        <v>450</v>
      </c>
      <c r="G11948" t="s">
        <v>254</v>
      </c>
      <c r="H11948" t="s">
        <v>3680</v>
      </c>
      <c r="K11948" t="s">
        <v>3699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3061</v>
      </c>
      <c r="E11949">
        <v>1</v>
      </c>
      <c r="F11949" t="s">
        <v>450</v>
      </c>
      <c r="G11949" t="s">
        <v>255</v>
      </c>
      <c r="H11949" t="s">
        <v>3679</v>
      </c>
      <c r="K11949" t="s">
        <v>3699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3657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3681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2826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3683</v>
      </c>
      <c r="E11953">
        <v>1</v>
      </c>
      <c r="F11953" t="s">
        <v>378</v>
      </c>
      <c r="G11953" t="s">
        <v>254</v>
      </c>
      <c r="H11953" t="s">
        <v>3682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3683</v>
      </c>
      <c r="E11954">
        <v>1</v>
      </c>
      <c r="F11954" t="s">
        <v>1184</v>
      </c>
      <c r="G11954" t="s">
        <v>254</v>
      </c>
      <c r="H11954" t="s">
        <v>3682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3683</v>
      </c>
      <c r="E11955">
        <v>1</v>
      </c>
      <c r="F11955" t="s">
        <v>217</v>
      </c>
      <c r="G11955" t="s">
        <v>254</v>
      </c>
      <c r="H11955" t="s">
        <v>3682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3683</v>
      </c>
      <c r="E11956">
        <v>1</v>
      </c>
      <c r="F11956" t="s">
        <v>3657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2933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2933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3684</v>
      </c>
      <c r="J11964" t="s">
        <v>3438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3685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3549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3686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3686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3648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3602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3586</v>
      </c>
      <c r="G11980" t="s">
        <v>255</v>
      </c>
      <c r="H11980" t="s">
        <v>3649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3687</v>
      </c>
      <c r="E11981">
        <v>1</v>
      </c>
      <c r="F11981" t="s">
        <v>378</v>
      </c>
      <c r="G11981" t="s">
        <v>264</v>
      </c>
      <c r="H11981" t="s">
        <v>2955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3657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3688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3689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3178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3176</v>
      </c>
      <c r="G12002" t="s">
        <v>258</v>
      </c>
      <c r="H12002" t="s">
        <v>3177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3691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3693</v>
      </c>
      <c r="E12014">
        <v>1</v>
      </c>
      <c r="F12014" t="s">
        <v>450</v>
      </c>
      <c r="G12014" t="s">
        <v>258</v>
      </c>
      <c r="H12014" t="s">
        <v>3692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3694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3694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3442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3695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3696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3404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3404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3404</v>
      </c>
      <c r="E12030">
        <v>1</v>
      </c>
      <c r="F12030" t="s">
        <v>524</v>
      </c>
      <c r="G12030" t="s">
        <v>258</v>
      </c>
      <c r="H12030" t="s">
        <v>3549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3404</v>
      </c>
      <c r="E12031">
        <v>1</v>
      </c>
      <c r="F12031" t="s">
        <v>524</v>
      </c>
      <c r="G12031" t="s">
        <v>258</v>
      </c>
      <c r="H12031" t="s">
        <v>3425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3404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3404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3404</v>
      </c>
      <c r="E12034">
        <v>2</v>
      </c>
      <c r="F12034" t="s">
        <v>216</v>
      </c>
      <c r="G12034" t="s">
        <v>581</v>
      </c>
      <c r="H12034" t="s">
        <v>3697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3404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3404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3509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3176</v>
      </c>
      <c r="G12038" t="s">
        <v>258</v>
      </c>
      <c r="H12038" t="s">
        <v>3177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3698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3484</v>
      </c>
      <c r="E12040">
        <v>1</v>
      </c>
      <c r="F12040" t="s">
        <v>524</v>
      </c>
      <c r="G12040" t="s">
        <v>265</v>
      </c>
      <c r="H12040" t="s">
        <v>544</v>
      </c>
      <c r="J12040" t="s">
        <v>3681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3484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3484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3681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3260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3565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3168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3700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3578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3275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3341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3424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3573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3179</v>
      </c>
      <c r="G12075" t="s">
        <v>2649</v>
      </c>
      <c r="H12075" t="s">
        <v>3180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2705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3436</v>
      </c>
      <c r="G12083" t="s">
        <v>258</v>
      </c>
      <c r="H12083" t="s">
        <v>3436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3701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3176</v>
      </c>
      <c r="G12089" t="s">
        <v>258</v>
      </c>
      <c r="H12089" t="s">
        <v>3177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2675</v>
      </c>
      <c r="G12091" t="s">
        <v>255</v>
      </c>
      <c r="H12091" t="s">
        <v>3589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2733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3702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3586</v>
      </c>
      <c r="G12112" t="s">
        <v>258</v>
      </c>
      <c r="H12112" t="s">
        <v>3602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3648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3602</v>
      </c>
      <c r="G12114" t="s">
        <v>276</v>
      </c>
      <c r="H12114" t="s">
        <v>3550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3550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3550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3586</v>
      </c>
      <c r="G12117" t="s">
        <v>258</v>
      </c>
      <c r="H12117" t="s">
        <v>3703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2805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2890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506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3417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3704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3082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3497</v>
      </c>
      <c r="H12133" t="s">
        <v>3137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3215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3135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3107</v>
      </c>
      <c r="G12138" t="s">
        <v>713</v>
      </c>
      <c r="H12138" t="s">
        <v>3705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3107</v>
      </c>
      <c r="G12139" t="s">
        <v>713</v>
      </c>
      <c r="H12139" t="s">
        <v>3706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2660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2657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2656</v>
      </c>
      <c r="G12147" t="s">
        <v>2649</v>
      </c>
      <c r="H12147" t="s">
        <v>3559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3707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3708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3709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3509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3710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3711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3712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3713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3711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3714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3715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3469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3714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3292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3716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3509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3705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3298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3718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3417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3719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3107</v>
      </c>
      <c r="G12199" t="s">
        <v>713</v>
      </c>
      <c r="H12199" t="s">
        <v>3720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3712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3717</v>
      </c>
      <c r="E12203">
        <v>1</v>
      </c>
      <c r="F12203" t="s">
        <v>2638</v>
      </c>
      <c r="G12203" t="s">
        <v>258</v>
      </c>
      <c r="H12203" t="s">
        <v>3721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3717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3723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3722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3724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3725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3727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3726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3729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3704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3704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2668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3169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3711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3323</v>
      </c>
      <c r="G12241" t="s">
        <v>264</v>
      </c>
      <c r="H12241" t="s">
        <v>3704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2731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3730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2922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3315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3082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3714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3021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3176</v>
      </c>
      <c r="G12268" t="s">
        <v>258</v>
      </c>
      <c r="H12268" t="s">
        <v>3177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3179</v>
      </c>
      <c r="G12269" t="s">
        <v>2649</v>
      </c>
      <c r="H12269" t="s">
        <v>3731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3732</v>
      </c>
      <c r="G12270" t="s">
        <v>258</v>
      </c>
      <c r="H12270" t="s">
        <v>3733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3734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3684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3735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2678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3736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3737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2849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2849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2656</v>
      </c>
      <c r="G12280" t="s">
        <v>2649</v>
      </c>
      <c r="H12280" t="s">
        <v>3738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3497</v>
      </c>
      <c r="H12281" t="s">
        <v>3137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2675</v>
      </c>
      <c r="G12286" t="s">
        <v>258</v>
      </c>
      <c r="H12286" t="s">
        <v>3589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3739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3739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3550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3313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3509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2938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2860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2631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3141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3740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3741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3417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3742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3743</v>
      </c>
      <c r="G12323" t="s">
        <v>258</v>
      </c>
      <c r="H12323" t="s">
        <v>3744</v>
      </c>
      <c r="M12323" s="2">
        <v>3500</v>
      </c>
      <c r="N12323" s="2">
        <v>1000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3484</v>
      </c>
      <c r="E12324">
        <v>1</v>
      </c>
      <c r="F12324" t="s">
        <v>44</v>
      </c>
      <c r="G12324" t="s">
        <v>694</v>
      </c>
      <c r="H12324" t="s">
        <v>3745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3484</v>
      </c>
      <c r="E12325">
        <v>1</v>
      </c>
      <c r="F12325" t="s">
        <v>44</v>
      </c>
      <c r="G12325" t="s">
        <v>694</v>
      </c>
      <c r="H12325" t="s">
        <v>3746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3484</v>
      </c>
      <c r="E12326">
        <v>1</v>
      </c>
      <c r="F12326" t="s">
        <v>48</v>
      </c>
      <c r="G12326" t="s">
        <v>615</v>
      </c>
      <c r="H12326" t="s">
        <v>3747</v>
      </c>
      <c r="J12326" t="s">
        <v>3748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3200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3330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3749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2805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3700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3323</v>
      </c>
      <c r="G12348" t="s">
        <v>264</v>
      </c>
      <c r="H12348" t="s">
        <v>3749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3323</v>
      </c>
      <c r="G12349" t="s">
        <v>255</v>
      </c>
      <c r="H12349" t="s">
        <v>3750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3751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3753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3752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3754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3755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2731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3484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3484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3191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3756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3757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3758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2860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3759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3711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3484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3484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3484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2731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3509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3760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3404</v>
      </c>
      <c r="E12384">
        <v>3</v>
      </c>
      <c r="F12384" t="s">
        <v>26</v>
      </c>
      <c r="G12384" t="s">
        <v>258</v>
      </c>
      <c r="H12384" t="s">
        <v>3292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3404</v>
      </c>
      <c r="E12385">
        <v>2</v>
      </c>
      <c r="F12385" t="s">
        <v>216</v>
      </c>
      <c r="G12385" t="s">
        <v>689</v>
      </c>
      <c r="H12385" t="s">
        <v>3761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3404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3751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3762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3330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3763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3764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3747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2847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3765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3749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3200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2860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2860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2860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2941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2860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3767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3612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3768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3107</v>
      </c>
      <c r="G12439" t="s">
        <v>713</v>
      </c>
      <c r="H12439" t="s">
        <v>3769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3107</v>
      </c>
      <c r="G12440" t="s">
        <v>713</v>
      </c>
      <c r="H12440" t="s">
        <v>3770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3586</v>
      </c>
      <c r="G12441" t="s">
        <v>258</v>
      </c>
      <c r="H12441" t="s">
        <v>3771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3773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3774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3774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3107</v>
      </c>
      <c r="G12454" t="s">
        <v>713</v>
      </c>
      <c r="H12454" t="s">
        <v>3775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2941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3751</v>
      </c>
      <c r="H12456" t="s">
        <v>134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3346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3169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3639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3776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3586</v>
      </c>
      <c r="G12474" t="s">
        <v>258</v>
      </c>
      <c r="H12474" t="s">
        <v>3771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2998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3777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3749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3749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3241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3586</v>
      </c>
      <c r="G12490" t="s">
        <v>258</v>
      </c>
      <c r="H12490" t="s">
        <v>3771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3779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3779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3586</v>
      </c>
      <c r="G12496" t="s">
        <v>258</v>
      </c>
      <c r="H12496" t="s">
        <v>3771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3586</v>
      </c>
      <c r="G12497" t="s">
        <v>258</v>
      </c>
      <c r="H12497" t="s">
        <v>3771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3779</v>
      </c>
      <c r="L12499" t="s">
        <v>3780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3785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3169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3781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3519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3782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2818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3783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3633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3784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3785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3751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3241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3791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3544</v>
      </c>
      <c r="G12536" t="s">
        <v>581</v>
      </c>
      <c r="H12536" t="s">
        <v>1165</v>
      </c>
      <c r="J12536" t="s">
        <v>2941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3544</v>
      </c>
      <c r="G12537" t="s">
        <v>581</v>
      </c>
      <c r="H12537" t="s">
        <v>1165</v>
      </c>
      <c r="J12537" t="s">
        <v>2941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2860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3807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3808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3586</v>
      </c>
      <c r="G12549" t="s">
        <v>258</v>
      </c>
      <c r="H12549" t="s">
        <v>3771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3810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3811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3812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3814</v>
      </c>
      <c r="H12555" t="s">
        <v>3815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3814</v>
      </c>
      <c r="H12556" t="s">
        <v>3816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3813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3275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3817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3586</v>
      </c>
      <c r="G12561" t="s">
        <v>258</v>
      </c>
      <c r="H12561" t="s">
        <v>3771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5" workbookViewId="0">
      <selection activeCell="B74" sqref="B7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2767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3011</v>
      </c>
      <c r="C48">
        <f>Tabla5[[#This Row],[ID]]</f>
        <v>47</v>
      </c>
      <c r="D48" t="s">
        <v>2961</v>
      </c>
    </row>
    <row r="49" spans="1:10" x14ac:dyDescent="0.2">
      <c r="A49">
        <v>48</v>
      </c>
      <c r="B49" t="s">
        <v>3192</v>
      </c>
      <c r="C49">
        <f>Tabla5[[#This Row],[ID]]</f>
        <v>48</v>
      </c>
      <c r="D49" t="s">
        <v>3193</v>
      </c>
    </row>
    <row r="50" spans="1:10" x14ac:dyDescent="0.2">
      <c r="A50">
        <v>49</v>
      </c>
      <c r="B50" t="s">
        <v>3404</v>
      </c>
      <c r="C50">
        <f>Tabla5[[#This Row],[ID]]</f>
        <v>49</v>
      </c>
      <c r="D50" t="s">
        <v>3405</v>
      </c>
    </row>
    <row r="51" spans="1:10" x14ac:dyDescent="0.2">
      <c r="A51">
        <v>50</v>
      </c>
      <c r="B51" t="s">
        <v>3484</v>
      </c>
      <c r="C51">
        <f>Tabla5[[#This Row],[ID]]</f>
        <v>50</v>
      </c>
      <c r="D51" t="s">
        <v>3485</v>
      </c>
    </row>
    <row r="52" spans="1:10" x14ac:dyDescent="0.2">
      <c r="A52">
        <v>51</v>
      </c>
      <c r="B52" t="s">
        <v>3717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J53" t="s">
        <v>2429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2777</v>
      </c>
      <c r="D1" t="s">
        <v>2587</v>
      </c>
      <c r="E1" t="s">
        <v>2778</v>
      </c>
      <c r="F1" t="s">
        <v>2779</v>
      </c>
      <c r="G1" t="s">
        <v>1877</v>
      </c>
    </row>
    <row r="2" spans="1:7" x14ac:dyDescent="0.2">
      <c r="A2" t="s">
        <v>2770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2771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2772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2773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2774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2775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2776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3104</v>
      </c>
    </row>
    <row r="20" spans="1:4" x14ac:dyDescent="0.2">
      <c r="A20" s="4" t="s">
        <v>236</v>
      </c>
      <c r="B20" t="s">
        <v>3778</v>
      </c>
      <c r="C20" t="s">
        <v>1665</v>
      </c>
      <c r="D20" t="s">
        <v>2865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5346700</v>
      </c>
      <c r="C22" s="7">
        <v>4996171</v>
      </c>
      <c r="D22" s="7">
        <v>350529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1869500</v>
      </c>
      <c r="C24" s="7">
        <v>1742720</v>
      </c>
      <c r="D24" s="7">
        <v>126780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3469</v>
      </c>
      <c r="B27" s="7">
        <v>40000</v>
      </c>
      <c r="C27" s="7">
        <v>39000</v>
      </c>
      <c r="D27" s="7">
        <v>1000</v>
      </c>
    </row>
    <row r="28" spans="1:4" x14ac:dyDescent="0.2">
      <c r="A28" s="5" t="s">
        <v>511</v>
      </c>
      <c r="B28" s="7">
        <v>187500</v>
      </c>
      <c r="C28" s="7">
        <v>174722</v>
      </c>
      <c r="D28" s="7">
        <v>12778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24000</v>
      </c>
      <c r="C32" s="7">
        <v>22423</v>
      </c>
      <c r="D32" s="7">
        <v>1577</v>
      </c>
    </row>
    <row r="33" spans="1:4" x14ac:dyDescent="0.2">
      <c r="A33" s="5" t="s">
        <v>640</v>
      </c>
      <c r="B33" s="7">
        <v>2000</v>
      </c>
      <c r="C33" s="7">
        <v>1868</v>
      </c>
      <c r="D33" s="7">
        <v>132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8532000</v>
      </c>
      <c r="C37" s="7">
        <v>7971821</v>
      </c>
      <c r="D37" s="7">
        <v>560179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6"/>
  <sheetViews>
    <sheetView workbookViewId="0">
      <selection activeCell="I28" sqref="I2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3232</v>
      </c>
      <c r="C1" t="s">
        <v>3147</v>
      </c>
      <c r="D1" t="s">
        <v>3209</v>
      </c>
      <c r="F1" s="4" t="s">
        <v>3147</v>
      </c>
      <c r="G1" t="s">
        <v>3210</v>
      </c>
      <c r="L1" s="4" t="s">
        <v>1302</v>
      </c>
      <c r="M1" s="4" t="s">
        <v>3147</v>
      </c>
      <c r="N1" t="s">
        <v>3210</v>
      </c>
    </row>
    <row r="2" spans="1:14" x14ac:dyDescent="0.2">
      <c r="A2" s="1">
        <v>45046</v>
      </c>
      <c r="B2" s="1" t="s">
        <v>3233</v>
      </c>
      <c r="C2" t="s">
        <v>3211</v>
      </c>
      <c r="D2" s="36">
        <v>-45000</v>
      </c>
      <c r="F2" t="s">
        <v>3284</v>
      </c>
      <c r="G2" s="2">
        <v>0</v>
      </c>
      <c r="L2" s="1">
        <v>45046</v>
      </c>
      <c r="M2" t="s">
        <v>3211</v>
      </c>
      <c r="N2" s="2">
        <v>-45000</v>
      </c>
    </row>
    <row r="3" spans="1:14" x14ac:dyDescent="0.2">
      <c r="A3" s="1">
        <v>45046</v>
      </c>
      <c r="B3" s="1" t="s">
        <v>3233</v>
      </c>
      <c r="C3" t="s">
        <v>3145</v>
      </c>
      <c r="D3" s="36">
        <v>-60000</v>
      </c>
      <c r="F3" t="s">
        <v>1166</v>
      </c>
      <c r="G3" s="2">
        <v>0</v>
      </c>
      <c r="L3" s="1">
        <v>45046</v>
      </c>
      <c r="M3" t="s">
        <v>3148</v>
      </c>
      <c r="N3" s="2">
        <v>-15000</v>
      </c>
    </row>
    <row r="4" spans="1:14" x14ac:dyDescent="0.2">
      <c r="A4" s="1">
        <v>45046</v>
      </c>
      <c r="B4" s="1" t="s">
        <v>3233</v>
      </c>
      <c r="C4" t="s">
        <v>3148</v>
      </c>
      <c r="D4" s="36">
        <v>-15000</v>
      </c>
      <c r="F4" t="s">
        <v>3399</v>
      </c>
      <c r="G4" s="2">
        <v>0</v>
      </c>
      <c r="L4" s="1">
        <v>45046</v>
      </c>
      <c r="M4" t="s">
        <v>3146</v>
      </c>
      <c r="N4" s="2">
        <v>-3000</v>
      </c>
    </row>
    <row r="5" spans="1:14" x14ac:dyDescent="0.2">
      <c r="A5" s="1">
        <v>45046</v>
      </c>
      <c r="B5" s="1" t="s">
        <v>3233</v>
      </c>
      <c r="C5" t="s">
        <v>3146</v>
      </c>
      <c r="D5" s="36">
        <v>-3000</v>
      </c>
      <c r="F5" t="s">
        <v>3198</v>
      </c>
      <c r="G5" s="2">
        <v>0</v>
      </c>
      <c r="L5" s="1">
        <v>45046</v>
      </c>
      <c r="M5" t="s">
        <v>3145</v>
      </c>
      <c r="N5" s="2">
        <v>-60000</v>
      </c>
    </row>
    <row r="6" spans="1:14" x14ac:dyDescent="0.2">
      <c r="A6" s="1">
        <v>45049</v>
      </c>
      <c r="B6" s="1" t="s">
        <v>3234</v>
      </c>
      <c r="C6" t="s">
        <v>3148</v>
      </c>
      <c r="D6" s="36">
        <v>15000</v>
      </c>
      <c r="F6" t="s">
        <v>3304</v>
      </c>
      <c r="G6" s="2">
        <v>0</v>
      </c>
      <c r="L6" s="1">
        <v>45049</v>
      </c>
      <c r="M6" t="s">
        <v>3211</v>
      </c>
      <c r="N6" s="2">
        <v>45000</v>
      </c>
    </row>
    <row r="7" spans="1:14" x14ac:dyDescent="0.2">
      <c r="A7" s="1">
        <v>45049</v>
      </c>
      <c r="B7" s="1" t="s">
        <v>3234</v>
      </c>
      <c r="C7" t="s">
        <v>3211</v>
      </c>
      <c r="D7" s="36">
        <v>45000</v>
      </c>
      <c r="F7" t="s">
        <v>3148</v>
      </c>
      <c r="G7" s="2">
        <v>0</v>
      </c>
      <c r="L7" s="1">
        <v>45049</v>
      </c>
      <c r="M7" t="s">
        <v>3148</v>
      </c>
      <c r="N7" s="2">
        <v>15000</v>
      </c>
    </row>
    <row r="8" spans="1:14" x14ac:dyDescent="0.2">
      <c r="A8" s="1">
        <v>45049</v>
      </c>
      <c r="B8" s="1" t="s">
        <v>3233</v>
      </c>
      <c r="C8" t="s">
        <v>3145</v>
      </c>
      <c r="D8" s="36">
        <v>-60000</v>
      </c>
      <c r="F8" t="s">
        <v>3163</v>
      </c>
      <c r="G8" s="2">
        <v>0</v>
      </c>
      <c r="L8" s="1">
        <v>45049</v>
      </c>
      <c r="M8" t="s">
        <v>2646</v>
      </c>
      <c r="N8" s="2">
        <v>-90000</v>
      </c>
    </row>
    <row r="9" spans="1:14" x14ac:dyDescent="0.2">
      <c r="A9" s="1">
        <v>45049</v>
      </c>
      <c r="B9" s="1" t="s">
        <v>3233</v>
      </c>
      <c r="C9" t="s">
        <v>2646</v>
      </c>
      <c r="D9" s="36">
        <v>-90000</v>
      </c>
      <c r="F9" t="s">
        <v>3146</v>
      </c>
      <c r="G9" s="2">
        <v>0</v>
      </c>
      <c r="L9" s="1">
        <v>45049</v>
      </c>
      <c r="M9" t="s">
        <v>3145</v>
      </c>
      <c r="N9" s="2">
        <v>-60000</v>
      </c>
    </row>
    <row r="10" spans="1:14" x14ac:dyDescent="0.2">
      <c r="A10" s="1">
        <v>45049</v>
      </c>
      <c r="B10" s="1" t="s">
        <v>3233</v>
      </c>
      <c r="C10" t="s">
        <v>2647</v>
      </c>
      <c r="D10" s="36">
        <v>-90000</v>
      </c>
      <c r="F10" t="s">
        <v>3440</v>
      </c>
      <c r="G10" s="2">
        <v>0</v>
      </c>
      <c r="L10" s="1">
        <v>45049</v>
      </c>
      <c r="M10" t="s">
        <v>2647</v>
      </c>
      <c r="N10" s="2">
        <v>-90000</v>
      </c>
    </row>
    <row r="11" spans="1:14" x14ac:dyDescent="0.2">
      <c r="A11" s="1">
        <v>45052</v>
      </c>
      <c r="B11" s="1" t="s">
        <v>3233</v>
      </c>
      <c r="C11" t="s">
        <v>3198</v>
      </c>
      <c r="D11" s="36">
        <v>-90000</v>
      </c>
      <c r="F11" t="s">
        <v>2646</v>
      </c>
      <c r="G11" s="2">
        <v>0</v>
      </c>
      <c r="L11" s="1">
        <v>45052</v>
      </c>
      <c r="M11" t="s">
        <v>3198</v>
      </c>
      <c r="N11" s="2">
        <v>-90000</v>
      </c>
    </row>
    <row r="12" spans="1:14" x14ac:dyDescent="0.2">
      <c r="A12" s="1">
        <v>45053</v>
      </c>
      <c r="B12" s="1" t="s">
        <v>3234</v>
      </c>
      <c r="C12" t="s">
        <v>3198</v>
      </c>
      <c r="D12" s="36">
        <v>90000</v>
      </c>
      <c r="F12" t="s">
        <v>3522</v>
      </c>
      <c r="G12" s="2">
        <v>0</v>
      </c>
      <c r="L12" s="1">
        <v>45053</v>
      </c>
      <c r="M12" t="s">
        <v>3198</v>
      </c>
      <c r="N12" s="2">
        <v>90000</v>
      </c>
    </row>
    <row r="13" spans="1:14" x14ac:dyDescent="0.2">
      <c r="A13" s="1">
        <v>45053</v>
      </c>
      <c r="B13" s="1" t="s">
        <v>3234</v>
      </c>
      <c r="C13" t="s">
        <v>3145</v>
      </c>
      <c r="D13" s="36">
        <v>60000</v>
      </c>
      <c r="F13" t="s">
        <v>3145</v>
      </c>
      <c r="G13" s="2">
        <v>0</v>
      </c>
      <c r="L13" s="1">
        <v>45053</v>
      </c>
      <c r="M13" t="s">
        <v>3146</v>
      </c>
      <c r="N13" s="2">
        <v>3000</v>
      </c>
    </row>
    <row r="14" spans="1:14" x14ac:dyDescent="0.2">
      <c r="A14" s="1">
        <v>45053</v>
      </c>
      <c r="B14" s="1" t="s">
        <v>3234</v>
      </c>
      <c r="C14" t="s">
        <v>3146</v>
      </c>
      <c r="D14" s="36">
        <v>3000</v>
      </c>
      <c r="F14" t="s">
        <v>3269</v>
      </c>
      <c r="G14" s="2">
        <v>0</v>
      </c>
      <c r="L14" s="1">
        <v>45053</v>
      </c>
      <c r="M14" t="s">
        <v>3145</v>
      </c>
      <c r="N14" s="2">
        <v>60000</v>
      </c>
    </row>
    <row r="15" spans="1:14" x14ac:dyDescent="0.2">
      <c r="A15" s="1">
        <v>45055</v>
      </c>
      <c r="B15" s="1" t="s">
        <v>3233</v>
      </c>
      <c r="C15" t="s">
        <v>3230</v>
      </c>
      <c r="D15" s="36">
        <v>-95000</v>
      </c>
      <c r="F15" t="s">
        <v>2647</v>
      </c>
      <c r="G15" s="2">
        <v>0</v>
      </c>
      <c r="L15" s="1">
        <v>45054</v>
      </c>
      <c r="M15" t="s">
        <v>3231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3230</v>
      </c>
      <c r="D16" s="36">
        <v>95000</v>
      </c>
      <c r="F16" t="s">
        <v>3211</v>
      </c>
      <c r="G16" s="2">
        <v>0</v>
      </c>
      <c r="L16" s="1">
        <v>45055</v>
      </c>
      <c r="M16" t="s">
        <v>3230</v>
      </c>
      <c r="N16" s="2">
        <v>-95000</v>
      </c>
    </row>
    <row r="17" spans="1:14" x14ac:dyDescent="0.2">
      <c r="A17" s="1">
        <v>45054</v>
      </c>
      <c r="B17" s="1" t="s">
        <v>3234</v>
      </c>
      <c r="C17" t="s">
        <v>3231</v>
      </c>
      <c r="D17" s="36">
        <v>0</v>
      </c>
      <c r="F17" t="s">
        <v>3230</v>
      </c>
      <c r="G17" s="2">
        <v>0</v>
      </c>
      <c r="L17" s="1">
        <v>45056</v>
      </c>
      <c r="M17" t="s">
        <v>3230</v>
      </c>
      <c r="N17" s="2">
        <v>95000</v>
      </c>
    </row>
    <row r="18" spans="1:14" x14ac:dyDescent="0.2">
      <c r="A18" s="1">
        <v>45057</v>
      </c>
      <c r="B18" s="1" t="s">
        <v>3234</v>
      </c>
      <c r="C18" t="s">
        <v>3145</v>
      </c>
      <c r="D18" s="36">
        <v>60000</v>
      </c>
      <c r="F18" t="s">
        <v>3391</v>
      </c>
      <c r="G18" s="2">
        <v>0</v>
      </c>
      <c r="L18" s="1">
        <v>45057</v>
      </c>
      <c r="M18" t="s">
        <v>3145</v>
      </c>
      <c r="N18" s="2">
        <v>60000</v>
      </c>
    </row>
    <row r="19" spans="1:14" x14ac:dyDescent="0.2">
      <c r="A19" s="1">
        <v>45057</v>
      </c>
      <c r="B19" s="1" t="s">
        <v>3233</v>
      </c>
      <c r="C19" t="s">
        <v>2730</v>
      </c>
      <c r="D19" s="36">
        <v>-30000</v>
      </c>
      <c r="F19" t="s">
        <v>3231</v>
      </c>
      <c r="G19" s="2">
        <v>0</v>
      </c>
      <c r="L19" s="1">
        <v>45057</v>
      </c>
      <c r="M19" t="s">
        <v>2730</v>
      </c>
      <c r="N19" s="2">
        <v>-30000</v>
      </c>
    </row>
    <row r="20" spans="1:14" x14ac:dyDescent="0.2">
      <c r="A20" s="1">
        <v>45057</v>
      </c>
      <c r="B20" s="1" t="s">
        <v>3233</v>
      </c>
      <c r="C20" t="s">
        <v>3239</v>
      </c>
      <c r="D20" s="36">
        <v>-25000</v>
      </c>
      <c r="F20" t="s">
        <v>3306</v>
      </c>
      <c r="G20" s="2">
        <v>0</v>
      </c>
      <c r="L20" s="1">
        <v>45057</v>
      </c>
      <c r="M20" t="s">
        <v>3239</v>
      </c>
      <c r="N20" s="2">
        <v>-25000</v>
      </c>
    </row>
    <row r="21" spans="1:14" x14ac:dyDescent="0.2">
      <c r="A21" s="1">
        <v>45058</v>
      </c>
      <c r="B21" s="1" t="s">
        <v>3233</v>
      </c>
      <c r="C21" t="s">
        <v>3242</v>
      </c>
      <c r="D21" s="36">
        <v>-100000</v>
      </c>
      <c r="F21" t="s">
        <v>2730</v>
      </c>
      <c r="G21" s="2">
        <v>0</v>
      </c>
      <c r="L21" s="1">
        <v>45058</v>
      </c>
      <c r="M21" t="s">
        <v>3242</v>
      </c>
      <c r="N21" s="2">
        <v>-50000</v>
      </c>
    </row>
    <row r="22" spans="1:14" x14ac:dyDescent="0.2">
      <c r="A22" s="1">
        <v>45058</v>
      </c>
      <c r="B22" s="1" t="s">
        <v>3234</v>
      </c>
      <c r="C22" t="s">
        <v>3242</v>
      </c>
      <c r="D22" s="36">
        <v>50000</v>
      </c>
      <c r="F22" t="s">
        <v>3177</v>
      </c>
      <c r="G22" s="2">
        <v>0</v>
      </c>
      <c r="L22" s="1">
        <v>45058</v>
      </c>
      <c r="M22" t="s">
        <v>3269</v>
      </c>
      <c r="N22" s="2">
        <v>-6000</v>
      </c>
    </row>
    <row r="23" spans="1:14" x14ac:dyDescent="0.2">
      <c r="A23" s="1">
        <v>45059</v>
      </c>
      <c r="B23" s="1" t="s">
        <v>3234</v>
      </c>
      <c r="C23" t="s">
        <v>3242</v>
      </c>
      <c r="D23" s="36">
        <v>50000</v>
      </c>
      <c r="F23" t="s">
        <v>3239</v>
      </c>
      <c r="G23" s="2">
        <v>0</v>
      </c>
      <c r="L23" s="1">
        <v>45059</v>
      </c>
      <c r="M23" t="s">
        <v>3242</v>
      </c>
      <c r="N23" s="2">
        <v>50000</v>
      </c>
    </row>
    <row r="24" spans="1:14" x14ac:dyDescent="0.2">
      <c r="A24" s="1">
        <v>45059</v>
      </c>
      <c r="B24" s="1" t="s">
        <v>3233</v>
      </c>
      <c r="C24" t="s">
        <v>3246</v>
      </c>
      <c r="D24" s="36">
        <v>-10000</v>
      </c>
      <c r="F24" t="s">
        <v>3502</v>
      </c>
      <c r="G24" s="2">
        <v>0</v>
      </c>
      <c r="L24" s="1">
        <v>45059</v>
      </c>
      <c r="M24" t="s">
        <v>3246</v>
      </c>
      <c r="N24" s="2">
        <v>-40000</v>
      </c>
    </row>
    <row r="25" spans="1:14" x14ac:dyDescent="0.2">
      <c r="A25" s="1">
        <v>45059</v>
      </c>
      <c r="B25" s="1" t="s">
        <v>3233</v>
      </c>
      <c r="C25" t="s">
        <v>3246</v>
      </c>
      <c r="D25" s="36">
        <v>-10000</v>
      </c>
      <c r="F25" t="s">
        <v>3242</v>
      </c>
      <c r="G25" s="2">
        <v>0</v>
      </c>
      <c r="L25" s="1">
        <v>45059</v>
      </c>
      <c r="M25" t="s">
        <v>3247</v>
      </c>
      <c r="N25" s="2">
        <v>-70000</v>
      </c>
    </row>
    <row r="26" spans="1:14" x14ac:dyDescent="0.2">
      <c r="A26" s="1">
        <v>45059</v>
      </c>
      <c r="B26" s="1" t="s">
        <v>3233</v>
      </c>
      <c r="C26" t="s">
        <v>3246</v>
      </c>
      <c r="D26" s="36">
        <v>-10000</v>
      </c>
      <c r="F26" t="s">
        <v>3538</v>
      </c>
      <c r="G26" s="2">
        <v>0</v>
      </c>
      <c r="L26" s="1">
        <v>45061</v>
      </c>
      <c r="M26" t="s">
        <v>2646</v>
      </c>
      <c r="N26" s="2">
        <v>90000</v>
      </c>
    </row>
    <row r="27" spans="1:14" x14ac:dyDescent="0.2">
      <c r="A27" s="1">
        <v>45059</v>
      </c>
      <c r="B27" s="1" t="s">
        <v>3233</v>
      </c>
      <c r="C27" t="s">
        <v>3246</v>
      </c>
      <c r="D27" s="36">
        <v>-10000</v>
      </c>
      <c r="F27" t="s">
        <v>3246</v>
      </c>
      <c r="G27" s="2">
        <v>0</v>
      </c>
      <c r="L27" s="1">
        <v>45061</v>
      </c>
      <c r="M27" t="s">
        <v>3247</v>
      </c>
      <c r="N27" s="2">
        <v>50000</v>
      </c>
    </row>
    <row r="28" spans="1:14" x14ac:dyDescent="0.2">
      <c r="A28" s="1">
        <v>45059</v>
      </c>
      <c r="B28" s="1" t="s">
        <v>3233</v>
      </c>
      <c r="C28" t="s">
        <v>3247</v>
      </c>
      <c r="D28" s="36">
        <v>-70000</v>
      </c>
      <c r="F28" t="s">
        <v>3629</v>
      </c>
      <c r="G28" s="2">
        <v>0</v>
      </c>
      <c r="K28" t="s">
        <v>3158</v>
      </c>
      <c r="L28" s="1">
        <v>45062</v>
      </c>
      <c r="M28" t="s">
        <v>2646</v>
      </c>
      <c r="N28" s="2">
        <v>-90000</v>
      </c>
    </row>
    <row r="29" spans="1:14" x14ac:dyDescent="0.2">
      <c r="A29" s="1">
        <v>45061</v>
      </c>
      <c r="B29" s="1" t="s">
        <v>3233</v>
      </c>
      <c r="C29" t="s">
        <v>2646</v>
      </c>
      <c r="D29" s="36">
        <v>-90000</v>
      </c>
      <c r="F29" t="s">
        <v>3247</v>
      </c>
      <c r="G29" s="2">
        <v>0</v>
      </c>
      <c r="K29" t="s">
        <v>3159</v>
      </c>
      <c r="L29" s="1">
        <v>45062</v>
      </c>
      <c r="M29" t="s">
        <v>2647</v>
      </c>
      <c r="N29" s="2">
        <v>90000</v>
      </c>
    </row>
    <row r="30" spans="1:14" x14ac:dyDescent="0.2">
      <c r="A30" s="1">
        <v>45061</v>
      </c>
      <c r="B30" s="1" t="s">
        <v>3234</v>
      </c>
      <c r="C30" t="s">
        <v>2646</v>
      </c>
      <c r="D30" s="36">
        <v>90000</v>
      </c>
      <c r="F30" t="s">
        <v>3285</v>
      </c>
      <c r="G30" s="2">
        <v>0</v>
      </c>
      <c r="K30" t="s">
        <v>3160</v>
      </c>
      <c r="L30" s="1">
        <v>45062</v>
      </c>
      <c r="M30" t="s">
        <v>3239</v>
      </c>
      <c r="N30" s="2">
        <v>25000</v>
      </c>
    </row>
    <row r="31" spans="1:14" x14ac:dyDescent="0.2">
      <c r="A31" s="1">
        <v>45061</v>
      </c>
      <c r="B31" s="1" t="s">
        <v>3234</v>
      </c>
      <c r="C31" t="s">
        <v>2646</v>
      </c>
      <c r="D31" s="36">
        <v>90000</v>
      </c>
      <c r="F31" t="s">
        <v>3523</v>
      </c>
      <c r="G31" s="2">
        <v>-10000</v>
      </c>
      <c r="K31" t="s">
        <v>469</v>
      </c>
      <c r="L31" s="1">
        <v>45062</v>
      </c>
      <c r="M31" t="s">
        <v>3269</v>
      </c>
      <c r="N31" s="2">
        <v>3500</v>
      </c>
    </row>
    <row r="32" spans="1:14" x14ac:dyDescent="0.2">
      <c r="A32" s="1">
        <v>45061</v>
      </c>
      <c r="B32" s="1" t="s">
        <v>3262</v>
      </c>
      <c r="C32" t="s">
        <v>3247</v>
      </c>
      <c r="D32" s="36">
        <v>50000</v>
      </c>
      <c r="F32" t="s">
        <v>3398</v>
      </c>
      <c r="G32" s="2">
        <v>-22000</v>
      </c>
      <c r="K32" t="s">
        <v>273</v>
      </c>
      <c r="L32" s="1">
        <v>45064</v>
      </c>
      <c r="M32" t="s">
        <v>3284</v>
      </c>
      <c r="N32" s="2">
        <v>-34000</v>
      </c>
    </row>
    <row r="33" spans="1:14" x14ac:dyDescent="0.2">
      <c r="A33" s="1">
        <v>45062</v>
      </c>
      <c r="B33" s="1" t="s">
        <v>3233</v>
      </c>
      <c r="C33" t="s">
        <v>2646</v>
      </c>
      <c r="D33" s="36">
        <v>-90000</v>
      </c>
      <c r="F33" t="s">
        <v>3221</v>
      </c>
      <c r="G33" s="2">
        <v>-110000</v>
      </c>
      <c r="K33" t="s">
        <v>3161</v>
      </c>
      <c r="L33" s="1">
        <v>45064</v>
      </c>
      <c r="M33" t="s">
        <v>3285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3239</v>
      </c>
      <c r="D34" s="36">
        <v>25000</v>
      </c>
      <c r="F34" t="s">
        <v>3340</v>
      </c>
      <c r="G34" s="2">
        <v>-120000</v>
      </c>
      <c r="K34" t="s">
        <v>3162</v>
      </c>
      <c r="L34" s="1">
        <v>45065</v>
      </c>
      <c r="M34" t="s">
        <v>3284</v>
      </c>
      <c r="N34" s="2">
        <v>34000</v>
      </c>
    </row>
    <row r="35" spans="1:14" x14ac:dyDescent="0.2">
      <c r="A35" s="1">
        <v>45062</v>
      </c>
      <c r="B35" s="1" t="s">
        <v>3234</v>
      </c>
      <c r="C35" t="s">
        <v>2647</v>
      </c>
      <c r="D35" s="36">
        <v>90000</v>
      </c>
      <c r="F35" t="s">
        <v>237</v>
      </c>
      <c r="G35" s="2">
        <v>-262000</v>
      </c>
      <c r="K35" t="s">
        <v>305</v>
      </c>
      <c r="L35" s="1">
        <v>45069</v>
      </c>
      <c r="M35" t="s">
        <v>2646</v>
      </c>
      <c r="N35" s="2">
        <v>90000</v>
      </c>
    </row>
    <row r="36" spans="1:14" x14ac:dyDescent="0.2">
      <c r="A36" s="1">
        <v>45058</v>
      </c>
      <c r="B36" s="1" t="s">
        <v>3233</v>
      </c>
      <c r="C36" t="s">
        <v>3269</v>
      </c>
      <c r="D36" s="36">
        <v>-6000</v>
      </c>
      <c r="K36" t="s">
        <v>2992</v>
      </c>
      <c r="L36" s="1">
        <v>45069</v>
      </c>
      <c r="M36" t="s">
        <v>3247</v>
      </c>
      <c r="N36" s="2">
        <v>20000</v>
      </c>
    </row>
    <row r="37" spans="1:14" x14ac:dyDescent="0.2">
      <c r="A37" s="1">
        <v>45062</v>
      </c>
      <c r="B37" s="1" t="s">
        <v>3234</v>
      </c>
      <c r="C37" t="s">
        <v>3269</v>
      </c>
      <c r="D37" s="36">
        <v>3500</v>
      </c>
      <c r="L37" s="1">
        <v>45070</v>
      </c>
      <c r="M37" t="s">
        <v>3163</v>
      </c>
      <c r="N37" s="2">
        <v>-18000</v>
      </c>
    </row>
    <row r="38" spans="1:14" x14ac:dyDescent="0.2">
      <c r="A38" s="1">
        <v>45064</v>
      </c>
      <c r="B38" s="1" t="s">
        <v>3233</v>
      </c>
      <c r="C38" t="s">
        <v>3284</v>
      </c>
      <c r="D38" s="36">
        <v>-34000</v>
      </c>
      <c r="L38" s="1">
        <v>45070</v>
      </c>
      <c r="M38" t="s">
        <v>3340</v>
      </c>
      <c r="N38" s="2">
        <v>-250000</v>
      </c>
    </row>
    <row r="39" spans="1:14" x14ac:dyDescent="0.2">
      <c r="A39" s="1">
        <v>45064</v>
      </c>
      <c r="B39" s="1" t="s">
        <v>3233</v>
      </c>
      <c r="C39" t="s">
        <v>3285</v>
      </c>
      <c r="D39" s="36">
        <v>-29000</v>
      </c>
      <c r="L39" s="1">
        <v>45077</v>
      </c>
      <c r="M39" t="s">
        <v>3246</v>
      </c>
      <c r="N39" s="2">
        <v>10000</v>
      </c>
    </row>
    <row r="40" spans="1:14" x14ac:dyDescent="0.2">
      <c r="A40" s="1">
        <v>45065</v>
      </c>
      <c r="B40" s="1" t="s">
        <v>3234</v>
      </c>
      <c r="C40" t="s">
        <v>3284</v>
      </c>
      <c r="D40" s="36">
        <v>34000</v>
      </c>
      <c r="L40" s="1">
        <v>45077</v>
      </c>
      <c r="M40" t="s">
        <v>3285</v>
      </c>
      <c r="N40" s="2">
        <v>29000</v>
      </c>
    </row>
    <row r="41" spans="1:14" x14ac:dyDescent="0.2">
      <c r="A41" s="1">
        <v>45069</v>
      </c>
      <c r="B41" s="1" t="s">
        <v>3234</v>
      </c>
      <c r="C41" t="s">
        <v>3247</v>
      </c>
      <c r="D41" s="36">
        <v>20000</v>
      </c>
      <c r="L41" s="1">
        <v>45077</v>
      </c>
      <c r="M41" t="s">
        <v>3391</v>
      </c>
      <c r="N41" s="2">
        <v>0</v>
      </c>
    </row>
    <row r="42" spans="1:14" x14ac:dyDescent="0.2">
      <c r="A42" s="1">
        <v>45069</v>
      </c>
      <c r="B42" s="1" t="s">
        <v>3234</v>
      </c>
      <c r="C42" t="s">
        <v>2646</v>
      </c>
      <c r="D42" s="36">
        <v>90000</v>
      </c>
      <c r="L42" s="1">
        <v>45077</v>
      </c>
      <c r="M42" t="s">
        <v>3399</v>
      </c>
      <c r="N42" s="2">
        <v>0</v>
      </c>
    </row>
    <row r="43" spans="1:14" x14ac:dyDescent="0.2">
      <c r="A43" s="1">
        <v>45070</v>
      </c>
      <c r="B43" s="1" t="s">
        <v>3233</v>
      </c>
      <c r="C43" t="s">
        <v>3163</v>
      </c>
      <c r="D43" s="36">
        <v>-18000</v>
      </c>
      <c r="L43" s="1">
        <v>45078</v>
      </c>
      <c r="M43" t="s">
        <v>3306</v>
      </c>
      <c r="N43" s="2">
        <v>-22000</v>
      </c>
    </row>
    <row r="44" spans="1:14" x14ac:dyDescent="0.2">
      <c r="A44" s="1">
        <v>45070</v>
      </c>
      <c r="B44" s="1" t="s">
        <v>3233</v>
      </c>
      <c r="C44" t="s">
        <v>3340</v>
      </c>
      <c r="D44" s="36">
        <v>-250000</v>
      </c>
      <c r="L44" s="1">
        <v>45078</v>
      </c>
      <c r="M44" t="s">
        <v>3398</v>
      </c>
      <c r="N44" s="2">
        <v>-22000</v>
      </c>
    </row>
    <row r="45" spans="1:14" x14ac:dyDescent="0.2">
      <c r="A45" s="1">
        <v>45077</v>
      </c>
      <c r="B45" s="1" t="s">
        <v>3233</v>
      </c>
      <c r="C45" t="s">
        <v>3391</v>
      </c>
      <c r="D45" s="36">
        <v>-50000</v>
      </c>
      <c r="L45" s="1">
        <v>45080</v>
      </c>
      <c r="M45" t="s">
        <v>3440</v>
      </c>
      <c r="N45" s="2">
        <v>0</v>
      </c>
    </row>
    <row r="46" spans="1:14" x14ac:dyDescent="0.2">
      <c r="A46" s="1">
        <v>45077</v>
      </c>
      <c r="B46" s="1" t="s">
        <v>3234</v>
      </c>
      <c r="C46" t="s">
        <v>3391</v>
      </c>
      <c r="D46" s="36">
        <v>50000</v>
      </c>
      <c r="L46" s="1">
        <v>45082</v>
      </c>
      <c r="M46" t="s">
        <v>3269</v>
      </c>
      <c r="N46" s="2">
        <v>2500</v>
      </c>
    </row>
    <row r="47" spans="1:14" x14ac:dyDescent="0.2">
      <c r="A47" s="1">
        <v>45077</v>
      </c>
      <c r="B47" s="1" t="s">
        <v>3234</v>
      </c>
      <c r="C47" t="s">
        <v>3246</v>
      </c>
      <c r="D47" s="36">
        <v>10000</v>
      </c>
      <c r="L47" s="1">
        <v>45082</v>
      </c>
      <c r="M47" t="s">
        <v>3177</v>
      </c>
      <c r="N47" s="2">
        <v>0</v>
      </c>
    </row>
    <row r="48" spans="1:14" x14ac:dyDescent="0.2">
      <c r="A48" s="1">
        <v>45077</v>
      </c>
      <c r="B48" s="1" t="s">
        <v>3234</v>
      </c>
      <c r="C48" t="s">
        <v>3285</v>
      </c>
      <c r="D48" s="36">
        <v>29000</v>
      </c>
      <c r="L48" s="1">
        <v>45084</v>
      </c>
      <c r="M48" t="s">
        <v>3247</v>
      </c>
      <c r="N48" s="2">
        <v>-30000</v>
      </c>
    </row>
    <row r="49" spans="1:14" x14ac:dyDescent="0.2">
      <c r="A49" s="1">
        <v>45077</v>
      </c>
      <c r="B49" s="1" t="s">
        <v>3233</v>
      </c>
      <c r="C49" t="s">
        <v>3399</v>
      </c>
      <c r="D49" s="36">
        <v>-20000</v>
      </c>
      <c r="L49" s="1">
        <v>45085</v>
      </c>
      <c r="M49" t="s">
        <v>3306</v>
      </c>
      <c r="N49" s="2">
        <v>22000</v>
      </c>
    </row>
    <row r="50" spans="1:14" x14ac:dyDescent="0.2">
      <c r="A50" s="1">
        <v>45077</v>
      </c>
      <c r="B50" s="1" t="s">
        <v>3234</v>
      </c>
      <c r="C50" t="s">
        <v>3399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3233</v>
      </c>
      <c r="C51" t="s">
        <v>3306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3233</v>
      </c>
      <c r="C52" t="s">
        <v>3398</v>
      </c>
      <c r="D52" s="36">
        <v>-22000</v>
      </c>
      <c r="L52" s="1">
        <v>45092</v>
      </c>
      <c r="M52" t="s">
        <v>3246</v>
      </c>
      <c r="N52" s="2">
        <v>10000</v>
      </c>
    </row>
    <row r="53" spans="1:14" x14ac:dyDescent="0.2">
      <c r="A53" s="1">
        <v>45080</v>
      </c>
      <c r="B53" s="1" t="s">
        <v>3233</v>
      </c>
      <c r="C53" t="s">
        <v>3440</v>
      </c>
      <c r="D53" s="36">
        <v>-50000</v>
      </c>
      <c r="L53" s="1">
        <v>45092</v>
      </c>
      <c r="M53" t="s">
        <v>3340</v>
      </c>
      <c r="N53" s="2">
        <v>80000</v>
      </c>
    </row>
    <row r="54" spans="1:14" x14ac:dyDescent="0.2">
      <c r="A54" s="1">
        <v>45080</v>
      </c>
      <c r="B54" s="1" t="s">
        <v>3234</v>
      </c>
      <c r="C54" t="s">
        <v>3440</v>
      </c>
      <c r="D54" s="36">
        <v>50000</v>
      </c>
      <c r="L54" s="1">
        <v>45094</v>
      </c>
      <c r="M54" t="s">
        <v>3502</v>
      </c>
      <c r="N54" s="2">
        <v>-16000</v>
      </c>
    </row>
    <row r="55" spans="1:14" x14ac:dyDescent="0.2">
      <c r="A55" s="1">
        <v>45082</v>
      </c>
      <c r="B55" s="1" t="s">
        <v>3233</v>
      </c>
      <c r="C55" t="s">
        <v>3177</v>
      </c>
      <c r="D55" s="36">
        <v>-60000</v>
      </c>
      <c r="L55" s="1">
        <v>45095</v>
      </c>
      <c r="M55" t="s">
        <v>3246</v>
      </c>
      <c r="N55" s="2">
        <v>10000</v>
      </c>
    </row>
    <row r="56" spans="1:14" x14ac:dyDescent="0.2">
      <c r="A56" s="1">
        <v>45082</v>
      </c>
      <c r="B56" s="1" t="s">
        <v>3234</v>
      </c>
      <c r="C56" t="s">
        <v>3177</v>
      </c>
      <c r="D56" s="36">
        <v>60000</v>
      </c>
      <c r="L56" s="1">
        <v>45095</v>
      </c>
      <c r="M56" t="s">
        <v>3221</v>
      </c>
      <c r="N56" s="2">
        <v>-110000</v>
      </c>
    </row>
    <row r="57" spans="1:14" x14ac:dyDescent="0.2">
      <c r="A57" s="1">
        <v>45082</v>
      </c>
      <c r="B57" s="1" t="s">
        <v>3234</v>
      </c>
      <c r="C57" t="s">
        <v>3269</v>
      </c>
      <c r="D57" s="36">
        <v>2500</v>
      </c>
      <c r="L57" s="1">
        <v>45095</v>
      </c>
      <c r="M57" t="s">
        <v>3522</v>
      </c>
      <c r="N57" s="2">
        <v>-20000</v>
      </c>
    </row>
    <row r="58" spans="1:14" x14ac:dyDescent="0.2">
      <c r="A58" s="1">
        <v>45084</v>
      </c>
      <c r="B58" s="1" t="s">
        <v>3233</v>
      </c>
      <c r="C58" t="s">
        <v>3247</v>
      </c>
      <c r="D58" s="36">
        <v>-70000</v>
      </c>
      <c r="L58" s="1">
        <v>45095</v>
      </c>
      <c r="M58" t="s">
        <v>3523</v>
      </c>
      <c r="N58" s="2">
        <v>-10000</v>
      </c>
    </row>
    <row r="59" spans="1:14" x14ac:dyDescent="0.2">
      <c r="A59" s="1">
        <v>45084</v>
      </c>
      <c r="B59" s="1" t="s">
        <v>3234</v>
      </c>
      <c r="C59" t="s">
        <v>3247</v>
      </c>
      <c r="D59" s="36">
        <v>40000</v>
      </c>
      <c r="L59" s="1">
        <v>45098</v>
      </c>
      <c r="M59" t="s">
        <v>3246</v>
      </c>
      <c r="N59" s="2">
        <v>10000</v>
      </c>
    </row>
    <row r="60" spans="1:14" x14ac:dyDescent="0.2">
      <c r="A60" s="1">
        <v>45085</v>
      </c>
      <c r="B60" s="1" t="s">
        <v>3234</v>
      </c>
      <c r="C60" t="s">
        <v>3306</v>
      </c>
      <c r="D60" s="36">
        <v>22000</v>
      </c>
      <c r="L60" s="1">
        <v>45098</v>
      </c>
      <c r="M60" t="s">
        <v>3247</v>
      </c>
      <c r="N60" s="2">
        <v>30000</v>
      </c>
    </row>
    <row r="61" spans="1:14" x14ac:dyDescent="0.2">
      <c r="A61" s="1">
        <v>45085</v>
      </c>
      <c r="B61" s="1" t="s">
        <v>3233</v>
      </c>
      <c r="C61" t="s">
        <v>1166</v>
      </c>
      <c r="D61" s="36">
        <v>-12000</v>
      </c>
      <c r="L61" s="1">
        <v>45098</v>
      </c>
      <c r="M61" t="s">
        <v>3502</v>
      </c>
      <c r="N61" s="2">
        <v>16000</v>
      </c>
    </row>
    <row r="62" spans="1:14" x14ac:dyDescent="0.2">
      <c r="A62" s="1">
        <v>45086</v>
      </c>
      <c r="B62" s="1" t="s">
        <v>3234</v>
      </c>
      <c r="C62" t="s">
        <v>1166</v>
      </c>
      <c r="D62" s="36">
        <v>12000</v>
      </c>
      <c r="L62" s="1">
        <v>45098</v>
      </c>
      <c r="M62" t="s">
        <v>3538</v>
      </c>
      <c r="N62" s="2">
        <v>-55000</v>
      </c>
    </row>
    <row r="63" spans="1:14" x14ac:dyDescent="0.2">
      <c r="A63" s="1">
        <v>45092</v>
      </c>
      <c r="B63" s="1" t="s">
        <v>3234</v>
      </c>
      <c r="C63" t="s">
        <v>3246</v>
      </c>
      <c r="D63" s="36">
        <v>10000</v>
      </c>
      <c r="L63" s="1">
        <v>45099</v>
      </c>
      <c r="M63" t="s">
        <v>3163</v>
      </c>
      <c r="N63" s="2">
        <v>18000</v>
      </c>
    </row>
    <row r="64" spans="1:14" x14ac:dyDescent="0.2">
      <c r="A64" s="1">
        <v>45092</v>
      </c>
      <c r="B64" s="1" t="s">
        <v>3262</v>
      </c>
      <c r="C64" t="s">
        <v>3340</v>
      </c>
      <c r="D64" s="36">
        <v>80000</v>
      </c>
      <c r="L64" s="1">
        <v>45106</v>
      </c>
      <c r="M64" t="s">
        <v>3145</v>
      </c>
      <c r="N64" s="2">
        <v>0</v>
      </c>
    </row>
    <row r="65" spans="1:14" x14ac:dyDescent="0.2">
      <c r="A65" s="1">
        <v>45094</v>
      </c>
      <c r="B65" s="1" t="s">
        <v>3233</v>
      </c>
      <c r="C65" t="s">
        <v>3502</v>
      </c>
      <c r="D65" s="36">
        <v>-16000</v>
      </c>
      <c r="L65" s="1">
        <v>45106</v>
      </c>
      <c r="M65" t="s">
        <v>3522</v>
      </c>
      <c r="N65" s="2">
        <v>20000</v>
      </c>
    </row>
    <row r="66" spans="1:14" x14ac:dyDescent="0.2">
      <c r="A66" s="1">
        <v>45095</v>
      </c>
      <c r="B66" s="1" t="s">
        <v>3233</v>
      </c>
      <c r="C66" t="s">
        <v>3221</v>
      </c>
      <c r="D66" s="36">
        <v>-110000</v>
      </c>
      <c r="L66" s="1">
        <v>45108</v>
      </c>
      <c r="M66" t="s">
        <v>2730</v>
      </c>
      <c r="N66" s="2">
        <v>30000</v>
      </c>
    </row>
    <row r="67" spans="1:14" x14ac:dyDescent="0.2">
      <c r="A67" s="1">
        <v>45095</v>
      </c>
      <c r="B67" s="1" t="s">
        <v>3233</v>
      </c>
      <c r="C67" t="s">
        <v>3522</v>
      </c>
      <c r="D67" s="36">
        <v>-20000</v>
      </c>
      <c r="L67" s="1">
        <v>45108</v>
      </c>
      <c r="M67" t="s">
        <v>3538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3246</v>
      </c>
      <c r="D68" s="36">
        <v>10000</v>
      </c>
      <c r="L68" s="1">
        <v>45108</v>
      </c>
      <c r="M68" t="s">
        <v>3304</v>
      </c>
      <c r="N68" s="2">
        <v>0</v>
      </c>
    </row>
    <row r="69" spans="1:14" x14ac:dyDescent="0.2">
      <c r="A69" s="1">
        <v>45095</v>
      </c>
      <c r="B69" s="1" t="s">
        <v>3233</v>
      </c>
      <c r="C69" t="s">
        <v>3523</v>
      </c>
      <c r="D69" s="36">
        <v>-10000</v>
      </c>
      <c r="L69" s="1">
        <v>45108</v>
      </c>
      <c r="M69" t="s">
        <v>3629</v>
      </c>
      <c r="N69" s="2">
        <v>-10000</v>
      </c>
    </row>
    <row r="70" spans="1:14" x14ac:dyDescent="0.2">
      <c r="A70" s="1">
        <v>45098</v>
      </c>
      <c r="B70" s="1" t="s">
        <v>3234</v>
      </c>
      <c r="C70" t="s">
        <v>3247</v>
      </c>
      <c r="D70" s="36">
        <v>30000</v>
      </c>
      <c r="L70" s="1">
        <v>45109</v>
      </c>
      <c r="M70" t="s">
        <v>3629</v>
      </c>
      <c r="N70" s="2">
        <v>10000</v>
      </c>
    </row>
    <row r="71" spans="1:14" x14ac:dyDescent="0.2">
      <c r="A71" s="1">
        <v>45098</v>
      </c>
      <c r="B71" s="1" t="s">
        <v>3234</v>
      </c>
      <c r="C71" t="s">
        <v>3246</v>
      </c>
      <c r="D71" s="36">
        <v>10000</v>
      </c>
      <c r="L71" s="1">
        <v>45111</v>
      </c>
      <c r="M71" t="s">
        <v>3177</v>
      </c>
      <c r="N71" s="2">
        <v>-60000</v>
      </c>
    </row>
    <row r="72" spans="1:14" x14ac:dyDescent="0.2">
      <c r="A72" s="1">
        <v>45098</v>
      </c>
      <c r="B72" s="1" t="s">
        <v>3233</v>
      </c>
      <c r="C72" t="s">
        <v>3538</v>
      </c>
      <c r="D72" s="36">
        <v>-55000</v>
      </c>
      <c r="L72" s="1">
        <v>45122</v>
      </c>
      <c r="M72" t="s">
        <v>3340</v>
      </c>
      <c r="N72" s="2">
        <v>50000</v>
      </c>
    </row>
    <row r="73" spans="1:14" x14ac:dyDescent="0.2">
      <c r="A73" s="1">
        <v>45098</v>
      </c>
      <c r="B73" s="1" t="s">
        <v>3234</v>
      </c>
      <c r="C73" t="s">
        <v>3502</v>
      </c>
      <c r="D73" s="36">
        <v>16000</v>
      </c>
      <c r="L73" s="1">
        <v>45122</v>
      </c>
      <c r="M73" t="s">
        <v>3177</v>
      </c>
      <c r="N73" s="2">
        <v>60000</v>
      </c>
    </row>
    <row r="74" spans="1:14" x14ac:dyDescent="0.2">
      <c r="A74" s="1">
        <v>45099</v>
      </c>
      <c r="B74" s="1" t="s">
        <v>3234</v>
      </c>
      <c r="C74" t="s">
        <v>3163</v>
      </c>
      <c r="D74" s="36">
        <v>18000</v>
      </c>
      <c r="L74" s="1" t="s">
        <v>237</v>
      </c>
      <c r="N74" s="2">
        <v>-262000</v>
      </c>
    </row>
    <row r="75" spans="1:14" x14ac:dyDescent="0.2">
      <c r="A75" s="1">
        <v>45106</v>
      </c>
      <c r="B75" s="1" t="s">
        <v>3234</v>
      </c>
      <c r="C75" t="s">
        <v>3522</v>
      </c>
      <c r="D75" s="36">
        <v>20000</v>
      </c>
    </row>
    <row r="76" spans="1:14" x14ac:dyDescent="0.2">
      <c r="A76" s="1">
        <v>45106</v>
      </c>
      <c r="B76" s="1" t="s">
        <v>3233</v>
      </c>
      <c r="C76" t="s">
        <v>3145</v>
      </c>
      <c r="D76" s="36">
        <v>-60000</v>
      </c>
    </row>
    <row r="77" spans="1:14" x14ac:dyDescent="0.2">
      <c r="A77" s="1">
        <v>45106</v>
      </c>
      <c r="B77" s="1" t="s">
        <v>3234</v>
      </c>
      <c r="C77" t="s">
        <v>3145</v>
      </c>
      <c r="D77" s="36">
        <v>60000</v>
      </c>
    </row>
    <row r="78" spans="1:14" x14ac:dyDescent="0.2">
      <c r="A78" s="1">
        <v>45108</v>
      </c>
      <c r="B78" s="1" t="s">
        <v>3233</v>
      </c>
      <c r="C78" t="s">
        <v>3304</v>
      </c>
      <c r="D78" s="36">
        <v>-65000</v>
      </c>
    </row>
    <row r="79" spans="1:14" x14ac:dyDescent="0.2">
      <c r="A79" s="1">
        <v>45108</v>
      </c>
      <c r="B79" s="1" t="s">
        <v>3234</v>
      </c>
      <c r="C79" t="s">
        <v>2730</v>
      </c>
      <c r="D79" s="36">
        <v>30000</v>
      </c>
    </row>
    <row r="80" spans="1:14" x14ac:dyDescent="0.2">
      <c r="A80" s="1">
        <v>45108</v>
      </c>
      <c r="B80" s="1" t="s">
        <v>3234</v>
      </c>
      <c r="C80" t="s">
        <v>3538</v>
      </c>
      <c r="D80" s="36">
        <v>55000</v>
      </c>
    </row>
    <row r="81" spans="1:4" x14ac:dyDescent="0.2">
      <c r="A81" s="1">
        <v>45108</v>
      </c>
      <c r="B81" s="1" t="s">
        <v>3234</v>
      </c>
      <c r="C81" t="s">
        <v>3304</v>
      </c>
      <c r="D81" s="36">
        <v>65000</v>
      </c>
    </row>
    <row r="82" spans="1:4" x14ac:dyDescent="0.2">
      <c r="A82" s="1">
        <v>45108</v>
      </c>
      <c r="B82" s="1" t="s">
        <v>3233</v>
      </c>
      <c r="C82" t="s">
        <v>3629</v>
      </c>
      <c r="D82" s="36">
        <v>-10000</v>
      </c>
    </row>
    <row r="83" spans="1:4" x14ac:dyDescent="0.2">
      <c r="A83" s="1">
        <v>45109</v>
      </c>
      <c r="B83" s="1" t="s">
        <v>3234</v>
      </c>
      <c r="C83" t="s">
        <v>3629</v>
      </c>
      <c r="D83" s="36">
        <v>10000</v>
      </c>
    </row>
    <row r="84" spans="1:4" x14ac:dyDescent="0.2">
      <c r="A84" s="1">
        <v>45111</v>
      </c>
      <c r="B84" s="1" t="s">
        <v>3233</v>
      </c>
      <c r="C84" t="s">
        <v>3177</v>
      </c>
      <c r="D84" s="36">
        <v>-60000</v>
      </c>
    </row>
    <row r="85" spans="1:4" x14ac:dyDescent="0.2">
      <c r="A85" s="1">
        <v>45122</v>
      </c>
      <c r="B85" s="1" t="s">
        <v>3234</v>
      </c>
      <c r="C85" t="s">
        <v>3177</v>
      </c>
      <c r="D85" s="36">
        <v>60000</v>
      </c>
    </row>
    <row r="86" spans="1:4" x14ac:dyDescent="0.2">
      <c r="A86" s="1">
        <v>45122</v>
      </c>
      <c r="B86" s="1" t="s">
        <v>3262</v>
      </c>
      <c r="C86" t="s">
        <v>3340</v>
      </c>
      <c r="D86" s="36">
        <v>50000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6"/>
  <sheetViews>
    <sheetView showGridLines="0" tabSelected="1" topLeftCell="A28" zoomScaleNormal="100" workbookViewId="0">
      <selection activeCell="I43" sqref="I43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45134</v>
      </c>
      <c r="H1" s="4" t="s">
        <v>5</v>
      </c>
      <c r="I1" t="s">
        <v>540</v>
      </c>
      <c r="J1" s="7">
        <f>AA5</f>
        <v>3334674</v>
      </c>
      <c r="K1" s="7"/>
      <c r="M1" s="15" t="s">
        <v>684</v>
      </c>
      <c r="N1" s="13">
        <f>COUNTA(H6:H40)-2</f>
        <v>27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14</v>
      </c>
      <c r="Z1" s="17" t="s">
        <v>963</v>
      </c>
      <c r="AA1" s="19">
        <f>(COUNTA(U5:U1048576)-2)*AD2</f>
        <v>224000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123506.44444444444</v>
      </c>
      <c r="K2" s="7"/>
      <c r="M2" s="15" t="s">
        <v>685</v>
      </c>
      <c r="N2" s="14">
        <f>GETPIVOTDATA("Utilidad",$H$4)/N1</f>
        <v>281683.96296296298</v>
      </c>
      <c r="P2" t="s">
        <v>1598</v>
      </c>
      <c r="Q2" s="2">
        <f>-(Q1-J2)</f>
        <v>73506.444444444438</v>
      </c>
      <c r="U2" s="4" t="s">
        <v>807</v>
      </c>
      <c r="V2" s="16">
        <v>7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7</v>
      </c>
      <c r="J3" s="7">
        <f>J2*30</f>
        <v>3705193.333333333</v>
      </c>
      <c r="K3" s="7"/>
      <c r="M3" s="15" t="s">
        <v>686</v>
      </c>
      <c r="N3" s="14">
        <f>N2*30</f>
        <v>8450518.8888888899</v>
      </c>
      <c r="P3" t="s">
        <v>1599</v>
      </c>
      <c r="Q3" s="2">
        <f>Q2*N1</f>
        <v>1984673.9999999998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1800000.0000000002</v>
      </c>
      <c r="AC3" s="32" t="s">
        <v>3007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H4" s="4" t="s">
        <v>263</v>
      </c>
      <c r="I4" s="8" t="s">
        <v>252</v>
      </c>
      <c r="M4" s="15" t="s">
        <v>1655</v>
      </c>
      <c r="N4" s="14">
        <f>Q4*N1</f>
        <v>900000.00000000012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1120793</v>
      </c>
      <c r="X4" s="23" t="s">
        <v>1698</v>
      </c>
      <c r="AA4" s="19">
        <f>(1500000/30)*N1</f>
        <v>1350000</v>
      </c>
      <c r="AC4" s="32" t="s">
        <v>3008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15</v>
      </c>
      <c r="B5" t="s">
        <v>20</v>
      </c>
      <c r="C5" s="7">
        <v>12000</v>
      </c>
      <c r="D5" s="7">
        <v>4500</v>
      </c>
      <c r="E5" s="7">
        <v>7500</v>
      </c>
      <c r="M5" s="15" t="s">
        <v>1657</v>
      </c>
      <c r="N5" s="7">
        <f>N4-J1</f>
        <v>-2434674</v>
      </c>
      <c r="Q5" s="2">
        <f>GETPIVOTDATA("Utilidad",$H$6)-AA1-AA2</f>
        <v>6484674</v>
      </c>
      <c r="U5" s="4" t="s">
        <v>692</v>
      </c>
      <c r="V5" t="s">
        <v>2865</v>
      </c>
      <c r="X5" s="17" t="s">
        <v>105</v>
      </c>
      <c r="Y5" s="22" t="str">
        <f>N1&amp;" Dias"</f>
        <v>27 Dias</v>
      </c>
      <c r="Z5" s="17" t="s">
        <v>963</v>
      </c>
      <c r="AA5" s="19">
        <f>GETPIVOTDATA("Utilidad",$H$4)-AA2-AA1-AA3-AA4</f>
        <v>3334674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26</v>
      </c>
      <c r="B6" t="s">
        <v>3791</v>
      </c>
      <c r="C6" s="7">
        <v>10000</v>
      </c>
      <c r="D6" s="7">
        <v>3500</v>
      </c>
      <c r="E6" s="7">
        <v>6500</v>
      </c>
      <c r="F6" s="7"/>
      <c r="G6" s="72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8</v>
      </c>
      <c r="U6" s="6">
        <v>45108</v>
      </c>
      <c r="V6" s="2">
        <v>-188600</v>
      </c>
      <c r="X6" s="23" t="s">
        <v>1203</v>
      </c>
      <c r="Y6" s="24">
        <f>J2</f>
        <v>123506.44444444444</v>
      </c>
      <c r="AC6" s="59" t="s">
        <v>3380</v>
      </c>
      <c r="AD6" s="60">
        <f>SUM(AA1:AA4)</f>
        <v>4270793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206</v>
      </c>
      <c r="B7" t="s">
        <v>366</v>
      </c>
      <c r="C7" s="7">
        <v>50000</v>
      </c>
      <c r="D7" s="7">
        <v>28000</v>
      </c>
      <c r="E7" s="7">
        <v>22000</v>
      </c>
      <c r="F7" s="7"/>
      <c r="G7" s="72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394533</v>
      </c>
      <c r="U7" s="6">
        <v>45109</v>
      </c>
      <c r="V7" s="2">
        <v>-352800</v>
      </c>
      <c r="X7" s="17" t="s">
        <v>966</v>
      </c>
      <c r="Y7" s="18">
        <f>AA5/50000</f>
        <v>66.693479999999994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2068</v>
      </c>
      <c r="B8" t="s">
        <v>301</v>
      </c>
      <c r="C8" s="7">
        <v>20000</v>
      </c>
      <c r="D8" s="7">
        <v>7500</v>
      </c>
      <c r="E8" s="7">
        <v>12500</v>
      </c>
      <c r="F8" s="7"/>
      <c r="G8" s="72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3381</v>
      </c>
      <c r="AD8" s="62">
        <f>GETPIVOTDATA("Utilidad",$H$6)-AA1-AA2</f>
        <v>6484674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883</v>
      </c>
      <c r="B9" t="s">
        <v>924</v>
      </c>
      <c r="C9" s="7">
        <v>10000</v>
      </c>
      <c r="D9" s="7">
        <v>4500</v>
      </c>
      <c r="E9" s="7">
        <v>5500</v>
      </c>
      <c r="F9" s="7"/>
      <c r="G9" s="72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3586</v>
      </c>
      <c r="B10" t="s">
        <v>3771</v>
      </c>
      <c r="C10" s="7">
        <v>2200</v>
      </c>
      <c r="D10" s="7">
        <v>0</v>
      </c>
      <c r="E10" s="7">
        <v>2200</v>
      </c>
      <c r="F10" s="7"/>
      <c r="G10" s="72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21</v>
      </c>
      <c r="B11" t="s">
        <v>1513</v>
      </c>
      <c r="C11" s="7">
        <v>10000</v>
      </c>
      <c r="D11" s="7">
        <v>2600</v>
      </c>
      <c r="E11" s="7">
        <v>7400</v>
      </c>
      <c r="F11" s="7"/>
      <c r="G11" s="72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3544</v>
      </c>
      <c r="B12" t="s">
        <v>1165</v>
      </c>
      <c r="C12" s="7">
        <v>5000</v>
      </c>
      <c r="D12" s="7">
        <v>1000</v>
      </c>
      <c r="E12" s="7">
        <v>4000</v>
      </c>
      <c r="F12" s="7"/>
      <c r="G12" s="72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116</v>
      </c>
      <c r="B13" t="s">
        <v>506</v>
      </c>
      <c r="C13" s="7">
        <v>9500</v>
      </c>
      <c r="D13" s="7">
        <v>8875</v>
      </c>
      <c r="E13" s="7">
        <v>625</v>
      </c>
      <c r="F13" s="7"/>
      <c r="G13" s="72"/>
      <c r="H13" s="6">
        <v>45114</v>
      </c>
      <c r="I13" s="7">
        <v>389000</v>
      </c>
      <c r="J13" s="7">
        <v>175488</v>
      </c>
      <c r="K13" s="7">
        <v>213512</v>
      </c>
      <c r="U13" s="6">
        <v>45122</v>
      </c>
      <c r="V13" s="2">
        <v>-456000</v>
      </c>
    </row>
    <row r="14" spans="1:43" x14ac:dyDescent="0.2">
      <c r="A14" t="s">
        <v>116</v>
      </c>
      <c r="B14" t="s">
        <v>510</v>
      </c>
      <c r="C14" s="7">
        <v>7500</v>
      </c>
      <c r="D14" s="7">
        <v>7008</v>
      </c>
      <c r="E14" s="7">
        <v>492</v>
      </c>
      <c r="F14" s="7"/>
      <c r="G14" s="72"/>
      <c r="H14" s="6">
        <v>45115</v>
      </c>
      <c r="I14" s="7">
        <v>581500</v>
      </c>
      <c r="J14" s="7">
        <v>258772</v>
      </c>
      <c r="K14" s="7">
        <v>322728</v>
      </c>
      <c r="U14" s="6">
        <v>45124</v>
      </c>
      <c r="V14" s="2">
        <v>-929100</v>
      </c>
    </row>
    <row r="15" spans="1:43" x14ac:dyDescent="0.2">
      <c r="A15" t="s">
        <v>116</v>
      </c>
      <c r="B15" t="s">
        <v>511</v>
      </c>
      <c r="C15" s="7">
        <v>1000</v>
      </c>
      <c r="D15" s="7">
        <v>934</v>
      </c>
      <c r="E15" s="7">
        <v>66</v>
      </c>
      <c r="F15" s="7"/>
      <c r="G15" s="72"/>
      <c r="H15" s="6">
        <v>45116</v>
      </c>
      <c r="I15" s="7">
        <v>179500</v>
      </c>
      <c r="J15" s="7">
        <v>66735</v>
      </c>
      <c r="K15" s="7">
        <v>112765</v>
      </c>
      <c r="U15" s="6">
        <v>45127</v>
      </c>
      <c r="V15" s="2">
        <v>-453400</v>
      </c>
    </row>
    <row r="16" spans="1:43" x14ac:dyDescent="0.2">
      <c r="A16" t="s">
        <v>116</v>
      </c>
      <c r="B16" t="s">
        <v>557</v>
      </c>
      <c r="C16" s="7">
        <v>6000</v>
      </c>
      <c r="D16" s="7">
        <v>5606</v>
      </c>
      <c r="E16" s="7">
        <v>394</v>
      </c>
      <c r="F16" s="7"/>
      <c r="G16" s="72"/>
      <c r="H16" s="6">
        <v>45117</v>
      </c>
      <c r="I16" s="7">
        <v>611000</v>
      </c>
      <c r="J16" s="7">
        <v>261805</v>
      </c>
      <c r="K16" s="7">
        <v>349195</v>
      </c>
      <c r="U16" s="6">
        <v>45128</v>
      </c>
      <c r="V16" s="2">
        <v>-545000</v>
      </c>
    </row>
    <row r="17" spans="1:22" x14ac:dyDescent="0.2">
      <c r="A17" t="s">
        <v>450</v>
      </c>
      <c r="B17" t="s">
        <v>3807</v>
      </c>
      <c r="C17" s="7">
        <v>15000</v>
      </c>
      <c r="D17" s="7">
        <v>0</v>
      </c>
      <c r="E17" s="7">
        <v>15000</v>
      </c>
      <c r="F17" s="7"/>
      <c r="G17" s="72"/>
      <c r="H17" s="6">
        <v>45118</v>
      </c>
      <c r="I17" s="7">
        <v>271000</v>
      </c>
      <c r="J17" s="7">
        <v>121108</v>
      </c>
      <c r="K17" s="7">
        <v>149892</v>
      </c>
      <c r="U17" s="6">
        <v>45129</v>
      </c>
      <c r="V17" s="2">
        <v>-1009600</v>
      </c>
    </row>
    <row r="18" spans="1:22" x14ac:dyDescent="0.2">
      <c r="A18" t="s">
        <v>450</v>
      </c>
      <c r="B18" t="s">
        <v>3808</v>
      </c>
      <c r="C18" s="7">
        <v>45000</v>
      </c>
      <c r="D18" s="7">
        <v>0</v>
      </c>
      <c r="E18" s="7">
        <v>45000</v>
      </c>
      <c r="F18" s="7"/>
      <c r="G18" s="72"/>
      <c r="H18" s="6">
        <v>45119</v>
      </c>
      <c r="I18" s="7">
        <v>288000</v>
      </c>
      <c r="J18" s="7">
        <v>136162</v>
      </c>
      <c r="K18" s="7">
        <v>151838</v>
      </c>
      <c r="U18" s="6">
        <v>45133</v>
      </c>
      <c r="V18" s="2">
        <v>-492300</v>
      </c>
    </row>
    <row r="19" spans="1:22" x14ac:dyDescent="0.2">
      <c r="A19" t="s">
        <v>216</v>
      </c>
      <c r="B19" t="s">
        <v>900</v>
      </c>
      <c r="C19" s="7">
        <v>20000</v>
      </c>
      <c r="D19" s="7">
        <v>8000</v>
      </c>
      <c r="E19" s="7">
        <v>12000</v>
      </c>
      <c r="F19" s="7"/>
      <c r="G19" s="72"/>
      <c r="H19" s="6">
        <v>45120</v>
      </c>
      <c r="I19" s="7">
        <v>287500</v>
      </c>
      <c r="J19" s="7">
        <v>86610</v>
      </c>
      <c r="K19" s="7">
        <v>200890</v>
      </c>
      <c r="U19" s="6">
        <v>45134</v>
      </c>
      <c r="V19" s="2">
        <v>-284000</v>
      </c>
    </row>
    <row r="20" spans="1:22" x14ac:dyDescent="0.2">
      <c r="A20" t="s">
        <v>447</v>
      </c>
      <c r="B20" t="s">
        <v>501</v>
      </c>
      <c r="C20" s="7">
        <v>4000</v>
      </c>
      <c r="D20" s="7">
        <v>0</v>
      </c>
      <c r="E20" s="7">
        <v>4000</v>
      </c>
      <c r="F20" s="7"/>
      <c r="G20" s="72"/>
      <c r="H20" s="6">
        <v>45121</v>
      </c>
      <c r="I20" s="7">
        <v>513000</v>
      </c>
      <c r="J20" s="7">
        <v>246932</v>
      </c>
      <c r="K20" s="7">
        <v>266068</v>
      </c>
      <c r="U20" s="5" t="s">
        <v>237</v>
      </c>
      <c r="V20" s="2">
        <v>-7253500</v>
      </c>
    </row>
    <row r="21" spans="1:22" x14ac:dyDescent="0.2">
      <c r="A21" t="s">
        <v>237</v>
      </c>
      <c r="C21" s="7">
        <v>227200</v>
      </c>
      <c r="D21" s="7">
        <v>82023</v>
      </c>
      <c r="E21" s="7">
        <v>145177</v>
      </c>
      <c r="F21" s="7"/>
      <c r="G21" s="72"/>
      <c r="H21" s="6">
        <v>45122</v>
      </c>
      <c r="I21" s="7">
        <v>424500</v>
      </c>
      <c r="J21" s="7">
        <v>242345</v>
      </c>
      <c r="K21" s="7">
        <v>182155</v>
      </c>
    </row>
    <row r="22" spans="1:22" x14ac:dyDescent="0.2">
      <c r="F22" s="7"/>
      <c r="G22" s="72"/>
      <c r="H22" s="6">
        <v>45123</v>
      </c>
      <c r="I22" s="7">
        <v>1590600</v>
      </c>
      <c r="J22" s="7">
        <v>770974</v>
      </c>
      <c r="K22" s="7">
        <v>819626</v>
      </c>
    </row>
    <row r="23" spans="1:22" x14ac:dyDescent="0.2">
      <c r="F23" s="7"/>
      <c r="G23" s="72"/>
      <c r="H23" s="6">
        <v>45124</v>
      </c>
      <c r="I23" s="7">
        <v>479500</v>
      </c>
      <c r="J23" s="7">
        <v>226523</v>
      </c>
      <c r="K23" s="7">
        <v>252977</v>
      </c>
    </row>
    <row r="24" spans="1:22" x14ac:dyDescent="0.2">
      <c r="F24" s="7"/>
      <c r="G24" s="72"/>
      <c r="H24" s="6">
        <v>45125</v>
      </c>
      <c r="I24" s="7">
        <v>285500</v>
      </c>
      <c r="J24" s="7">
        <v>94174</v>
      </c>
      <c r="K24" s="7">
        <v>191326</v>
      </c>
    </row>
    <row r="25" spans="1:22" x14ac:dyDescent="0.2">
      <c r="G25" s="72"/>
      <c r="H25" s="6">
        <v>45126</v>
      </c>
      <c r="I25" s="7">
        <v>419500</v>
      </c>
      <c r="J25" s="7">
        <v>180389</v>
      </c>
      <c r="K25" s="7">
        <v>239111</v>
      </c>
    </row>
    <row r="26" spans="1:22" x14ac:dyDescent="0.2">
      <c r="G26" s="72"/>
      <c r="H26" s="6">
        <v>45127</v>
      </c>
      <c r="I26" s="7">
        <v>669500</v>
      </c>
      <c r="J26" s="7">
        <v>366649</v>
      </c>
      <c r="K26" s="7">
        <v>302851</v>
      </c>
    </row>
    <row r="27" spans="1:22" x14ac:dyDescent="0.2">
      <c r="G27" s="72"/>
      <c r="H27" s="6">
        <v>45128</v>
      </c>
      <c r="I27" s="7">
        <v>944500</v>
      </c>
      <c r="J27" s="7">
        <v>492321</v>
      </c>
      <c r="K27" s="7">
        <v>452179</v>
      </c>
    </row>
    <row r="28" spans="1:22" x14ac:dyDescent="0.2">
      <c r="G28" s="72"/>
      <c r="H28" s="6">
        <v>45129</v>
      </c>
      <c r="I28" s="7">
        <v>527000</v>
      </c>
      <c r="J28" s="7">
        <v>211322</v>
      </c>
      <c r="K28" s="7">
        <v>315678</v>
      </c>
    </row>
    <row r="29" spans="1:22" x14ac:dyDescent="0.2">
      <c r="G29" s="72"/>
      <c r="H29" s="6">
        <v>45130</v>
      </c>
      <c r="I29" s="7">
        <v>355500</v>
      </c>
      <c r="J29" s="7">
        <v>140327</v>
      </c>
      <c r="K29" s="7">
        <v>215173</v>
      </c>
    </row>
    <row r="30" spans="1:22" x14ac:dyDescent="0.2">
      <c r="G30" s="72"/>
      <c r="H30" s="6">
        <v>45131</v>
      </c>
      <c r="I30" s="7">
        <v>249000</v>
      </c>
      <c r="J30" s="7">
        <v>94890</v>
      </c>
      <c r="K30" s="7">
        <v>154110</v>
      </c>
    </row>
    <row r="31" spans="1:22" x14ac:dyDescent="0.2">
      <c r="G31" s="72"/>
      <c r="H31" s="6">
        <v>45132</v>
      </c>
      <c r="I31" s="7">
        <v>221000</v>
      </c>
      <c r="J31" s="7">
        <v>83444</v>
      </c>
      <c r="K31" s="7">
        <v>137556</v>
      </c>
    </row>
    <row r="32" spans="1:22" x14ac:dyDescent="0.2">
      <c r="G32" s="72"/>
      <c r="H32" s="6">
        <v>45133</v>
      </c>
      <c r="I32" s="7">
        <v>520900</v>
      </c>
      <c r="J32" s="7">
        <v>255666</v>
      </c>
      <c r="K32" s="7">
        <v>265234</v>
      </c>
    </row>
    <row r="33" spans="6:11" x14ac:dyDescent="0.2">
      <c r="G33" s="72"/>
      <c r="H33" s="6">
        <v>45134</v>
      </c>
      <c r="I33" s="7">
        <v>227200</v>
      </c>
      <c r="J33" s="7">
        <v>82023</v>
      </c>
      <c r="K33" s="7">
        <v>145177</v>
      </c>
    </row>
    <row r="34" spans="6:11" x14ac:dyDescent="0.2">
      <c r="F34" s="63"/>
      <c r="G34" s="72"/>
      <c r="H34" s="5" t="s">
        <v>237</v>
      </c>
      <c r="I34" s="7">
        <v>14413000</v>
      </c>
      <c r="J34" s="7">
        <v>6807533</v>
      </c>
      <c r="K34" s="7">
        <v>7605467</v>
      </c>
    </row>
    <row r="35" spans="6:11" x14ac:dyDescent="0.2">
      <c r="G35" s="72"/>
    </row>
    <row r="36" spans="6:11" x14ac:dyDescent="0.2">
      <c r="G36" s="72"/>
    </row>
    <row r="37" spans="6:11" x14ac:dyDescent="0.2">
      <c r="G37" s="72"/>
    </row>
    <row r="38" spans="6:11" x14ac:dyDescent="0.2">
      <c r="G38" s="72"/>
    </row>
    <row r="39" spans="6:11" x14ac:dyDescent="0.2">
      <c r="G39" s="72"/>
    </row>
    <row r="40" spans="6:11" ht="15" thickBot="1" x14ac:dyDescent="0.25">
      <c r="G40" s="72"/>
      <c r="H40" s="74"/>
      <c r="I40" s="74"/>
      <c r="J40" s="74"/>
      <c r="K40" s="74"/>
    </row>
    <row r="41" spans="6:11" ht="15" thickTop="1" x14ac:dyDescent="0.2">
      <c r="H41" s="64" t="s">
        <v>3672</v>
      </c>
      <c r="I41" s="64" t="s">
        <v>3662</v>
      </c>
      <c r="J41" s="78" t="s">
        <v>3669</v>
      </c>
      <c r="K41" s="64" t="s">
        <v>3790</v>
      </c>
    </row>
    <row r="42" spans="6:11" x14ac:dyDescent="0.2">
      <c r="I42" s="77">
        <v>878000</v>
      </c>
      <c r="J42" t="s">
        <v>3690</v>
      </c>
      <c r="K42" s="39"/>
    </row>
    <row r="43" spans="6:11" ht="15" x14ac:dyDescent="0.2">
      <c r="H43" s="86"/>
      <c r="I43" s="66">
        <v>100000</v>
      </c>
      <c r="J43" t="s">
        <v>3728</v>
      </c>
      <c r="K43" s="39" t="s">
        <v>3788</v>
      </c>
    </row>
    <row r="44" spans="6:11" x14ac:dyDescent="0.2">
      <c r="H44" s="76"/>
      <c r="I44" s="66">
        <f>-10000-20000</f>
        <v>-30000</v>
      </c>
      <c r="J44" t="s">
        <v>1179</v>
      </c>
      <c r="K44" s="70" t="s">
        <v>3787</v>
      </c>
    </row>
    <row r="45" spans="6:11" x14ac:dyDescent="0.2">
      <c r="H45" s="76"/>
      <c r="I45" s="66">
        <f>-35000-80000-65000-20000-54000-50000-2000</f>
        <v>-306000</v>
      </c>
      <c r="J45" t="s">
        <v>3786</v>
      </c>
      <c r="K45" s="70" t="s">
        <v>3789</v>
      </c>
    </row>
    <row r="46" spans="6:11" x14ac:dyDescent="0.2">
      <c r="H46" s="76"/>
      <c r="I46" s="66">
        <v>-10000</v>
      </c>
      <c r="J46" t="s">
        <v>3806</v>
      </c>
      <c r="K46" s="70" t="s">
        <v>3089</v>
      </c>
    </row>
    <row r="47" spans="6:11" x14ac:dyDescent="0.2">
      <c r="H47" s="70"/>
      <c r="I47" s="66">
        <v>1000</v>
      </c>
      <c r="J47" t="s">
        <v>3818</v>
      </c>
      <c r="K47" s="70"/>
    </row>
    <row r="48" spans="6:11" x14ac:dyDescent="0.2">
      <c r="H48" s="70"/>
      <c r="I48" s="66"/>
      <c r="K48" s="70"/>
    </row>
    <row r="49" spans="8:11" x14ac:dyDescent="0.2">
      <c r="H49" s="70"/>
      <c r="I49" s="66"/>
      <c r="K49" s="70"/>
    </row>
    <row r="50" spans="8:11" ht="15" thickBot="1" x14ac:dyDescent="0.25">
      <c r="H50" s="70"/>
      <c r="I50" s="80">
        <v>227000</v>
      </c>
      <c r="J50" s="81" t="s">
        <v>3809</v>
      </c>
      <c r="K50" s="70"/>
    </row>
    <row r="51" spans="8:11" ht="15" thickBot="1" x14ac:dyDescent="0.25">
      <c r="H51" s="79"/>
      <c r="I51" s="80">
        <v>-100000</v>
      </c>
      <c r="J51" s="81" t="s">
        <v>3819</v>
      </c>
      <c r="K51" s="79"/>
    </row>
    <row r="52" spans="8:11" x14ac:dyDescent="0.2">
      <c r="I52" s="69">
        <f>SUM(I42:I51)</f>
        <v>760000</v>
      </c>
      <c r="J52" s="68" t="s">
        <v>3668</v>
      </c>
      <c r="K52" s="67">
        <f>-SUMIF(I44:I51,"&lt;0")</f>
        <v>446000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3670</v>
      </c>
      <c r="K54" s="75" t="s">
        <v>3671</v>
      </c>
    </row>
    <row r="55" spans="8:11" x14ac:dyDescent="0.2">
      <c r="I55">
        <v>100000</v>
      </c>
      <c r="J55" s="85"/>
      <c r="K55" s="66">
        <f>I55*J55</f>
        <v>0</v>
      </c>
    </row>
    <row r="56" spans="8:11" x14ac:dyDescent="0.2">
      <c r="I56">
        <v>50000</v>
      </c>
      <c r="J56" s="72"/>
      <c r="K56" s="66">
        <f t="shared" ref="K56:K66" si="1">I56*J56</f>
        <v>0</v>
      </c>
    </row>
    <row r="57" spans="8:11" x14ac:dyDescent="0.2">
      <c r="I57">
        <v>20000</v>
      </c>
      <c r="J57" s="72">
        <v>5</v>
      </c>
      <c r="K57" s="66">
        <f t="shared" si="1"/>
        <v>100000</v>
      </c>
    </row>
    <row r="58" spans="8:11" x14ac:dyDescent="0.2">
      <c r="I58">
        <v>10000</v>
      </c>
      <c r="J58" s="72">
        <v>5</v>
      </c>
      <c r="K58" s="66">
        <f t="shared" si="1"/>
        <v>50000</v>
      </c>
    </row>
    <row r="59" spans="8:11" x14ac:dyDescent="0.2">
      <c r="I59">
        <v>5000</v>
      </c>
      <c r="J59" s="72">
        <v>9</v>
      </c>
      <c r="K59" s="66">
        <f t="shared" si="1"/>
        <v>45000</v>
      </c>
    </row>
    <row r="60" spans="8:11" x14ac:dyDescent="0.2">
      <c r="I60">
        <v>2000</v>
      </c>
      <c r="J60" s="72">
        <v>8</v>
      </c>
      <c r="K60" s="66">
        <f t="shared" si="1"/>
        <v>16000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6" thickTop="1" thickBot="1" x14ac:dyDescent="0.25">
      <c r="I62" s="71"/>
      <c r="J62" s="90" t="s">
        <v>3670</v>
      </c>
      <c r="K62" s="83"/>
    </row>
    <row r="63" spans="8:11" ht="16" thickTop="1" thickBot="1" x14ac:dyDescent="0.25">
      <c r="I63" s="89" t="s">
        <v>3772</v>
      </c>
      <c r="J63" s="91">
        <v>16000</v>
      </c>
      <c r="K63" s="65">
        <f>J63</f>
        <v>16000</v>
      </c>
    </row>
    <row r="64" spans="8:11" ht="15" thickTop="1" x14ac:dyDescent="0.2">
      <c r="J64" t="s">
        <v>3673</v>
      </c>
      <c r="K64" s="84">
        <f>SUM(K55:K61)</f>
        <v>211000</v>
      </c>
    </row>
    <row r="65" spans="8:11" x14ac:dyDescent="0.2">
      <c r="J65" t="s">
        <v>3674</v>
      </c>
      <c r="K65" s="84">
        <f>K63</f>
        <v>16000</v>
      </c>
    </row>
    <row r="66" spans="8:11" ht="15" thickBot="1" x14ac:dyDescent="0.25">
      <c r="H66" s="79" t="s">
        <v>3766</v>
      </c>
      <c r="I66" s="79"/>
      <c r="J66" s="79"/>
      <c r="K66" s="80">
        <f t="shared" si="1"/>
        <v>0</v>
      </c>
    </row>
    <row r="67" spans="8:11" x14ac:dyDescent="0.2">
      <c r="I67" s="88"/>
      <c r="J67" t="s">
        <v>2590</v>
      </c>
      <c r="K67" s="2">
        <f>SUM(K64:K65)</f>
        <v>227000</v>
      </c>
    </row>
    <row r="68" spans="8:11" x14ac:dyDescent="0.2">
      <c r="I68" s="87"/>
      <c r="J68" t="s">
        <v>1869</v>
      </c>
      <c r="K68" s="2">
        <f>GETPIVOTDATA("Ventas",$A$4)</f>
        <v>227200</v>
      </c>
    </row>
    <row r="69" spans="8:11" x14ac:dyDescent="0.2">
      <c r="I69" s="87"/>
      <c r="J69" t="s">
        <v>3675</v>
      </c>
      <c r="K69" s="2">
        <f>K67-K68</f>
        <v>-200</v>
      </c>
    </row>
    <row r="70" spans="8:11" x14ac:dyDescent="0.2">
      <c r="I70" s="87"/>
      <c r="J70" t="s">
        <v>2353</v>
      </c>
    </row>
    <row r="71" spans="8:11" x14ac:dyDescent="0.2">
      <c r="I71" s="87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2929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3104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6654500</v>
      </c>
      <c r="C104" s="7">
        <v>564500</v>
      </c>
      <c r="D104" s="7">
        <v>6090000</v>
      </c>
    </row>
    <row r="105" spans="1:4" x14ac:dyDescent="0.2">
      <c r="A105" t="s">
        <v>378</v>
      </c>
      <c r="B105" s="7">
        <v>13652000</v>
      </c>
      <c r="C105" s="7">
        <v>7700000</v>
      </c>
      <c r="D105" s="7">
        <v>5952000</v>
      </c>
    </row>
    <row r="106" spans="1:4" x14ac:dyDescent="0.2">
      <c r="A106" t="s">
        <v>216</v>
      </c>
      <c r="B106" s="7">
        <v>6687000</v>
      </c>
      <c r="C106" s="7">
        <v>2883900</v>
      </c>
      <c r="D106" s="7">
        <v>3803100</v>
      </c>
    </row>
    <row r="107" spans="1:4" x14ac:dyDescent="0.2">
      <c r="A107" t="s">
        <v>26</v>
      </c>
      <c r="B107" s="7">
        <v>5715000</v>
      </c>
      <c r="C107" s="7">
        <v>2478800</v>
      </c>
      <c r="D107" s="7">
        <v>3236200</v>
      </c>
    </row>
    <row r="108" spans="1:4" x14ac:dyDescent="0.2">
      <c r="A108" t="s">
        <v>524</v>
      </c>
      <c r="B108" s="7">
        <v>7179500</v>
      </c>
      <c r="C108" s="7">
        <v>4087800</v>
      </c>
      <c r="D108" s="7">
        <v>3091700</v>
      </c>
    </row>
    <row r="109" spans="1:4" x14ac:dyDescent="0.2">
      <c r="A109" t="s">
        <v>217</v>
      </c>
      <c r="B109" s="7">
        <v>3160500</v>
      </c>
      <c r="C109" s="7">
        <v>386700</v>
      </c>
      <c r="D109" s="7">
        <v>2773800</v>
      </c>
    </row>
    <row r="110" spans="1:4" x14ac:dyDescent="0.2">
      <c r="A110" t="s">
        <v>48</v>
      </c>
      <c r="B110" s="7">
        <v>8023000</v>
      </c>
      <c r="C110" s="7">
        <v>5371500</v>
      </c>
      <c r="D110" s="7">
        <v>2651500</v>
      </c>
    </row>
    <row r="111" spans="1:4" x14ac:dyDescent="0.2">
      <c r="A111" t="s">
        <v>21</v>
      </c>
      <c r="B111" s="7">
        <v>3162500</v>
      </c>
      <c r="C111" s="7">
        <v>1023000</v>
      </c>
      <c r="D111" s="7">
        <v>2139500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2438500</v>
      </c>
      <c r="C113" s="7">
        <v>776000</v>
      </c>
      <c r="D113" s="7">
        <v>1662500</v>
      </c>
    </row>
    <row r="114" spans="1:4" x14ac:dyDescent="0.2">
      <c r="A114" t="s">
        <v>669</v>
      </c>
      <c r="B114" s="7">
        <v>1885000</v>
      </c>
      <c r="C114" s="7">
        <v>315000</v>
      </c>
      <c r="D114" s="7">
        <v>1570000</v>
      </c>
    </row>
    <row r="115" spans="1:4" x14ac:dyDescent="0.2">
      <c r="A115" t="s">
        <v>334</v>
      </c>
      <c r="B115" s="7">
        <v>1362000</v>
      </c>
      <c r="C115" s="7">
        <v>144700</v>
      </c>
      <c r="D115" s="7">
        <v>1217300</v>
      </c>
    </row>
    <row r="116" spans="1:4" x14ac:dyDescent="0.2">
      <c r="A116" t="s">
        <v>883</v>
      </c>
      <c r="B116" s="7">
        <v>1474000</v>
      </c>
      <c r="C116" s="7">
        <v>522400</v>
      </c>
      <c r="D116" s="7">
        <v>951600</v>
      </c>
    </row>
    <row r="117" spans="1:4" x14ac:dyDescent="0.2">
      <c r="A117" t="s">
        <v>578</v>
      </c>
      <c r="B117" s="7">
        <v>1290500</v>
      </c>
      <c r="C117" s="7">
        <v>460500</v>
      </c>
      <c r="D117" s="7">
        <v>830000</v>
      </c>
    </row>
    <row r="118" spans="1:4" x14ac:dyDescent="0.2">
      <c r="A118" t="s">
        <v>447</v>
      </c>
      <c r="B118" s="7">
        <v>700000</v>
      </c>
      <c r="C118" s="7">
        <v>107700</v>
      </c>
      <c r="D118" s="7">
        <v>592300</v>
      </c>
    </row>
    <row r="119" spans="1:4" x14ac:dyDescent="0.2">
      <c r="A119" t="s">
        <v>1094</v>
      </c>
      <c r="B119" s="7">
        <v>1341000</v>
      </c>
      <c r="C119" s="7">
        <v>780000</v>
      </c>
      <c r="D119" s="7">
        <v>561000</v>
      </c>
    </row>
    <row r="120" spans="1:4" x14ac:dyDescent="0.2">
      <c r="A120" t="s">
        <v>193</v>
      </c>
      <c r="B120" s="7">
        <v>1512000</v>
      </c>
      <c r="C120" s="7">
        <v>961000</v>
      </c>
      <c r="D120" s="7">
        <v>551000</v>
      </c>
    </row>
    <row r="121" spans="1:4" x14ac:dyDescent="0.2">
      <c r="A121" t="s">
        <v>206</v>
      </c>
      <c r="B121" s="7">
        <v>1454000</v>
      </c>
      <c r="C121" s="7">
        <v>905500</v>
      </c>
      <c r="D121" s="7">
        <v>548500</v>
      </c>
    </row>
    <row r="122" spans="1:4" x14ac:dyDescent="0.2">
      <c r="A122" t="s">
        <v>116</v>
      </c>
      <c r="B122" s="7">
        <v>7898000</v>
      </c>
      <c r="C122" s="7">
        <v>7380696</v>
      </c>
      <c r="D122" s="7">
        <v>517304</v>
      </c>
    </row>
    <row r="123" spans="1:4" x14ac:dyDescent="0.2">
      <c r="A123" t="s">
        <v>357</v>
      </c>
      <c r="B123" s="7">
        <v>972000</v>
      </c>
      <c r="C123" s="7">
        <v>489700</v>
      </c>
      <c r="D123" s="7">
        <v>482300</v>
      </c>
    </row>
    <row r="124" spans="1:4" x14ac:dyDescent="0.2">
      <c r="A124" t="s">
        <v>609</v>
      </c>
      <c r="B124" s="7">
        <v>1557500</v>
      </c>
      <c r="C124" s="7">
        <v>1102500</v>
      </c>
      <c r="D124" s="7">
        <v>455000</v>
      </c>
    </row>
    <row r="125" spans="1:4" x14ac:dyDescent="0.2">
      <c r="A125" t="s">
        <v>44</v>
      </c>
      <c r="B125" s="7">
        <v>954000</v>
      </c>
      <c r="C125" s="7">
        <v>549000</v>
      </c>
      <c r="D125" s="7">
        <v>405000</v>
      </c>
    </row>
    <row r="126" spans="1:4" x14ac:dyDescent="0.2">
      <c r="A126" t="s">
        <v>1536</v>
      </c>
      <c r="B126" s="7">
        <v>607000</v>
      </c>
      <c r="C126" s="7">
        <v>250200</v>
      </c>
      <c r="D126" s="7">
        <v>356800</v>
      </c>
    </row>
    <row r="127" spans="1:4" x14ac:dyDescent="0.2">
      <c r="A127" t="s">
        <v>42</v>
      </c>
      <c r="B127" s="7">
        <v>704000</v>
      </c>
      <c r="C127" s="7">
        <v>370000</v>
      </c>
      <c r="D127" s="7">
        <v>334000</v>
      </c>
    </row>
    <row r="128" spans="1:4" x14ac:dyDescent="0.2">
      <c r="A128" t="s">
        <v>127</v>
      </c>
      <c r="B128" s="7">
        <v>503000</v>
      </c>
      <c r="C128" s="7">
        <v>210200</v>
      </c>
      <c r="D128" s="7">
        <v>292800</v>
      </c>
    </row>
    <row r="129" spans="1:4" x14ac:dyDescent="0.2">
      <c r="A129" t="s">
        <v>518</v>
      </c>
      <c r="B129" s="7">
        <v>800000</v>
      </c>
      <c r="C129" s="7">
        <v>521000</v>
      </c>
      <c r="D129" s="7">
        <v>279000</v>
      </c>
    </row>
    <row r="130" spans="1:4" x14ac:dyDescent="0.2">
      <c r="A130" t="s">
        <v>620</v>
      </c>
      <c r="B130" s="7">
        <v>595000</v>
      </c>
      <c r="C130" s="7">
        <v>335000</v>
      </c>
      <c r="D130" s="7">
        <v>260000</v>
      </c>
    </row>
    <row r="131" spans="1:4" x14ac:dyDescent="0.2">
      <c r="A131" t="s">
        <v>2839</v>
      </c>
      <c r="B131" s="7">
        <v>615000</v>
      </c>
      <c r="C131" s="7">
        <v>383000</v>
      </c>
      <c r="D131" s="7">
        <v>232000</v>
      </c>
    </row>
    <row r="132" spans="1:4" x14ac:dyDescent="0.2">
      <c r="A132" t="s">
        <v>2033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468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1144</v>
      </c>
      <c r="B134" s="7">
        <v>304000</v>
      </c>
      <c r="C134" s="7">
        <v>131000</v>
      </c>
      <c r="D134" s="7">
        <v>173000</v>
      </c>
    </row>
    <row r="135" spans="1:4" x14ac:dyDescent="0.2">
      <c r="A135" t="s">
        <v>2723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2656</v>
      </c>
      <c r="B136" s="7">
        <v>284000</v>
      </c>
      <c r="C136" s="7">
        <v>132000</v>
      </c>
      <c r="D136" s="7">
        <v>152000</v>
      </c>
    </row>
    <row r="137" spans="1:4" x14ac:dyDescent="0.2">
      <c r="A137" t="s">
        <v>45</v>
      </c>
      <c r="B137" s="7">
        <v>296000</v>
      </c>
      <c r="C137" s="7">
        <v>154000</v>
      </c>
      <c r="D137" s="7">
        <v>142000</v>
      </c>
    </row>
    <row r="138" spans="1:4" x14ac:dyDescent="0.2">
      <c r="A138" t="s">
        <v>601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1753</v>
      </c>
      <c r="B139" s="7">
        <v>310000</v>
      </c>
      <c r="C139" s="7">
        <v>175000</v>
      </c>
      <c r="D139" s="7">
        <v>135000</v>
      </c>
    </row>
    <row r="140" spans="1:4" x14ac:dyDescent="0.2">
      <c r="A140" t="s">
        <v>726</v>
      </c>
      <c r="B140" s="7">
        <v>312000</v>
      </c>
      <c r="C140" s="7">
        <v>178000</v>
      </c>
      <c r="D140" s="7">
        <v>134000</v>
      </c>
    </row>
    <row r="141" spans="1:4" x14ac:dyDescent="0.2">
      <c r="A141" t="s">
        <v>1185</v>
      </c>
      <c r="B141" s="7">
        <v>175000</v>
      </c>
      <c r="C141" s="7">
        <v>43000</v>
      </c>
      <c r="D141" s="7">
        <v>132000</v>
      </c>
    </row>
    <row r="142" spans="1:4" x14ac:dyDescent="0.2">
      <c r="A142" t="s">
        <v>921</v>
      </c>
      <c r="B142" s="7">
        <v>253000</v>
      </c>
      <c r="C142" s="7">
        <v>132500</v>
      </c>
      <c r="D142" s="7">
        <v>120500</v>
      </c>
    </row>
    <row r="143" spans="1:4" x14ac:dyDescent="0.2">
      <c r="A143" t="s">
        <v>128</v>
      </c>
      <c r="B143" s="7">
        <v>260000</v>
      </c>
      <c r="C143" s="7">
        <v>140000</v>
      </c>
      <c r="D143" s="7">
        <v>120000</v>
      </c>
    </row>
    <row r="144" spans="1:4" x14ac:dyDescent="0.2">
      <c r="A144" t="s">
        <v>3176</v>
      </c>
      <c r="B144" s="7">
        <v>244000</v>
      </c>
      <c r="C144" s="7">
        <v>135000</v>
      </c>
      <c r="D144" s="7">
        <v>109000</v>
      </c>
    </row>
    <row r="145" spans="1:4" x14ac:dyDescent="0.2">
      <c r="A145" t="s">
        <v>823</v>
      </c>
      <c r="B145" s="7">
        <v>237500</v>
      </c>
      <c r="C145" s="7">
        <v>129000</v>
      </c>
      <c r="D145" s="7">
        <v>108500</v>
      </c>
    </row>
    <row r="146" spans="1:4" x14ac:dyDescent="0.2">
      <c r="A146" t="s">
        <v>3044</v>
      </c>
      <c r="B146" s="7">
        <v>279000</v>
      </c>
      <c r="C146" s="7">
        <v>171000</v>
      </c>
      <c r="D146" s="7">
        <v>108000</v>
      </c>
    </row>
    <row r="147" spans="1:4" x14ac:dyDescent="0.2">
      <c r="A147" t="s">
        <v>2068</v>
      </c>
      <c r="B147" s="7">
        <v>185000</v>
      </c>
      <c r="C147" s="7">
        <v>77000</v>
      </c>
      <c r="D147" s="7">
        <v>108000</v>
      </c>
    </row>
    <row r="148" spans="1:4" x14ac:dyDescent="0.2">
      <c r="A148" t="s">
        <v>2756</v>
      </c>
      <c r="B148" s="7">
        <v>215000</v>
      </c>
      <c r="C148" s="7">
        <v>109000</v>
      </c>
      <c r="D148" s="7">
        <v>106000</v>
      </c>
    </row>
    <row r="149" spans="1:4" x14ac:dyDescent="0.2">
      <c r="A149" t="s">
        <v>3657</v>
      </c>
      <c r="B149" s="7">
        <v>104000</v>
      </c>
      <c r="C149" s="7">
        <v>0</v>
      </c>
      <c r="D149" s="7">
        <v>104000</v>
      </c>
    </row>
    <row r="150" spans="1:4" x14ac:dyDescent="0.2">
      <c r="A150" t="s">
        <v>2036</v>
      </c>
      <c r="B150" s="7">
        <v>214000</v>
      </c>
      <c r="C150" s="7">
        <v>115000</v>
      </c>
      <c r="D150" s="7">
        <v>99000</v>
      </c>
    </row>
    <row r="151" spans="1:4" x14ac:dyDescent="0.2">
      <c r="A151" t="s">
        <v>1184</v>
      </c>
      <c r="B151" s="7">
        <v>189000</v>
      </c>
      <c r="C151" s="7">
        <v>94000</v>
      </c>
      <c r="D151" s="7">
        <v>95000</v>
      </c>
    </row>
    <row r="152" spans="1:4" x14ac:dyDescent="0.2">
      <c r="A152" t="s">
        <v>2650</v>
      </c>
      <c r="B152" s="7">
        <v>176000</v>
      </c>
      <c r="C152" s="7">
        <v>85000</v>
      </c>
      <c r="D152" s="7">
        <v>91000</v>
      </c>
    </row>
    <row r="153" spans="1:4" x14ac:dyDescent="0.2">
      <c r="A153" t="s">
        <v>3229</v>
      </c>
      <c r="B153" s="7">
        <v>120000</v>
      </c>
      <c r="C153" s="7">
        <v>34200</v>
      </c>
      <c r="D153" s="7">
        <v>85800</v>
      </c>
    </row>
    <row r="154" spans="1:4" x14ac:dyDescent="0.2">
      <c r="A154" t="s">
        <v>225</v>
      </c>
      <c r="B154" s="7">
        <v>120000</v>
      </c>
      <c r="C154" s="7">
        <v>36000</v>
      </c>
      <c r="D154" s="7">
        <v>84000</v>
      </c>
    </row>
    <row r="155" spans="1:4" x14ac:dyDescent="0.2">
      <c r="A155" t="s">
        <v>763</v>
      </c>
      <c r="B155" s="7">
        <v>149000</v>
      </c>
      <c r="C155" s="7">
        <v>68000</v>
      </c>
      <c r="D155" s="7">
        <v>81000</v>
      </c>
    </row>
    <row r="156" spans="1:4" x14ac:dyDescent="0.2">
      <c r="A156" t="s">
        <v>467</v>
      </c>
      <c r="B156" s="7">
        <v>133000</v>
      </c>
      <c r="C156" s="7">
        <v>53000</v>
      </c>
      <c r="D156" s="7">
        <v>80000</v>
      </c>
    </row>
    <row r="157" spans="1:4" x14ac:dyDescent="0.2">
      <c r="A157" t="s">
        <v>2432</v>
      </c>
      <c r="B157" s="7">
        <v>90000</v>
      </c>
      <c r="C157" s="7">
        <v>16200</v>
      </c>
      <c r="D157" s="7">
        <v>73800</v>
      </c>
    </row>
    <row r="158" spans="1:4" x14ac:dyDescent="0.2">
      <c r="A158" t="s">
        <v>1948</v>
      </c>
      <c r="B158" s="7">
        <v>146000</v>
      </c>
      <c r="C158" s="7">
        <v>72500</v>
      </c>
      <c r="D158" s="7">
        <v>73500</v>
      </c>
    </row>
    <row r="159" spans="1:4" x14ac:dyDescent="0.2">
      <c r="A159" t="s">
        <v>841</v>
      </c>
      <c r="B159" s="7">
        <v>257000</v>
      </c>
      <c r="C159" s="7">
        <v>185000</v>
      </c>
      <c r="D159" s="7">
        <v>72000</v>
      </c>
    </row>
    <row r="160" spans="1:4" x14ac:dyDescent="0.2">
      <c r="A160" t="s">
        <v>840</v>
      </c>
      <c r="B160" s="7">
        <v>94500</v>
      </c>
      <c r="C160" s="7">
        <v>25000</v>
      </c>
      <c r="D160" s="7">
        <v>69500</v>
      </c>
    </row>
    <row r="161" spans="1:4" x14ac:dyDescent="0.2">
      <c r="A161" t="s">
        <v>3107</v>
      </c>
      <c r="B161" s="7">
        <v>94000</v>
      </c>
      <c r="C161" s="7">
        <v>25400</v>
      </c>
      <c r="D161" s="7">
        <v>68600</v>
      </c>
    </row>
    <row r="162" spans="1:4" x14ac:dyDescent="0.2">
      <c r="A162" t="s">
        <v>2123</v>
      </c>
      <c r="B162" s="7">
        <v>136000</v>
      </c>
      <c r="C162" s="7">
        <v>67500</v>
      </c>
      <c r="D162" s="7">
        <v>68500</v>
      </c>
    </row>
    <row r="163" spans="1:4" x14ac:dyDescent="0.2">
      <c r="A163" t="s">
        <v>753</v>
      </c>
      <c r="B163" s="7">
        <v>105500</v>
      </c>
      <c r="C163" s="7">
        <v>38000</v>
      </c>
      <c r="D163" s="7">
        <v>67500</v>
      </c>
    </row>
    <row r="164" spans="1:4" x14ac:dyDescent="0.2">
      <c r="A164" t="s">
        <v>1287</v>
      </c>
      <c r="B164" s="7">
        <v>131000</v>
      </c>
      <c r="C164" s="7">
        <v>64000</v>
      </c>
      <c r="D164" s="7">
        <v>67000</v>
      </c>
    </row>
    <row r="165" spans="1:4" x14ac:dyDescent="0.2">
      <c r="A165" t="s">
        <v>1166</v>
      </c>
      <c r="B165" s="7">
        <v>120000</v>
      </c>
      <c r="C165" s="7">
        <v>54300</v>
      </c>
      <c r="D165" s="7">
        <v>65700</v>
      </c>
    </row>
    <row r="166" spans="1:4" x14ac:dyDescent="0.2">
      <c r="A166" t="s">
        <v>1205</v>
      </c>
      <c r="B166" s="7">
        <v>72000</v>
      </c>
      <c r="C166" s="7">
        <v>6500</v>
      </c>
      <c r="D166" s="7">
        <v>65500</v>
      </c>
    </row>
    <row r="167" spans="1:4" x14ac:dyDescent="0.2">
      <c r="A167" t="s">
        <v>580</v>
      </c>
      <c r="B167" s="7">
        <v>74000</v>
      </c>
      <c r="C167" s="7">
        <v>11500</v>
      </c>
      <c r="D167" s="7">
        <v>62500</v>
      </c>
    </row>
    <row r="168" spans="1:4" x14ac:dyDescent="0.2">
      <c r="A168" t="s">
        <v>502</v>
      </c>
      <c r="B168" s="7">
        <v>165000</v>
      </c>
      <c r="C168" s="7">
        <v>103000</v>
      </c>
      <c r="D168" s="7">
        <v>62000</v>
      </c>
    </row>
    <row r="169" spans="1:4" x14ac:dyDescent="0.2">
      <c r="A169" t="s">
        <v>30</v>
      </c>
      <c r="B169" s="7">
        <v>105000</v>
      </c>
      <c r="C169" s="7">
        <v>43600</v>
      </c>
      <c r="D169" s="7">
        <v>61400</v>
      </c>
    </row>
    <row r="170" spans="1:4" x14ac:dyDescent="0.2">
      <c r="A170" t="s">
        <v>2754</v>
      </c>
      <c r="B170" s="7">
        <v>110000</v>
      </c>
      <c r="C170" s="7">
        <v>51000</v>
      </c>
      <c r="D170" s="7">
        <v>59000</v>
      </c>
    </row>
    <row r="171" spans="1:4" x14ac:dyDescent="0.2">
      <c r="A171" t="s">
        <v>2350</v>
      </c>
      <c r="B171" s="7">
        <v>101000</v>
      </c>
      <c r="C171" s="7">
        <v>42000</v>
      </c>
      <c r="D171" s="7">
        <v>59000</v>
      </c>
    </row>
    <row r="172" spans="1:4" x14ac:dyDescent="0.2">
      <c r="A172" t="s">
        <v>2614</v>
      </c>
      <c r="B172" s="7">
        <v>270000</v>
      </c>
      <c r="C172" s="7">
        <v>215000</v>
      </c>
      <c r="D172" s="7">
        <v>55000</v>
      </c>
    </row>
    <row r="173" spans="1:4" x14ac:dyDescent="0.2">
      <c r="A173" t="s">
        <v>475</v>
      </c>
      <c r="B173" s="7">
        <v>97000</v>
      </c>
      <c r="C173" s="7">
        <v>45000</v>
      </c>
      <c r="D173" s="7">
        <v>52000</v>
      </c>
    </row>
    <row r="174" spans="1:4" x14ac:dyDescent="0.2">
      <c r="A174" t="s">
        <v>47</v>
      </c>
      <c r="B174" s="7">
        <v>92000</v>
      </c>
      <c r="C174" s="7">
        <v>41000</v>
      </c>
      <c r="D174" s="7">
        <v>51000</v>
      </c>
    </row>
    <row r="175" spans="1:4" x14ac:dyDescent="0.2">
      <c r="A175" t="s">
        <v>2057</v>
      </c>
      <c r="B175" s="7">
        <v>100000</v>
      </c>
      <c r="C175" s="7">
        <v>50000</v>
      </c>
      <c r="D175" s="7">
        <v>50000</v>
      </c>
    </row>
    <row r="176" spans="1:4" x14ac:dyDescent="0.2">
      <c r="A176" t="s">
        <v>2501</v>
      </c>
      <c r="B176" s="7">
        <v>84000</v>
      </c>
      <c r="C176" s="7">
        <v>34000</v>
      </c>
      <c r="D176" s="7">
        <v>50000</v>
      </c>
    </row>
    <row r="177" spans="1:4" x14ac:dyDescent="0.2">
      <c r="A177" t="s">
        <v>2422</v>
      </c>
      <c r="B177" s="7">
        <v>71000</v>
      </c>
      <c r="C177" s="7">
        <v>24000</v>
      </c>
      <c r="D177" s="7">
        <v>47000</v>
      </c>
    </row>
    <row r="178" spans="1:4" x14ac:dyDescent="0.2">
      <c r="A178" t="s">
        <v>1959</v>
      </c>
      <c r="B178" s="7">
        <v>75000</v>
      </c>
      <c r="C178" s="7">
        <v>28000</v>
      </c>
      <c r="D178" s="7">
        <v>47000</v>
      </c>
    </row>
    <row r="179" spans="1:4" x14ac:dyDescent="0.2">
      <c r="A179" t="s">
        <v>709</v>
      </c>
      <c r="B179" s="7">
        <v>85000</v>
      </c>
      <c r="C179" s="7">
        <v>38500</v>
      </c>
      <c r="D179" s="7">
        <v>46500</v>
      </c>
    </row>
    <row r="180" spans="1:4" x14ac:dyDescent="0.2">
      <c r="A180" t="s">
        <v>552</v>
      </c>
      <c r="B180" s="7">
        <v>86000</v>
      </c>
      <c r="C180" s="7">
        <v>40500</v>
      </c>
      <c r="D180" s="7">
        <v>45500</v>
      </c>
    </row>
    <row r="181" spans="1:4" x14ac:dyDescent="0.2">
      <c r="A181" t="s">
        <v>190</v>
      </c>
      <c r="B181" s="7">
        <v>110000</v>
      </c>
      <c r="C181" s="7">
        <v>67000</v>
      </c>
      <c r="D181" s="7">
        <v>43000</v>
      </c>
    </row>
    <row r="182" spans="1:4" x14ac:dyDescent="0.2">
      <c r="A182" t="s">
        <v>343</v>
      </c>
      <c r="B182" s="7">
        <v>89000</v>
      </c>
      <c r="C182" s="7">
        <v>48500</v>
      </c>
      <c r="D182" s="7">
        <v>40500</v>
      </c>
    </row>
    <row r="183" spans="1:4" x14ac:dyDescent="0.2">
      <c r="A183" t="s">
        <v>711</v>
      </c>
      <c r="B183" s="7">
        <v>54000</v>
      </c>
      <c r="C183" s="7">
        <v>13950</v>
      </c>
      <c r="D183" s="7">
        <v>40050</v>
      </c>
    </row>
    <row r="184" spans="1:4" x14ac:dyDescent="0.2">
      <c r="A184" t="s">
        <v>2876</v>
      </c>
      <c r="B184" s="7">
        <v>100000</v>
      </c>
      <c r="C184" s="7">
        <v>60000</v>
      </c>
      <c r="D184" s="7">
        <v>40000</v>
      </c>
    </row>
    <row r="185" spans="1:4" x14ac:dyDescent="0.2">
      <c r="A185" t="s">
        <v>2664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186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3586</v>
      </c>
      <c r="B187" s="7">
        <v>35100</v>
      </c>
      <c r="C187" s="7">
        <v>0</v>
      </c>
      <c r="D187" s="7">
        <v>35100</v>
      </c>
    </row>
    <row r="188" spans="1:4" x14ac:dyDescent="0.2">
      <c r="A188" t="s">
        <v>2794</v>
      </c>
      <c r="B188" s="7">
        <v>49000</v>
      </c>
      <c r="C188" s="7">
        <v>14000</v>
      </c>
      <c r="D188" s="7">
        <v>35000</v>
      </c>
    </row>
    <row r="189" spans="1:4" x14ac:dyDescent="0.2">
      <c r="A189" t="s">
        <v>38</v>
      </c>
      <c r="B189" s="7">
        <v>70000</v>
      </c>
      <c r="C189" s="7">
        <v>36000</v>
      </c>
      <c r="D189" s="7">
        <v>34000</v>
      </c>
    </row>
    <row r="190" spans="1:4" x14ac:dyDescent="0.2">
      <c r="A190" t="s">
        <v>712</v>
      </c>
      <c r="B190" s="7">
        <v>40000</v>
      </c>
      <c r="C190" s="7">
        <v>6300</v>
      </c>
      <c r="D190" s="7">
        <v>33700</v>
      </c>
    </row>
    <row r="191" spans="1:4" x14ac:dyDescent="0.2">
      <c r="A191" t="s">
        <v>1857</v>
      </c>
      <c r="B191" s="7">
        <v>53000</v>
      </c>
      <c r="C191" s="7">
        <v>20000</v>
      </c>
      <c r="D191" s="7">
        <v>33000</v>
      </c>
    </row>
    <row r="192" spans="1:4" x14ac:dyDescent="0.2">
      <c r="A192" t="s">
        <v>2875</v>
      </c>
      <c r="B192" s="7">
        <v>60000</v>
      </c>
      <c r="C192" s="7">
        <v>28000</v>
      </c>
      <c r="D192" s="7">
        <v>32000</v>
      </c>
    </row>
    <row r="193" spans="1:4" x14ac:dyDescent="0.2">
      <c r="A193" t="s">
        <v>2667</v>
      </c>
      <c r="B193" s="7">
        <v>45000</v>
      </c>
      <c r="C193" s="7">
        <v>14000</v>
      </c>
      <c r="D193" s="7">
        <v>31000</v>
      </c>
    </row>
    <row r="194" spans="1:4" x14ac:dyDescent="0.2">
      <c r="A194" t="s">
        <v>1020</v>
      </c>
      <c r="B194" s="7">
        <v>49000</v>
      </c>
      <c r="C194" s="7">
        <v>18300</v>
      </c>
      <c r="D194" s="7">
        <v>30700</v>
      </c>
    </row>
    <row r="195" spans="1:4" x14ac:dyDescent="0.2">
      <c r="A195" t="s">
        <v>1487</v>
      </c>
      <c r="B195" s="7">
        <v>50000</v>
      </c>
      <c r="C195" s="7">
        <v>24000</v>
      </c>
      <c r="D195" s="7">
        <v>26000</v>
      </c>
    </row>
    <row r="196" spans="1:4" x14ac:dyDescent="0.2">
      <c r="A196" t="s">
        <v>2031</v>
      </c>
      <c r="B196" s="7">
        <v>47000</v>
      </c>
      <c r="C196" s="7">
        <v>22000</v>
      </c>
      <c r="D196" s="7">
        <v>25000</v>
      </c>
    </row>
    <row r="197" spans="1:4" x14ac:dyDescent="0.2">
      <c r="A197" t="s">
        <v>3179</v>
      </c>
      <c r="B197" s="7">
        <v>45000</v>
      </c>
      <c r="C197" s="7">
        <v>20000</v>
      </c>
      <c r="D197" s="7">
        <v>25000</v>
      </c>
    </row>
    <row r="198" spans="1:4" x14ac:dyDescent="0.2">
      <c r="A198" t="s">
        <v>3356</v>
      </c>
      <c r="B198" s="7">
        <v>75000</v>
      </c>
      <c r="C198" s="7">
        <v>50000</v>
      </c>
      <c r="D198" s="7">
        <v>25000</v>
      </c>
    </row>
    <row r="199" spans="1:4" x14ac:dyDescent="0.2">
      <c r="A199" t="s">
        <v>2561</v>
      </c>
      <c r="B199" s="7">
        <v>40000</v>
      </c>
      <c r="C199" s="7">
        <v>16000</v>
      </c>
      <c r="D199" s="7">
        <v>24000</v>
      </c>
    </row>
    <row r="200" spans="1:4" x14ac:dyDescent="0.2">
      <c r="A200" t="s">
        <v>2176</v>
      </c>
      <c r="B200" s="7">
        <v>42000</v>
      </c>
      <c r="C200" s="7">
        <v>18000</v>
      </c>
      <c r="D200" s="7">
        <v>24000</v>
      </c>
    </row>
    <row r="201" spans="1:4" x14ac:dyDescent="0.2">
      <c r="A201" t="s">
        <v>3436</v>
      </c>
      <c r="B201" s="7">
        <v>42000</v>
      </c>
      <c r="C201" s="7">
        <v>18000</v>
      </c>
      <c r="D201" s="7">
        <v>24000</v>
      </c>
    </row>
    <row r="202" spans="1:4" x14ac:dyDescent="0.2">
      <c r="A202" t="s">
        <v>1033</v>
      </c>
      <c r="B202" s="7">
        <v>39000</v>
      </c>
      <c r="C202" s="7">
        <v>17000</v>
      </c>
      <c r="D202" s="7">
        <v>22000</v>
      </c>
    </row>
    <row r="203" spans="1:4" x14ac:dyDescent="0.2">
      <c r="A203" t="s">
        <v>1506</v>
      </c>
      <c r="B203" s="7">
        <v>40000</v>
      </c>
      <c r="C203" s="7">
        <v>18000</v>
      </c>
      <c r="D203" s="7">
        <v>22000</v>
      </c>
    </row>
    <row r="204" spans="1:4" x14ac:dyDescent="0.2">
      <c r="A204" t="s">
        <v>1913</v>
      </c>
      <c r="B204" s="7">
        <v>49000</v>
      </c>
      <c r="C204" s="7">
        <v>28000</v>
      </c>
      <c r="D204" s="7">
        <v>21000</v>
      </c>
    </row>
    <row r="205" spans="1:4" x14ac:dyDescent="0.2">
      <c r="A205" t="s">
        <v>1701</v>
      </c>
      <c r="B205" s="7">
        <v>39000</v>
      </c>
      <c r="C205" s="7">
        <v>18000</v>
      </c>
      <c r="D205" s="7">
        <v>21000</v>
      </c>
    </row>
    <row r="206" spans="1:4" x14ac:dyDescent="0.2">
      <c r="A206" t="s">
        <v>1523</v>
      </c>
      <c r="B206" s="7">
        <v>35000</v>
      </c>
      <c r="C206" s="7">
        <v>15000</v>
      </c>
      <c r="D206" s="7">
        <v>20000</v>
      </c>
    </row>
    <row r="207" spans="1:4" x14ac:dyDescent="0.2">
      <c r="A207" t="s">
        <v>2761</v>
      </c>
      <c r="B207" s="7">
        <v>52000</v>
      </c>
      <c r="C207" s="7">
        <v>32000</v>
      </c>
      <c r="D207" s="7">
        <v>20000</v>
      </c>
    </row>
    <row r="208" spans="1:4" x14ac:dyDescent="0.2">
      <c r="A208" t="s">
        <v>537</v>
      </c>
      <c r="B208" s="7">
        <v>20000</v>
      </c>
      <c r="C208" s="7">
        <v>0</v>
      </c>
      <c r="D208" s="7">
        <v>20000</v>
      </c>
    </row>
    <row r="209" spans="1:4" x14ac:dyDescent="0.2">
      <c r="A209" t="s">
        <v>1594</v>
      </c>
      <c r="B209" s="7">
        <v>45000</v>
      </c>
      <c r="C209" s="7">
        <v>25000</v>
      </c>
      <c r="D209" s="7">
        <v>20000</v>
      </c>
    </row>
    <row r="210" spans="1:4" x14ac:dyDescent="0.2">
      <c r="A210" t="s">
        <v>3198</v>
      </c>
      <c r="B210" s="7">
        <v>90000</v>
      </c>
      <c r="C210" s="7">
        <v>70000</v>
      </c>
      <c r="D210" s="7">
        <v>20000</v>
      </c>
    </row>
    <row r="211" spans="1:4" x14ac:dyDescent="0.2">
      <c r="A211" t="s">
        <v>929</v>
      </c>
      <c r="B211" s="7">
        <v>68000</v>
      </c>
      <c r="C211" s="7">
        <v>49000</v>
      </c>
      <c r="D211" s="7">
        <v>19000</v>
      </c>
    </row>
    <row r="212" spans="1:4" x14ac:dyDescent="0.2">
      <c r="A212" t="s">
        <v>472</v>
      </c>
      <c r="B212" s="7">
        <v>329200</v>
      </c>
      <c r="C212" s="7">
        <v>310543</v>
      </c>
      <c r="D212" s="7">
        <v>18657</v>
      </c>
    </row>
    <row r="213" spans="1:4" x14ac:dyDescent="0.2">
      <c r="A213" t="s">
        <v>2488</v>
      </c>
      <c r="B213" s="7">
        <v>40000</v>
      </c>
      <c r="C213" s="7">
        <v>22000</v>
      </c>
      <c r="D213" s="7">
        <v>18000</v>
      </c>
    </row>
    <row r="214" spans="1:4" x14ac:dyDescent="0.2">
      <c r="A214" t="s">
        <v>1253</v>
      </c>
      <c r="B214" s="7">
        <v>26000</v>
      </c>
      <c r="C214" s="7">
        <v>8000</v>
      </c>
      <c r="D214" s="7">
        <v>18000</v>
      </c>
    </row>
    <row r="215" spans="1:4" x14ac:dyDescent="0.2">
      <c r="A215" t="s">
        <v>1478</v>
      </c>
      <c r="B215" s="7">
        <v>30000</v>
      </c>
      <c r="C215" s="7">
        <v>12000</v>
      </c>
      <c r="D215" s="7">
        <v>18000</v>
      </c>
    </row>
    <row r="216" spans="1:4" x14ac:dyDescent="0.2">
      <c r="A216" t="s">
        <v>2433</v>
      </c>
      <c r="B216" s="7">
        <v>25000</v>
      </c>
      <c r="C216" s="7">
        <v>7800</v>
      </c>
      <c r="D216" s="7">
        <v>17200</v>
      </c>
    </row>
    <row r="217" spans="1:4" x14ac:dyDescent="0.2">
      <c r="A217" t="s">
        <v>466</v>
      </c>
      <c r="B217" s="7">
        <v>30000</v>
      </c>
      <c r="C217" s="7">
        <v>13000</v>
      </c>
      <c r="D217" s="7">
        <v>17000</v>
      </c>
    </row>
    <row r="218" spans="1:4" x14ac:dyDescent="0.2">
      <c r="A218" t="s">
        <v>3295</v>
      </c>
      <c r="B218" s="7">
        <v>35000</v>
      </c>
      <c r="C218" s="7">
        <v>18000</v>
      </c>
      <c r="D218" s="7">
        <v>17000</v>
      </c>
    </row>
    <row r="219" spans="1:4" x14ac:dyDescent="0.2">
      <c r="A219" t="s">
        <v>1432</v>
      </c>
      <c r="B219" s="7">
        <v>30000</v>
      </c>
      <c r="C219" s="7">
        <v>14000</v>
      </c>
      <c r="D219" s="7">
        <v>16000</v>
      </c>
    </row>
    <row r="220" spans="1:4" x14ac:dyDescent="0.2">
      <c r="A220" t="s">
        <v>3152</v>
      </c>
      <c r="B220" s="7">
        <v>20000</v>
      </c>
      <c r="C220" s="7">
        <v>5000</v>
      </c>
      <c r="D220" s="7">
        <v>15000</v>
      </c>
    </row>
    <row r="221" spans="1:4" x14ac:dyDescent="0.2">
      <c r="A221" t="s">
        <v>914</v>
      </c>
      <c r="B221" s="7">
        <v>40000</v>
      </c>
      <c r="C221" s="7">
        <v>25000</v>
      </c>
      <c r="D221" s="7">
        <v>15000</v>
      </c>
    </row>
    <row r="222" spans="1:4" x14ac:dyDescent="0.2">
      <c r="A222" t="s">
        <v>2338</v>
      </c>
      <c r="B222" s="7">
        <v>30000</v>
      </c>
      <c r="C222" s="7">
        <v>15000</v>
      </c>
      <c r="D222" s="7">
        <v>15000</v>
      </c>
    </row>
    <row r="223" spans="1:4" x14ac:dyDescent="0.2">
      <c r="A223" t="s">
        <v>1924</v>
      </c>
      <c r="B223" s="7">
        <v>30000</v>
      </c>
      <c r="C223" s="7">
        <v>15000</v>
      </c>
      <c r="D223" s="7">
        <v>15000</v>
      </c>
    </row>
    <row r="224" spans="1:4" x14ac:dyDescent="0.2">
      <c r="A224" t="s">
        <v>230</v>
      </c>
      <c r="B224" s="7">
        <v>30000</v>
      </c>
      <c r="C224" s="7">
        <v>15000</v>
      </c>
      <c r="D224" s="7">
        <v>15000</v>
      </c>
    </row>
    <row r="225" spans="1:4" x14ac:dyDescent="0.2">
      <c r="A225" t="s">
        <v>3602</v>
      </c>
      <c r="B225" s="7">
        <v>30000</v>
      </c>
      <c r="C225" s="7">
        <v>15000</v>
      </c>
      <c r="D225" s="7">
        <v>15000</v>
      </c>
    </row>
    <row r="226" spans="1:4" x14ac:dyDescent="0.2">
      <c r="A226" t="s">
        <v>3564</v>
      </c>
      <c r="B226" s="7">
        <v>20000</v>
      </c>
      <c r="C226" s="7">
        <v>6000</v>
      </c>
      <c r="D226" s="7">
        <v>14000</v>
      </c>
    </row>
    <row r="227" spans="1:4" x14ac:dyDescent="0.2">
      <c r="A227" t="s">
        <v>1935</v>
      </c>
      <c r="B227" s="7">
        <v>20000</v>
      </c>
      <c r="C227" s="7">
        <v>6000</v>
      </c>
      <c r="D227" s="7">
        <v>14000</v>
      </c>
    </row>
    <row r="228" spans="1:4" x14ac:dyDescent="0.2">
      <c r="A228" t="s">
        <v>3001</v>
      </c>
      <c r="B228" s="7">
        <v>29000</v>
      </c>
      <c r="C228" s="7">
        <v>15000</v>
      </c>
      <c r="D228" s="7">
        <v>14000</v>
      </c>
    </row>
    <row r="229" spans="1:4" x14ac:dyDescent="0.2">
      <c r="A229" t="s">
        <v>2496</v>
      </c>
      <c r="B229" s="7">
        <v>24000</v>
      </c>
      <c r="C229" s="7">
        <v>11000</v>
      </c>
      <c r="D229" s="7">
        <v>13000</v>
      </c>
    </row>
    <row r="230" spans="1:4" x14ac:dyDescent="0.2">
      <c r="A230" t="s">
        <v>1693</v>
      </c>
      <c r="B230" s="7">
        <v>25000</v>
      </c>
      <c r="C230" s="7">
        <v>12000</v>
      </c>
      <c r="D230" s="7">
        <v>13000</v>
      </c>
    </row>
    <row r="231" spans="1:4" x14ac:dyDescent="0.2">
      <c r="A231" t="s">
        <v>1249</v>
      </c>
      <c r="B231" s="7">
        <v>22000</v>
      </c>
      <c r="C231" s="7">
        <v>9000</v>
      </c>
      <c r="D231" s="7">
        <v>13000</v>
      </c>
    </row>
    <row r="232" spans="1:4" x14ac:dyDescent="0.2">
      <c r="A232" t="s">
        <v>1932</v>
      </c>
      <c r="B232" s="7">
        <v>19000</v>
      </c>
      <c r="C232" s="7">
        <v>7000</v>
      </c>
      <c r="D232" s="7">
        <v>12000</v>
      </c>
    </row>
    <row r="233" spans="1:4" x14ac:dyDescent="0.2">
      <c r="A233" t="s">
        <v>3323</v>
      </c>
      <c r="B233" s="7">
        <v>15000</v>
      </c>
      <c r="C233" s="7">
        <v>3000</v>
      </c>
      <c r="D233" s="7">
        <v>12000</v>
      </c>
    </row>
    <row r="234" spans="1:4" x14ac:dyDescent="0.2">
      <c r="A234" t="s">
        <v>2661</v>
      </c>
      <c r="B234" s="7">
        <v>36000</v>
      </c>
      <c r="C234" s="7">
        <v>24000</v>
      </c>
      <c r="D234" s="7">
        <v>12000</v>
      </c>
    </row>
    <row r="235" spans="1:4" x14ac:dyDescent="0.2">
      <c r="A235" t="s">
        <v>3424</v>
      </c>
      <c r="B235" s="7">
        <v>22000</v>
      </c>
      <c r="C235" s="7">
        <v>11000</v>
      </c>
      <c r="D235" s="7">
        <v>11000</v>
      </c>
    </row>
    <row r="236" spans="1:4" x14ac:dyDescent="0.2">
      <c r="A236" t="s">
        <v>3245</v>
      </c>
      <c r="B236" s="7">
        <v>18000</v>
      </c>
      <c r="C236" s="7">
        <v>7500</v>
      </c>
      <c r="D236" s="7">
        <v>10500</v>
      </c>
    </row>
    <row r="237" spans="1:4" x14ac:dyDescent="0.2">
      <c r="A237" t="s">
        <v>1777</v>
      </c>
      <c r="B237" s="7">
        <v>10000</v>
      </c>
      <c r="C237" s="7">
        <v>0</v>
      </c>
      <c r="D237" s="7">
        <v>10000</v>
      </c>
    </row>
    <row r="238" spans="1:4" x14ac:dyDescent="0.2">
      <c r="A238" t="s">
        <v>126</v>
      </c>
      <c r="B238" s="7">
        <v>15000</v>
      </c>
      <c r="C238" s="7">
        <v>5000</v>
      </c>
      <c r="D238" s="7">
        <v>10000</v>
      </c>
    </row>
    <row r="239" spans="1:4" x14ac:dyDescent="0.2">
      <c r="A239" t="s">
        <v>3371</v>
      </c>
      <c r="B239" s="7">
        <v>20000</v>
      </c>
      <c r="C239" s="7">
        <v>10000</v>
      </c>
      <c r="D239" s="7">
        <v>10000</v>
      </c>
    </row>
    <row r="240" spans="1:4" x14ac:dyDescent="0.2">
      <c r="A240" t="s">
        <v>2249</v>
      </c>
      <c r="B240" s="7">
        <v>20000</v>
      </c>
      <c r="C240" s="7">
        <v>10000</v>
      </c>
      <c r="D240" s="7">
        <v>10000</v>
      </c>
    </row>
    <row r="241" spans="1:4" x14ac:dyDescent="0.2">
      <c r="A241" t="s">
        <v>1318</v>
      </c>
      <c r="B241" s="7">
        <v>22000</v>
      </c>
      <c r="C241" s="7">
        <v>13000</v>
      </c>
      <c r="D241" s="7">
        <v>9000</v>
      </c>
    </row>
    <row r="242" spans="1:4" x14ac:dyDescent="0.2">
      <c r="A242" t="s">
        <v>112</v>
      </c>
      <c r="B242" s="7">
        <v>8000</v>
      </c>
      <c r="C242" s="7">
        <v>0</v>
      </c>
      <c r="D242" s="7">
        <v>8000</v>
      </c>
    </row>
    <row r="243" spans="1:4" x14ac:dyDescent="0.2">
      <c r="A243" t="s">
        <v>1158</v>
      </c>
      <c r="B243" s="7">
        <v>15000</v>
      </c>
      <c r="C243" s="7">
        <v>7500</v>
      </c>
      <c r="D243" s="7">
        <v>7500</v>
      </c>
    </row>
    <row r="244" spans="1:4" x14ac:dyDescent="0.2">
      <c r="A244" t="s">
        <v>674</v>
      </c>
      <c r="B244" s="7">
        <v>10000</v>
      </c>
      <c r="C244" s="7">
        <v>3500</v>
      </c>
      <c r="D244" s="7">
        <v>6500</v>
      </c>
    </row>
    <row r="245" spans="1:4" x14ac:dyDescent="0.2">
      <c r="A245" t="s">
        <v>2675</v>
      </c>
      <c r="B245" s="7">
        <v>10000</v>
      </c>
      <c r="C245" s="7">
        <v>4000</v>
      </c>
      <c r="D245" s="7">
        <v>6000</v>
      </c>
    </row>
    <row r="246" spans="1:4" x14ac:dyDescent="0.2">
      <c r="A246" t="s">
        <v>1238</v>
      </c>
      <c r="B246" s="7">
        <v>12000</v>
      </c>
      <c r="C246" s="7">
        <v>6000</v>
      </c>
      <c r="D246" s="7">
        <v>6000</v>
      </c>
    </row>
    <row r="247" spans="1:4" x14ac:dyDescent="0.2">
      <c r="A247" t="s">
        <v>3396</v>
      </c>
      <c r="B247" s="7">
        <v>6000</v>
      </c>
      <c r="C247" s="7">
        <v>0</v>
      </c>
      <c r="D247" s="7">
        <v>6000</v>
      </c>
    </row>
    <row r="248" spans="1:4" x14ac:dyDescent="0.2">
      <c r="A248" t="s">
        <v>2206</v>
      </c>
      <c r="B248" s="7">
        <v>12000</v>
      </c>
      <c r="C248" s="7">
        <v>6000</v>
      </c>
      <c r="D248" s="7">
        <v>6000</v>
      </c>
    </row>
    <row r="249" spans="1:4" x14ac:dyDescent="0.2">
      <c r="A249" t="s">
        <v>117</v>
      </c>
      <c r="B249" s="7">
        <v>5000</v>
      </c>
      <c r="C249" s="7">
        <v>0</v>
      </c>
      <c r="D249" s="7">
        <v>5000</v>
      </c>
    </row>
    <row r="250" spans="1:4" x14ac:dyDescent="0.2">
      <c r="A250" t="s">
        <v>3544</v>
      </c>
      <c r="B250" s="7">
        <v>5000</v>
      </c>
      <c r="C250" s="7">
        <v>1000</v>
      </c>
      <c r="D250" s="7">
        <v>4000</v>
      </c>
    </row>
    <row r="251" spans="1:4" x14ac:dyDescent="0.2">
      <c r="A251" t="s">
        <v>344</v>
      </c>
      <c r="B251" s="7">
        <v>3000</v>
      </c>
      <c r="C251" s="7">
        <v>1000</v>
      </c>
      <c r="D251" s="7">
        <v>2000</v>
      </c>
    </row>
    <row r="252" spans="1:4" x14ac:dyDescent="0.2">
      <c r="A252" t="s">
        <v>238</v>
      </c>
      <c r="B252" s="7">
        <v>2000</v>
      </c>
      <c r="C252" s="7">
        <v>0</v>
      </c>
      <c r="D252" s="7">
        <v>2000</v>
      </c>
    </row>
    <row r="253" spans="1:4" x14ac:dyDescent="0.2">
      <c r="A253" t="s">
        <v>3565</v>
      </c>
      <c r="B253" s="7">
        <v>2000</v>
      </c>
      <c r="C253" s="7">
        <v>500</v>
      </c>
      <c r="D253" s="7">
        <v>1500</v>
      </c>
    </row>
    <row r="254" spans="1:4" x14ac:dyDescent="0.2">
      <c r="A254" t="s">
        <v>512</v>
      </c>
      <c r="B254" s="7">
        <v>1200</v>
      </c>
      <c r="C254" s="7">
        <v>0</v>
      </c>
      <c r="D254" s="7">
        <v>1200</v>
      </c>
    </row>
    <row r="255" spans="1:4" x14ac:dyDescent="0.2">
      <c r="A255" t="s">
        <v>1613</v>
      </c>
      <c r="B255" s="7">
        <v>0</v>
      </c>
      <c r="C255" s="7">
        <v>0</v>
      </c>
      <c r="D255" s="7">
        <v>0</v>
      </c>
    </row>
    <row r="256" spans="1:4" x14ac:dyDescent="0.2">
      <c r="A256" t="s">
        <v>237</v>
      </c>
      <c r="B256" s="7">
        <v>99723500</v>
      </c>
      <c r="C256" s="7">
        <v>50056889</v>
      </c>
      <c r="D256" s="7">
        <v>49666611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3144</v>
      </c>
      <c r="E80" t="s">
        <v>264</v>
      </c>
      <c r="F80" s="27" t="s">
        <v>3362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3363</v>
      </c>
      <c r="G81" s="27" t="s">
        <v>3364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3144</v>
      </c>
      <c r="E82" t="s">
        <v>264</v>
      </c>
      <c r="F82" s="27" t="s">
        <v>3362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3144</v>
      </c>
      <c r="E83" t="s">
        <v>264</v>
      </c>
      <c r="F83" s="27" t="s">
        <v>3362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3403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3403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3403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3570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3363</v>
      </c>
      <c r="G91" s="27" t="s">
        <v>3364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3363</v>
      </c>
      <c r="G92" s="27" t="s">
        <v>3364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3363</v>
      </c>
      <c r="G93" s="27" t="s">
        <v>3364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3363</v>
      </c>
      <c r="G94" s="27" t="s">
        <v>3364</v>
      </c>
      <c r="H94">
        <v>3300</v>
      </c>
      <c r="I94">
        <f t="shared" si="8"/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201"/>
  <sheetViews>
    <sheetView showGridLines="0" workbookViewId="0">
      <selection activeCell="F10" sqref="F10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2881</v>
      </c>
      <c r="E4" t="s">
        <v>2744</v>
      </c>
      <c r="F4" t="s">
        <v>2745</v>
      </c>
    </row>
    <row r="5" spans="1:6" x14ac:dyDescent="0.2">
      <c r="A5" s="1">
        <v>44760</v>
      </c>
      <c r="B5" s="8" t="s">
        <v>252</v>
      </c>
      <c r="C5" t="s">
        <v>347</v>
      </c>
      <c r="D5" s="7">
        <v>1</v>
      </c>
      <c r="E5" s="7">
        <v>80000</v>
      </c>
      <c r="F5" s="7">
        <v>160000</v>
      </c>
    </row>
    <row r="6" spans="1:6" x14ac:dyDescent="0.2">
      <c r="A6" s="1">
        <v>44814</v>
      </c>
      <c r="B6" s="8" t="s">
        <v>252</v>
      </c>
      <c r="C6" t="s">
        <v>309</v>
      </c>
      <c r="D6" s="7">
        <v>1</v>
      </c>
      <c r="E6" s="7">
        <v>68000</v>
      </c>
      <c r="F6" s="7">
        <v>120000</v>
      </c>
    </row>
    <row r="7" spans="1:6" x14ac:dyDescent="0.2">
      <c r="A7" s="1">
        <v>44814</v>
      </c>
      <c r="B7" s="8" t="s">
        <v>253</v>
      </c>
      <c r="C7" t="s">
        <v>347</v>
      </c>
      <c r="D7" s="7">
        <v>1</v>
      </c>
      <c r="E7" s="7">
        <v>90000</v>
      </c>
      <c r="F7" s="7">
        <v>145000</v>
      </c>
    </row>
    <row r="8" spans="1:6" x14ac:dyDescent="0.2">
      <c r="A8" s="1">
        <v>44814</v>
      </c>
      <c r="B8" s="8" t="s">
        <v>253</v>
      </c>
      <c r="C8" t="s">
        <v>309</v>
      </c>
      <c r="D8" s="7">
        <v>1</v>
      </c>
      <c r="E8" s="7">
        <v>68000</v>
      </c>
      <c r="F8" s="7">
        <v>120000</v>
      </c>
    </row>
    <row r="9" spans="1:6" x14ac:dyDescent="0.2">
      <c r="A9" s="1">
        <v>44818</v>
      </c>
      <c r="B9" s="8" t="s">
        <v>253</v>
      </c>
      <c r="C9" t="s">
        <v>799</v>
      </c>
      <c r="D9" s="7">
        <v>1</v>
      </c>
      <c r="E9" s="7">
        <v>90000</v>
      </c>
      <c r="F9" s="7">
        <v>155000</v>
      </c>
    </row>
    <row r="10" spans="1:6" x14ac:dyDescent="0.2">
      <c r="A10" s="1">
        <v>44823</v>
      </c>
      <c r="B10" s="8" t="s">
        <v>252</v>
      </c>
      <c r="C10" t="s">
        <v>2747</v>
      </c>
      <c r="D10" s="7">
        <v>1</v>
      </c>
      <c r="E10" s="7">
        <v>80000</v>
      </c>
      <c r="F10" s="7">
        <v>140000</v>
      </c>
    </row>
    <row r="11" spans="1:6" x14ac:dyDescent="0.2">
      <c r="A11" s="1">
        <v>44823</v>
      </c>
      <c r="B11" s="8" t="s">
        <v>252</v>
      </c>
      <c r="C11" t="s">
        <v>799</v>
      </c>
      <c r="D11" s="7">
        <v>1</v>
      </c>
      <c r="E11" s="7">
        <v>90000</v>
      </c>
      <c r="F11" s="7">
        <v>150000</v>
      </c>
    </row>
    <row r="12" spans="1:6" x14ac:dyDescent="0.2">
      <c r="A12" s="1">
        <v>44824</v>
      </c>
      <c r="B12" s="8" t="s">
        <v>253</v>
      </c>
      <c r="C12" t="s">
        <v>798</v>
      </c>
      <c r="D12" s="7">
        <v>1</v>
      </c>
      <c r="E12" s="7">
        <v>75000</v>
      </c>
      <c r="F12" s="7">
        <v>140000</v>
      </c>
    </row>
    <row r="13" spans="1:6" x14ac:dyDescent="0.2">
      <c r="A13" s="1">
        <v>44824</v>
      </c>
      <c r="B13" s="8" t="s">
        <v>253</v>
      </c>
      <c r="C13" t="s">
        <v>2747</v>
      </c>
      <c r="D13" s="7">
        <v>2</v>
      </c>
      <c r="E13" s="7">
        <v>80000</v>
      </c>
      <c r="F13" s="7">
        <v>145000</v>
      </c>
    </row>
    <row r="14" spans="1:6" x14ac:dyDescent="0.2">
      <c r="A14" s="1">
        <v>44831</v>
      </c>
      <c r="B14" s="8" t="s">
        <v>252</v>
      </c>
      <c r="C14" t="s">
        <v>309</v>
      </c>
      <c r="D14" s="7">
        <v>1</v>
      </c>
      <c r="E14" s="7">
        <v>60000</v>
      </c>
      <c r="F14" s="7">
        <v>120000</v>
      </c>
    </row>
    <row r="15" spans="1:6" x14ac:dyDescent="0.2">
      <c r="A15" s="1">
        <v>44831</v>
      </c>
      <c r="B15" s="8" t="s">
        <v>253</v>
      </c>
      <c r="C15" t="s">
        <v>309</v>
      </c>
      <c r="D15" s="7">
        <v>1</v>
      </c>
      <c r="E15" s="7">
        <v>60000</v>
      </c>
      <c r="F15" s="7">
        <v>120000</v>
      </c>
    </row>
    <row r="16" spans="1:6" x14ac:dyDescent="0.2">
      <c r="A16" s="1">
        <v>44835</v>
      </c>
      <c r="B16" s="8" t="s">
        <v>253</v>
      </c>
      <c r="C16" t="s">
        <v>1535</v>
      </c>
      <c r="D16" s="7">
        <v>1</v>
      </c>
      <c r="E16" s="7">
        <v>80000</v>
      </c>
      <c r="F16" s="7">
        <v>135000</v>
      </c>
    </row>
    <row r="17" spans="1:21" x14ac:dyDescent="0.2">
      <c r="A17" s="1">
        <v>44835</v>
      </c>
      <c r="B17" s="8" t="s">
        <v>253</v>
      </c>
      <c r="C17" t="s">
        <v>303</v>
      </c>
      <c r="D17" s="7">
        <v>1</v>
      </c>
      <c r="E17" s="7">
        <v>75000</v>
      </c>
      <c r="F17" s="7">
        <v>130000</v>
      </c>
    </row>
    <row r="18" spans="1:21" x14ac:dyDescent="0.2">
      <c r="A18" s="1">
        <v>44835</v>
      </c>
      <c r="B18" s="8" t="s">
        <v>253</v>
      </c>
      <c r="C18" t="s">
        <v>1537</v>
      </c>
      <c r="D18" s="7">
        <v>1</v>
      </c>
      <c r="E18" s="7">
        <v>88000</v>
      </c>
      <c r="F18" s="7">
        <v>145000</v>
      </c>
    </row>
    <row r="19" spans="1:21" x14ac:dyDescent="0.2">
      <c r="A19" s="1">
        <v>44835</v>
      </c>
      <c r="B19" s="8" t="s">
        <v>253</v>
      </c>
      <c r="C19" t="s">
        <v>799</v>
      </c>
      <c r="D19" s="7">
        <v>1</v>
      </c>
      <c r="E19" s="7">
        <v>90000</v>
      </c>
      <c r="F19" s="7">
        <v>145000</v>
      </c>
    </row>
    <row r="20" spans="1:21" x14ac:dyDescent="0.2">
      <c r="A20" s="1">
        <v>44842</v>
      </c>
      <c r="B20" s="8" t="s">
        <v>252</v>
      </c>
      <c r="C20" t="s">
        <v>1199</v>
      </c>
      <c r="D20" s="7">
        <v>1</v>
      </c>
      <c r="E20" s="7">
        <v>90000</v>
      </c>
      <c r="F20" s="7">
        <v>150000</v>
      </c>
    </row>
    <row r="21" spans="1:21" x14ac:dyDescent="0.2">
      <c r="A21" s="1">
        <v>44842</v>
      </c>
      <c r="B21" s="8" t="s">
        <v>253</v>
      </c>
      <c r="C21" t="s">
        <v>1199</v>
      </c>
      <c r="D21" s="7">
        <v>1</v>
      </c>
      <c r="E21" s="7">
        <v>90000</v>
      </c>
      <c r="F21" s="7">
        <v>150000</v>
      </c>
    </row>
    <row r="22" spans="1:21" x14ac:dyDescent="0.2">
      <c r="A22" s="1">
        <v>44842</v>
      </c>
      <c r="B22" s="8" t="s">
        <v>253</v>
      </c>
      <c r="C22" t="s">
        <v>309</v>
      </c>
      <c r="D22" s="7">
        <v>1</v>
      </c>
      <c r="E22" s="7">
        <v>63000</v>
      </c>
      <c r="F22" s="7">
        <v>110000</v>
      </c>
    </row>
    <row r="23" spans="1:21" x14ac:dyDescent="0.2">
      <c r="A23" s="1">
        <v>44848</v>
      </c>
      <c r="B23" s="8" t="s">
        <v>253</v>
      </c>
      <c r="C23" t="s">
        <v>1642</v>
      </c>
      <c r="D23" s="7">
        <v>1</v>
      </c>
      <c r="E23" s="7">
        <v>68000</v>
      </c>
      <c r="F23" s="7">
        <v>125000</v>
      </c>
    </row>
    <row r="24" spans="1:21" x14ac:dyDescent="0.2">
      <c r="A24" s="1">
        <v>44849</v>
      </c>
      <c r="B24" s="8" t="s">
        <v>252</v>
      </c>
      <c r="C24" t="s">
        <v>303</v>
      </c>
      <c r="D24" s="7">
        <v>1</v>
      </c>
      <c r="E24" s="7">
        <v>75000</v>
      </c>
      <c r="F24" s="7">
        <v>125000</v>
      </c>
      <c r="R24" s="92" t="s">
        <v>2793</v>
      </c>
      <c r="S24" s="92"/>
      <c r="T24" s="92"/>
      <c r="U24" s="92"/>
    </row>
    <row r="25" spans="1:21" x14ac:dyDescent="0.2">
      <c r="A25" s="1">
        <v>44849</v>
      </c>
      <c r="B25" s="8" t="s">
        <v>253</v>
      </c>
      <c r="C25" t="s">
        <v>1642</v>
      </c>
      <c r="D25" s="7">
        <v>1</v>
      </c>
      <c r="E25" s="7">
        <v>65000</v>
      </c>
      <c r="F25" s="7">
        <v>125000</v>
      </c>
      <c r="R25" s="33" t="s">
        <v>7</v>
      </c>
      <c r="S25" s="33" t="s">
        <v>2790</v>
      </c>
      <c r="T25" s="33" t="s">
        <v>2791</v>
      </c>
      <c r="U25" s="33" t="s">
        <v>2792</v>
      </c>
    </row>
    <row r="26" spans="1:21" x14ac:dyDescent="0.2">
      <c r="A26" s="1">
        <v>44849</v>
      </c>
      <c r="B26" s="8" t="s">
        <v>253</v>
      </c>
      <c r="C26" t="s">
        <v>303</v>
      </c>
      <c r="D26" s="7">
        <v>1</v>
      </c>
      <c r="E26" s="7">
        <v>73000</v>
      </c>
      <c r="F26" s="7">
        <v>135000</v>
      </c>
      <c r="H26" t="s">
        <v>3097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1:21" x14ac:dyDescent="0.2">
      <c r="A27" s="1">
        <v>44850</v>
      </c>
      <c r="B27" s="8" t="s">
        <v>252</v>
      </c>
      <c r="C27" t="s">
        <v>301</v>
      </c>
      <c r="D27" s="7">
        <v>1</v>
      </c>
      <c r="E27" s="7">
        <v>68000</v>
      </c>
      <c r="F27" s="7">
        <v>135000</v>
      </c>
      <c r="H27" t="s">
        <v>3098</v>
      </c>
      <c r="I27" s="2">
        <v>-292804</v>
      </c>
      <c r="R27" s="32"/>
      <c r="S27" s="34"/>
      <c r="T27" s="34"/>
      <c r="U27" s="34">
        <f t="shared" si="0"/>
        <v>0</v>
      </c>
    </row>
    <row r="28" spans="1:21" x14ac:dyDescent="0.2">
      <c r="A28" s="1">
        <v>44852</v>
      </c>
      <c r="B28" s="8" t="s">
        <v>253</v>
      </c>
      <c r="C28" t="s">
        <v>2643</v>
      </c>
      <c r="D28" s="7">
        <v>1</v>
      </c>
      <c r="E28" s="7">
        <v>80000</v>
      </c>
      <c r="F28" s="7">
        <v>140000</v>
      </c>
      <c r="H28" t="s">
        <v>3099</v>
      </c>
      <c r="I28" s="2">
        <v>-73458</v>
      </c>
      <c r="R28" s="32"/>
      <c r="S28" s="35"/>
      <c r="T28" s="35"/>
      <c r="U28" s="34">
        <f t="shared" si="0"/>
        <v>0</v>
      </c>
    </row>
    <row r="29" spans="1:21" x14ac:dyDescent="0.2">
      <c r="A29" s="1">
        <v>44852</v>
      </c>
      <c r="B29" s="8" t="s">
        <v>253</v>
      </c>
      <c r="C29" t="s">
        <v>1537</v>
      </c>
      <c r="D29" s="7">
        <v>1</v>
      </c>
      <c r="E29" s="7">
        <v>75000</v>
      </c>
      <c r="F29" s="7">
        <v>135000</v>
      </c>
      <c r="H29" s="39" t="s">
        <v>3101</v>
      </c>
      <c r="I29" s="40">
        <v>-25738</v>
      </c>
      <c r="R29" s="32"/>
      <c r="S29" s="35"/>
      <c r="T29" s="35"/>
      <c r="U29" s="34">
        <f t="shared" si="0"/>
        <v>0</v>
      </c>
    </row>
    <row r="30" spans="1:21" x14ac:dyDescent="0.2">
      <c r="A30" s="1">
        <v>44859</v>
      </c>
      <c r="B30" s="8" t="s">
        <v>253</v>
      </c>
      <c r="C30" t="s">
        <v>347</v>
      </c>
      <c r="D30" s="7">
        <v>1</v>
      </c>
      <c r="E30" s="7">
        <v>85000</v>
      </c>
      <c r="F30" s="7">
        <v>145000</v>
      </c>
      <c r="H30" s="31" t="s">
        <v>3100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1:21" x14ac:dyDescent="0.2">
      <c r="A31" s="1">
        <v>44865</v>
      </c>
      <c r="B31" s="8" t="s">
        <v>252</v>
      </c>
      <c r="C31" t="s">
        <v>2643</v>
      </c>
      <c r="D31" s="7">
        <v>1</v>
      </c>
      <c r="E31" s="7">
        <v>70000</v>
      </c>
      <c r="F31" s="7">
        <v>145000</v>
      </c>
      <c r="R31" s="32"/>
      <c r="S31" s="35"/>
      <c r="T31" s="35"/>
      <c r="U31" s="34">
        <f t="shared" si="0"/>
        <v>0</v>
      </c>
    </row>
    <row r="32" spans="1:21" x14ac:dyDescent="0.2">
      <c r="A32" s="1">
        <v>44865</v>
      </c>
      <c r="B32" s="8" t="s">
        <v>253</v>
      </c>
      <c r="C32" t="s">
        <v>2643</v>
      </c>
      <c r="D32" s="7">
        <v>1</v>
      </c>
      <c r="E32" s="7">
        <v>70000</v>
      </c>
      <c r="F32" s="7">
        <v>130000</v>
      </c>
      <c r="S32" s="2"/>
      <c r="T32" s="2"/>
      <c r="U32" s="2">
        <f>SUM(U26:U31)</f>
        <v>0</v>
      </c>
    </row>
    <row r="33" spans="1:6" x14ac:dyDescent="0.2">
      <c r="A33" s="1">
        <v>44866</v>
      </c>
      <c r="B33" s="8" t="s">
        <v>252</v>
      </c>
      <c r="C33" t="s">
        <v>2747</v>
      </c>
      <c r="D33" s="7">
        <v>1</v>
      </c>
      <c r="E33" s="7">
        <v>80000</v>
      </c>
      <c r="F33" s="7">
        <v>120000</v>
      </c>
    </row>
    <row r="34" spans="1:6" x14ac:dyDescent="0.2">
      <c r="A34" s="1">
        <v>44866</v>
      </c>
      <c r="B34" s="8" t="s">
        <v>252</v>
      </c>
      <c r="C34" t="s">
        <v>347</v>
      </c>
      <c r="D34" s="7">
        <v>1</v>
      </c>
      <c r="E34" s="7">
        <v>85000</v>
      </c>
      <c r="F34" s="7">
        <v>145000</v>
      </c>
    </row>
    <row r="35" spans="1:6" x14ac:dyDescent="0.2">
      <c r="A35" s="1">
        <v>44867</v>
      </c>
      <c r="B35" s="8" t="s">
        <v>253</v>
      </c>
      <c r="C35" t="s">
        <v>2747</v>
      </c>
      <c r="D35" s="7">
        <v>1</v>
      </c>
      <c r="E35" s="7">
        <v>80000</v>
      </c>
      <c r="F35" s="7">
        <v>140000</v>
      </c>
    </row>
    <row r="36" spans="1:6" x14ac:dyDescent="0.2">
      <c r="A36" s="1">
        <v>44878</v>
      </c>
      <c r="B36" s="8" t="s">
        <v>252</v>
      </c>
      <c r="C36" t="s">
        <v>799</v>
      </c>
      <c r="D36" s="7">
        <v>1</v>
      </c>
      <c r="E36" s="7">
        <v>80000</v>
      </c>
      <c r="F36" s="7">
        <v>145000</v>
      </c>
    </row>
    <row r="37" spans="1:6" x14ac:dyDescent="0.2">
      <c r="A37" s="1">
        <v>44879</v>
      </c>
      <c r="B37" s="8" t="s">
        <v>253</v>
      </c>
      <c r="C37" t="s">
        <v>799</v>
      </c>
      <c r="D37" s="7">
        <v>2</v>
      </c>
      <c r="E37" s="7">
        <v>78000</v>
      </c>
      <c r="F37" s="7">
        <v>135000</v>
      </c>
    </row>
    <row r="38" spans="1:6" x14ac:dyDescent="0.2">
      <c r="A38" s="1">
        <v>44885</v>
      </c>
      <c r="B38" s="8" t="s">
        <v>252</v>
      </c>
      <c r="C38" t="s">
        <v>2643</v>
      </c>
      <c r="D38" s="7">
        <v>1</v>
      </c>
      <c r="E38" s="7">
        <v>80000</v>
      </c>
      <c r="F38" s="7">
        <v>130000</v>
      </c>
    </row>
    <row r="39" spans="1:6" x14ac:dyDescent="0.2">
      <c r="A39" s="1">
        <v>44887</v>
      </c>
      <c r="B39" s="8" t="s">
        <v>253</v>
      </c>
      <c r="C39" t="s">
        <v>2643</v>
      </c>
      <c r="D39" s="7">
        <v>1</v>
      </c>
      <c r="E39" s="7">
        <v>67000</v>
      </c>
      <c r="F39" s="7">
        <v>130000</v>
      </c>
    </row>
    <row r="40" spans="1:6" x14ac:dyDescent="0.2">
      <c r="A40" s="1">
        <v>44892</v>
      </c>
      <c r="B40" s="8" t="s">
        <v>252</v>
      </c>
      <c r="C40" t="s">
        <v>299</v>
      </c>
      <c r="D40" s="7">
        <v>1</v>
      </c>
      <c r="E40" s="7">
        <v>65000</v>
      </c>
      <c r="F40" s="7">
        <v>125000</v>
      </c>
    </row>
    <row r="41" spans="1:6" x14ac:dyDescent="0.2">
      <c r="A41" s="1">
        <v>44892</v>
      </c>
      <c r="B41" s="8" t="s">
        <v>253</v>
      </c>
      <c r="C41" t="s">
        <v>1642</v>
      </c>
      <c r="D41" s="7">
        <v>1</v>
      </c>
      <c r="E41" s="7">
        <v>65000</v>
      </c>
      <c r="F41" s="7">
        <v>120000</v>
      </c>
    </row>
    <row r="42" spans="1:6" x14ac:dyDescent="0.2">
      <c r="A42" s="1">
        <v>44895</v>
      </c>
      <c r="B42" s="8" t="s">
        <v>253</v>
      </c>
      <c r="C42" t="s">
        <v>1514</v>
      </c>
      <c r="D42" s="7">
        <v>1</v>
      </c>
      <c r="E42" s="7">
        <v>65000</v>
      </c>
      <c r="F42" s="7">
        <v>120000</v>
      </c>
    </row>
    <row r="43" spans="1:6" x14ac:dyDescent="0.2">
      <c r="A43" s="1">
        <v>44896</v>
      </c>
      <c r="B43" s="8" t="s">
        <v>252</v>
      </c>
      <c r="C43" t="s">
        <v>1535</v>
      </c>
      <c r="D43" s="7">
        <v>1</v>
      </c>
      <c r="E43" s="7">
        <v>80000</v>
      </c>
      <c r="F43" s="7">
        <v>130000</v>
      </c>
    </row>
    <row r="44" spans="1:6" x14ac:dyDescent="0.2">
      <c r="A44" s="1">
        <v>44899</v>
      </c>
      <c r="B44" s="8" t="s">
        <v>252</v>
      </c>
      <c r="C44" t="s">
        <v>299</v>
      </c>
      <c r="D44" s="7">
        <v>1</v>
      </c>
      <c r="E44" s="7">
        <v>65000</v>
      </c>
      <c r="F44" s="7">
        <v>120000</v>
      </c>
    </row>
    <row r="45" spans="1:6" x14ac:dyDescent="0.2">
      <c r="A45" s="1">
        <v>44901</v>
      </c>
      <c r="B45" s="8" t="s">
        <v>252</v>
      </c>
      <c r="C45" t="s">
        <v>2008</v>
      </c>
      <c r="D45" s="7">
        <v>1</v>
      </c>
      <c r="E45" s="7">
        <v>60000</v>
      </c>
      <c r="F45" s="7">
        <v>120000</v>
      </c>
    </row>
    <row r="46" spans="1:6" x14ac:dyDescent="0.2">
      <c r="A46" s="1">
        <v>44901</v>
      </c>
      <c r="B46" s="8" t="s">
        <v>253</v>
      </c>
      <c r="C46" t="s">
        <v>2008</v>
      </c>
      <c r="D46" s="7">
        <v>1</v>
      </c>
      <c r="E46" s="7">
        <v>60000</v>
      </c>
      <c r="F46" s="7">
        <v>110000</v>
      </c>
    </row>
    <row r="47" spans="1:6" x14ac:dyDescent="0.2">
      <c r="A47" s="1">
        <v>44904</v>
      </c>
      <c r="B47" s="8" t="s">
        <v>252</v>
      </c>
      <c r="C47" t="s">
        <v>2747</v>
      </c>
      <c r="D47" s="7">
        <v>1</v>
      </c>
      <c r="E47" s="7">
        <v>80000</v>
      </c>
      <c r="F47" s="7">
        <v>130000</v>
      </c>
    </row>
    <row r="48" spans="1:6" x14ac:dyDescent="0.2">
      <c r="A48" s="1">
        <v>44904</v>
      </c>
      <c r="B48" s="8" t="s">
        <v>253</v>
      </c>
      <c r="C48" t="s">
        <v>302</v>
      </c>
      <c r="D48" s="7">
        <v>1</v>
      </c>
      <c r="E48" s="7">
        <v>70000</v>
      </c>
      <c r="F48" s="7">
        <v>130000</v>
      </c>
    </row>
    <row r="49" spans="1:6" x14ac:dyDescent="0.2">
      <c r="A49" s="1">
        <v>44905</v>
      </c>
      <c r="B49" s="8" t="s">
        <v>253</v>
      </c>
      <c r="C49" t="s">
        <v>1642</v>
      </c>
      <c r="D49" s="7">
        <v>1</v>
      </c>
      <c r="E49" s="7">
        <v>70000</v>
      </c>
      <c r="F49" s="7">
        <v>135000</v>
      </c>
    </row>
    <row r="50" spans="1:6" x14ac:dyDescent="0.2">
      <c r="A50" s="1">
        <v>44905</v>
      </c>
      <c r="B50" s="8" t="s">
        <v>253</v>
      </c>
      <c r="C50" t="s">
        <v>1535</v>
      </c>
      <c r="D50" s="7">
        <v>1</v>
      </c>
      <c r="E50" s="7">
        <v>75000</v>
      </c>
      <c r="F50" s="7">
        <v>135000</v>
      </c>
    </row>
    <row r="51" spans="1:6" x14ac:dyDescent="0.2">
      <c r="A51" s="1">
        <v>44905</v>
      </c>
      <c r="B51" s="8" t="s">
        <v>253</v>
      </c>
      <c r="C51" t="s">
        <v>244</v>
      </c>
      <c r="D51" s="7">
        <v>1</v>
      </c>
      <c r="E51" s="7">
        <v>68000</v>
      </c>
      <c r="F51" s="7">
        <v>135000</v>
      </c>
    </row>
    <row r="52" spans="1:6" x14ac:dyDescent="0.2">
      <c r="A52" s="1">
        <v>44912</v>
      </c>
      <c r="B52" s="8" t="s">
        <v>252</v>
      </c>
      <c r="C52" t="s">
        <v>302</v>
      </c>
      <c r="D52" s="7">
        <v>1</v>
      </c>
      <c r="E52" s="7">
        <v>70000</v>
      </c>
      <c r="F52" s="7">
        <v>125000</v>
      </c>
    </row>
    <row r="53" spans="1:6" x14ac:dyDescent="0.2">
      <c r="A53" s="1">
        <v>44916</v>
      </c>
      <c r="B53" s="8" t="s">
        <v>252</v>
      </c>
      <c r="C53" t="s">
        <v>798</v>
      </c>
      <c r="D53" s="7">
        <v>1</v>
      </c>
      <c r="E53" s="7">
        <v>65000</v>
      </c>
      <c r="F53" s="7">
        <v>110000</v>
      </c>
    </row>
    <row r="54" spans="1:6" x14ac:dyDescent="0.2">
      <c r="A54" s="1">
        <v>44916</v>
      </c>
      <c r="B54" s="8" t="s">
        <v>253</v>
      </c>
      <c r="C54" t="s">
        <v>798</v>
      </c>
      <c r="D54" s="7">
        <v>1</v>
      </c>
      <c r="E54" s="7">
        <v>65000</v>
      </c>
      <c r="F54" s="7">
        <v>120000</v>
      </c>
    </row>
    <row r="55" spans="1:6" x14ac:dyDescent="0.2">
      <c r="A55" s="1">
        <v>44923</v>
      </c>
      <c r="B55" s="8" t="s">
        <v>252</v>
      </c>
      <c r="C55" t="s">
        <v>2643</v>
      </c>
      <c r="D55" s="7">
        <v>1</v>
      </c>
      <c r="E55" s="7">
        <v>67000</v>
      </c>
      <c r="F55" s="7">
        <v>125000</v>
      </c>
    </row>
    <row r="56" spans="1:6" x14ac:dyDescent="0.2">
      <c r="A56" s="1">
        <v>44924</v>
      </c>
      <c r="B56" s="8" t="s">
        <v>253</v>
      </c>
      <c r="C56" t="s">
        <v>2643</v>
      </c>
      <c r="D56" s="7">
        <v>1</v>
      </c>
      <c r="E56" s="7">
        <v>65000</v>
      </c>
      <c r="F56" s="7">
        <v>0</v>
      </c>
    </row>
    <row r="57" spans="1:6" x14ac:dyDescent="0.2">
      <c r="A57" s="1">
        <v>44925</v>
      </c>
      <c r="B57" s="8" t="s">
        <v>252</v>
      </c>
      <c r="C57" t="s">
        <v>244</v>
      </c>
      <c r="D57" s="7">
        <v>1</v>
      </c>
      <c r="E57" s="7">
        <v>68000</v>
      </c>
      <c r="F57" s="7">
        <v>130000</v>
      </c>
    </row>
    <row r="58" spans="1:6" x14ac:dyDescent="0.2">
      <c r="A58" s="1">
        <v>44929</v>
      </c>
      <c r="B58" s="8" t="s">
        <v>252</v>
      </c>
      <c r="C58" t="s">
        <v>300</v>
      </c>
      <c r="D58" s="7">
        <v>1</v>
      </c>
      <c r="E58" s="7">
        <v>65000</v>
      </c>
      <c r="F58" s="7">
        <v>130000</v>
      </c>
    </row>
    <row r="59" spans="1:6" x14ac:dyDescent="0.2">
      <c r="A59" s="1">
        <v>44929</v>
      </c>
      <c r="B59" s="8" t="s">
        <v>253</v>
      </c>
      <c r="C59" t="s">
        <v>300</v>
      </c>
      <c r="D59" s="7">
        <v>1</v>
      </c>
      <c r="E59" s="7">
        <v>63000</v>
      </c>
      <c r="F59" s="7">
        <v>125000</v>
      </c>
    </row>
    <row r="60" spans="1:6" x14ac:dyDescent="0.2">
      <c r="A60" s="1">
        <v>44929</v>
      </c>
      <c r="B60" s="8" t="s">
        <v>253</v>
      </c>
      <c r="C60" t="s">
        <v>244</v>
      </c>
      <c r="D60" s="7">
        <v>1</v>
      </c>
      <c r="E60" s="7">
        <v>65000</v>
      </c>
      <c r="F60" s="7">
        <v>125000</v>
      </c>
    </row>
    <row r="61" spans="1:6" x14ac:dyDescent="0.2">
      <c r="A61" s="1">
        <v>44930</v>
      </c>
      <c r="B61" s="8" t="s">
        <v>252</v>
      </c>
      <c r="C61" t="s">
        <v>301</v>
      </c>
      <c r="D61" s="7">
        <v>1</v>
      </c>
      <c r="E61" s="7">
        <v>70000</v>
      </c>
      <c r="F61" s="7">
        <v>125000</v>
      </c>
    </row>
    <row r="62" spans="1:6" x14ac:dyDescent="0.2">
      <c r="A62" s="1">
        <v>44936</v>
      </c>
      <c r="B62" s="8" t="s">
        <v>253</v>
      </c>
      <c r="C62" t="s">
        <v>311</v>
      </c>
      <c r="D62" s="7">
        <v>1</v>
      </c>
      <c r="E62" s="7">
        <v>63000</v>
      </c>
      <c r="F62" s="7">
        <v>120000</v>
      </c>
    </row>
    <row r="63" spans="1:6" x14ac:dyDescent="0.2">
      <c r="A63" s="1">
        <v>44938</v>
      </c>
      <c r="B63" s="8" t="s">
        <v>252</v>
      </c>
      <c r="C63" t="s">
        <v>2643</v>
      </c>
      <c r="D63" s="7">
        <v>1</v>
      </c>
      <c r="E63" s="7">
        <v>65000</v>
      </c>
      <c r="F63" s="7">
        <v>120000</v>
      </c>
    </row>
    <row r="64" spans="1:6" x14ac:dyDescent="0.2">
      <c r="A64" s="1">
        <v>44939</v>
      </c>
      <c r="B64" s="8" t="s">
        <v>253</v>
      </c>
      <c r="C64" t="s">
        <v>2643</v>
      </c>
      <c r="D64" s="7">
        <v>1</v>
      </c>
      <c r="E64" s="7">
        <v>65000</v>
      </c>
      <c r="F64" s="7">
        <v>125000</v>
      </c>
    </row>
    <row r="65" spans="1:6" x14ac:dyDescent="0.2">
      <c r="A65" s="1">
        <v>44940</v>
      </c>
      <c r="B65" s="8" t="s">
        <v>252</v>
      </c>
      <c r="C65" t="s">
        <v>311</v>
      </c>
      <c r="D65" s="7">
        <v>1</v>
      </c>
      <c r="E65" s="7">
        <v>63000</v>
      </c>
      <c r="F65" s="7">
        <v>120000</v>
      </c>
    </row>
    <row r="66" spans="1:6" x14ac:dyDescent="0.2">
      <c r="A66" s="1">
        <v>44941</v>
      </c>
      <c r="B66" s="8" t="s">
        <v>252</v>
      </c>
      <c r="C66" t="s">
        <v>302</v>
      </c>
      <c r="D66" s="7">
        <v>1</v>
      </c>
      <c r="E66" s="7">
        <v>65000</v>
      </c>
      <c r="F66" s="7">
        <v>125000</v>
      </c>
    </row>
    <row r="67" spans="1:6" x14ac:dyDescent="0.2">
      <c r="A67" s="1">
        <v>44941</v>
      </c>
      <c r="B67" s="8" t="s">
        <v>253</v>
      </c>
      <c r="C67" t="s">
        <v>302</v>
      </c>
      <c r="D67" s="7">
        <v>2</v>
      </c>
      <c r="E67" s="7">
        <v>65000</v>
      </c>
      <c r="F67" s="7">
        <v>125000</v>
      </c>
    </row>
    <row r="68" spans="1:6" x14ac:dyDescent="0.2">
      <c r="A68" s="1">
        <v>44941</v>
      </c>
      <c r="B68" s="8" t="s">
        <v>253</v>
      </c>
      <c r="C68" t="s">
        <v>311</v>
      </c>
      <c r="D68" s="7">
        <v>2</v>
      </c>
      <c r="E68" s="7">
        <v>63000</v>
      </c>
      <c r="F68" s="7">
        <v>115000</v>
      </c>
    </row>
    <row r="69" spans="1:6" x14ac:dyDescent="0.2">
      <c r="A69" s="1">
        <v>44944</v>
      </c>
      <c r="B69" s="8" t="s">
        <v>253</v>
      </c>
      <c r="C69" t="s">
        <v>799</v>
      </c>
      <c r="D69" s="7">
        <v>1</v>
      </c>
      <c r="E69" s="7">
        <v>78000</v>
      </c>
      <c r="F69" s="7">
        <v>130000</v>
      </c>
    </row>
    <row r="70" spans="1:6" x14ac:dyDescent="0.2">
      <c r="A70" s="1">
        <v>44944</v>
      </c>
      <c r="B70" s="8" t="s">
        <v>253</v>
      </c>
      <c r="C70" t="s">
        <v>310</v>
      </c>
      <c r="D70" s="7">
        <v>1</v>
      </c>
      <c r="E70" s="7">
        <v>60000</v>
      </c>
      <c r="F70" s="7">
        <v>115000</v>
      </c>
    </row>
    <row r="71" spans="1:6" x14ac:dyDescent="0.2">
      <c r="A71" s="1">
        <v>44945</v>
      </c>
      <c r="B71" s="8" t="s">
        <v>252</v>
      </c>
      <c r="C71" t="s">
        <v>799</v>
      </c>
      <c r="D71" s="7">
        <v>2</v>
      </c>
      <c r="E71" s="7">
        <v>78000</v>
      </c>
      <c r="F71" s="7">
        <v>132500</v>
      </c>
    </row>
    <row r="72" spans="1:6" x14ac:dyDescent="0.2">
      <c r="A72" s="1">
        <v>44945</v>
      </c>
      <c r="B72" s="8" t="s">
        <v>252</v>
      </c>
      <c r="C72" t="s">
        <v>1211</v>
      </c>
      <c r="D72" s="7">
        <v>1</v>
      </c>
      <c r="E72" s="7">
        <v>70000</v>
      </c>
      <c r="F72" s="7">
        <v>135000</v>
      </c>
    </row>
    <row r="73" spans="1:6" x14ac:dyDescent="0.2">
      <c r="A73" s="1">
        <v>44945</v>
      </c>
      <c r="B73" s="8" t="s">
        <v>253</v>
      </c>
      <c r="C73" t="s">
        <v>2955</v>
      </c>
      <c r="D73" s="7">
        <v>1</v>
      </c>
      <c r="E73" s="7">
        <v>70000</v>
      </c>
      <c r="F73" s="7">
        <v>130000</v>
      </c>
    </row>
    <row r="74" spans="1:6" x14ac:dyDescent="0.2">
      <c r="A74" s="1">
        <v>44945</v>
      </c>
      <c r="B74" s="8" t="s">
        <v>253</v>
      </c>
      <c r="C74" t="s">
        <v>2484</v>
      </c>
      <c r="D74" s="7">
        <v>1</v>
      </c>
      <c r="E74" s="7">
        <v>78000</v>
      </c>
      <c r="F74" s="7">
        <v>135000</v>
      </c>
    </row>
    <row r="75" spans="1:6" x14ac:dyDescent="0.2">
      <c r="A75" s="1">
        <v>44949</v>
      </c>
      <c r="B75" s="8" t="s">
        <v>252</v>
      </c>
      <c r="C75" t="s">
        <v>2955</v>
      </c>
      <c r="D75" s="7">
        <v>1</v>
      </c>
      <c r="E75" s="7">
        <v>78000</v>
      </c>
      <c r="F75" s="7">
        <v>125000</v>
      </c>
    </row>
    <row r="76" spans="1:6" x14ac:dyDescent="0.2">
      <c r="A76" s="1">
        <v>44950</v>
      </c>
      <c r="B76" s="8" t="s">
        <v>252</v>
      </c>
      <c r="C76" t="s">
        <v>799</v>
      </c>
      <c r="D76" s="7">
        <v>1</v>
      </c>
      <c r="E76" s="7">
        <v>78000</v>
      </c>
      <c r="F76" s="7">
        <v>135000</v>
      </c>
    </row>
    <row r="77" spans="1:6" x14ac:dyDescent="0.2">
      <c r="A77" s="1">
        <v>44952</v>
      </c>
      <c r="B77" s="8" t="s">
        <v>252</v>
      </c>
      <c r="C77" t="s">
        <v>798</v>
      </c>
      <c r="D77" s="7">
        <v>1</v>
      </c>
      <c r="E77" s="7">
        <v>75000</v>
      </c>
      <c r="F77" s="7">
        <v>130000</v>
      </c>
    </row>
    <row r="78" spans="1:6" x14ac:dyDescent="0.2">
      <c r="A78" s="1">
        <v>44954</v>
      </c>
      <c r="B78" s="8" t="s">
        <v>253</v>
      </c>
      <c r="C78" t="s">
        <v>2482</v>
      </c>
      <c r="D78" s="7">
        <v>1</v>
      </c>
      <c r="E78" s="7">
        <v>70000</v>
      </c>
      <c r="F78" s="7">
        <v>130000</v>
      </c>
    </row>
    <row r="79" spans="1:6" x14ac:dyDescent="0.2">
      <c r="A79" s="1">
        <v>44954</v>
      </c>
      <c r="B79" s="8" t="s">
        <v>253</v>
      </c>
      <c r="C79" t="s">
        <v>2483</v>
      </c>
      <c r="D79" s="7">
        <v>1</v>
      </c>
      <c r="E79" s="7">
        <v>68000</v>
      </c>
      <c r="F79" s="7">
        <v>130000</v>
      </c>
    </row>
    <row r="80" spans="1:6" x14ac:dyDescent="0.2">
      <c r="A80" s="1">
        <v>44954</v>
      </c>
      <c r="B80" s="8" t="s">
        <v>253</v>
      </c>
      <c r="C80" t="s">
        <v>2484</v>
      </c>
      <c r="D80" s="7">
        <v>1</v>
      </c>
      <c r="E80" s="7">
        <v>78000</v>
      </c>
      <c r="F80" s="7">
        <v>140000</v>
      </c>
    </row>
    <row r="81" spans="1:6" x14ac:dyDescent="0.2">
      <c r="A81" s="1">
        <v>44955</v>
      </c>
      <c r="B81" s="8" t="s">
        <v>253</v>
      </c>
      <c r="C81" t="s">
        <v>1477</v>
      </c>
      <c r="D81" s="7">
        <v>1</v>
      </c>
      <c r="E81" s="7">
        <v>65000</v>
      </c>
      <c r="F81" s="7">
        <v>130000</v>
      </c>
    </row>
    <row r="82" spans="1:6" x14ac:dyDescent="0.2">
      <c r="A82" s="1">
        <v>44956</v>
      </c>
      <c r="B82" s="8" t="s">
        <v>252</v>
      </c>
      <c r="C82" t="s">
        <v>1477</v>
      </c>
      <c r="D82" s="7">
        <v>1</v>
      </c>
      <c r="E82" s="7">
        <v>65000</v>
      </c>
      <c r="F82" s="7">
        <v>120000</v>
      </c>
    </row>
    <row r="83" spans="1:6" x14ac:dyDescent="0.2">
      <c r="A83" s="1">
        <v>44964</v>
      </c>
      <c r="B83" s="8" t="s">
        <v>252</v>
      </c>
      <c r="C83" t="s">
        <v>2483</v>
      </c>
      <c r="D83" s="7">
        <v>1</v>
      </c>
      <c r="E83" s="7">
        <v>68000</v>
      </c>
      <c r="F83" s="7">
        <v>125000</v>
      </c>
    </row>
    <row r="84" spans="1:6" x14ac:dyDescent="0.2">
      <c r="A84" s="1">
        <v>44967</v>
      </c>
      <c r="B84" s="8" t="s">
        <v>252</v>
      </c>
      <c r="C84" t="s">
        <v>2566</v>
      </c>
      <c r="D84" s="7">
        <v>1</v>
      </c>
      <c r="E84" s="7">
        <v>85000</v>
      </c>
      <c r="F84" s="7">
        <v>150000</v>
      </c>
    </row>
    <row r="85" spans="1:6" x14ac:dyDescent="0.2">
      <c r="A85" s="1">
        <v>44967</v>
      </c>
      <c r="B85" s="8" t="s">
        <v>253</v>
      </c>
      <c r="C85" t="s">
        <v>2566</v>
      </c>
      <c r="D85" s="7">
        <v>1</v>
      </c>
      <c r="E85" s="7">
        <v>85000</v>
      </c>
      <c r="F85" s="7">
        <v>140000</v>
      </c>
    </row>
    <row r="86" spans="1:6" x14ac:dyDescent="0.2">
      <c r="A86" s="1">
        <v>44967</v>
      </c>
      <c r="B86" s="8" t="s">
        <v>253</v>
      </c>
      <c r="C86" t="s">
        <v>2955</v>
      </c>
      <c r="D86" s="7">
        <v>1</v>
      </c>
      <c r="E86" s="7">
        <v>75000</v>
      </c>
      <c r="F86" s="7">
        <v>130000</v>
      </c>
    </row>
    <row r="87" spans="1:6" x14ac:dyDescent="0.2">
      <c r="A87" s="1">
        <v>44967</v>
      </c>
      <c r="B87" s="8" t="s">
        <v>253</v>
      </c>
      <c r="C87" t="s">
        <v>2548</v>
      </c>
      <c r="D87" s="7">
        <v>1</v>
      </c>
      <c r="E87" s="7">
        <v>85000</v>
      </c>
      <c r="F87" s="7">
        <v>140000</v>
      </c>
    </row>
    <row r="88" spans="1:6" x14ac:dyDescent="0.2">
      <c r="A88" s="1">
        <v>44968</v>
      </c>
      <c r="B88" s="8" t="s">
        <v>252</v>
      </c>
      <c r="C88" t="s">
        <v>2548</v>
      </c>
      <c r="D88" s="7">
        <v>1</v>
      </c>
      <c r="E88" s="7">
        <v>85000</v>
      </c>
      <c r="F88" s="7">
        <v>165000</v>
      </c>
    </row>
    <row r="89" spans="1:6" x14ac:dyDescent="0.2">
      <c r="A89" s="1">
        <v>44972</v>
      </c>
      <c r="B89" s="8" t="s">
        <v>252</v>
      </c>
      <c r="C89" t="s">
        <v>2643</v>
      </c>
      <c r="D89" s="7">
        <v>1</v>
      </c>
      <c r="E89" s="7">
        <v>68000</v>
      </c>
      <c r="F89" s="7">
        <v>125000</v>
      </c>
    </row>
    <row r="90" spans="1:6" x14ac:dyDescent="0.2">
      <c r="A90" s="1">
        <v>44972</v>
      </c>
      <c r="B90" s="8" t="s">
        <v>253</v>
      </c>
      <c r="C90" t="s">
        <v>2643</v>
      </c>
      <c r="D90" s="7">
        <v>1</v>
      </c>
      <c r="E90" s="7">
        <v>65000</v>
      </c>
      <c r="F90" s="7">
        <v>125000</v>
      </c>
    </row>
    <row r="91" spans="1:6" x14ac:dyDescent="0.2">
      <c r="A91" s="1">
        <v>44974</v>
      </c>
      <c r="B91" s="8" t="s">
        <v>252</v>
      </c>
      <c r="C91" t="s">
        <v>2955</v>
      </c>
      <c r="D91" s="7">
        <v>1</v>
      </c>
      <c r="E91" s="7">
        <v>78000</v>
      </c>
      <c r="F91" s="7">
        <v>140000</v>
      </c>
    </row>
    <row r="92" spans="1:6" x14ac:dyDescent="0.2">
      <c r="A92" s="1">
        <v>44975</v>
      </c>
      <c r="B92" s="8" t="s">
        <v>253</v>
      </c>
      <c r="C92" t="s">
        <v>2484</v>
      </c>
      <c r="D92" s="7">
        <v>1</v>
      </c>
      <c r="E92" s="7">
        <v>78000</v>
      </c>
      <c r="F92" s="7">
        <v>135000</v>
      </c>
    </row>
    <row r="93" spans="1:6" x14ac:dyDescent="0.2">
      <c r="A93" s="1">
        <v>44977</v>
      </c>
      <c r="B93" s="8" t="s">
        <v>253</v>
      </c>
      <c r="C93" t="s">
        <v>302</v>
      </c>
      <c r="D93" s="7">
        <v>1</v>
      </c>
      <c r="E93" s="7">
        <v>63000</v>
      </c>
      <c r="F93" s="7">
        <v>120000</v>
      </c>
    </row>
    <row r="94" spans="1:6" x14ac:dyDescent="0.2">
      <c r="A94" s="1">
        <v>44981</v>
      </c>
      <c r="B94" s="8" t="s">
        <v>253</v>
      </c>
      <c r="C94" t="s">
        <v>300</v>
      </c>
      <c r="D94" s="7">
        <v>1</v>
      </c>
      <c r="E94" s="7">
        <v>68000</v>
      </c>
      <c r="F94" s="7">
        <v>130000</v>
      </c>
    </row>
    <row r="95" spans="1:6" x14ac:dyDescent="0.2">
      <c r="A95" s="1">
        <v>44984</v>
      </c>
      <c r="B95" s="8" t="s">
        <v>252</v>
      </c>
      <c r="C95" t="s">
        <v>1514</v>
      </c>
      <c r="D95" s="7">
        <v>1</v>
      </c>
      <c r="E95" s="7">
        <v>65000</v>
      </c>
      <c r="F95" s="7">
        <v>110000</v>
      </c>
    </row>
    <row r="96" spans="1:6" x14ac:dyDescent="0.2">
      <c r="A96" s="1">
        <v>44986</v>
      </c>
      <c r="B96" s="8" t="s">
        <v>253</v>
      </c>
      <c r="C96" t="s">
        <v>336</v>
      </c>
      <c r="D96" s="7">
        <v>1</v>
      </c>
      <c r="E96" s="7">
        <v>72000</v>
      </c>
      <c r="F96" s="7">
        <v>130000</v>
      </c>
    </row>
    <row r="97" spans="1:6" x14ac:dyDescent="0.2">
      <c r="A97" s="1">
        <v>44987</v>
      </c>
      <c r="B97" s="8" t="s">
        <v>252</v>
      </c>
      <c r="C97" t="s">
        <v>303</v>
      </c>
      <c r="D97" s="7">
        <v>1</v>
      </c>
      <c r="E97" s="7">
        <v>73000</v>
      </c>
      <c r="F97" s="7">
        <v>125000</v>
      </c>
    </row>
    <row r="98" spans="1:6" x14ac:dyDescent="0.2">
      <c r="A98" s="1">
        <v>44987</v>
      </c>
      <c r="B98" s="8" t="s">
        <v>253</v>
      </c>
      <c r="C98" t="s">
        <v>303</v>
      </c>
      <c r="D98" s="7">
        <v>1</v>
      </c>
      <c r="E98" s="7">
        <v>65000</v>
      </c>
      <c r="F98" s="7">
        <v>125000</v>
      </c>
    </row>
    <row r="99" spans="1:6" x14ac:dyDescent="0.2">
      <c r="A99" s="1">
        <v>44988</v>
      </c>
      <c r="B99" s="8" t="s">
        <v>252</v>
      </c>
      <c r="C99" t="s">
        <v>309</v>
      </c>
      <c r="D99" s="7">
        <v>1</v>
      </c>
      <c r="E99" s="7">
        <v>63000</v>
      </c>
      <c r="F99" s="7">
        <v>120000</v>
      </c>
    </row>
    <row r="100" spans="1:6" x14ac:dyDescent="0.2">
      <c r="A100" s="1">
        <v>44989</v>
      </c>
      <c r="B100" s="8" t="s">
        <v>253</v>
      </c>
      <c r="C100" t="s">
        <v>311</v>
      </c>
      <c r="D100" s="7">
        <v>1</v>
      </c>
      <c r="E100" s="7">
        <v>58000</v>
      </c>
      <c r="F100" s="7">
        <v>110000</v>
      </c>
    </row>
    <row r="101" spans="1:6" x14ac:dyDescent="0.2">
      <c r="A101" s="1">
        <v>44989</v>
      </c>
      <c r="B101" s="8" t="s">
        <v>253</v>
      </c>
      <c r="C101" t="s">
        <v>309</v>
      </c>
      <c r="D101" s="7">
        <v>2</v>
      </c>
      <c r="E101" s="7">
        <v>60000</v>
      </c>
      <c r="F101" s="7">
        <v>115000</v>
      </c>
    </row>
    <row r="102" spans="1:6" x14ac:dyDescent="0.2">
      <c r="A102" s="1">
        <v>44990</v>
      </c>
      <c r="B102" s="8" t="s">
        <v>252</v>
      </c>
      <c r="C102" t="s">
        <v>2484</v>
      </c>
      <c r="D102" s="7">
        <v>1</v>
      </c>
      <c r="E102" s="7">
        <v>78000</v>
      </c>
      <c r="F102" s="7">
        <v>140000</v>
      </c>
    </row>
    <row r="103" spans="1:6" x14ac:dyDescent="0.2">
      <c r="A103" s="1">
        <v>44990</v>
      </c>
      <c r="B103" s="8" t="s">
        <v>253</v>
      </c>
      <c r="C103" t="s">
        <v>312</v>
      </c>
      <c r="D103" s="7">
        <v>1</v>
      </c>
      <c r="E103" s="7">
        <v>53000</v>
      </c>
      <c r="F103" s="7">
        <v>110000</v>
      </c>
    </row>
    <row r="104" spans="1:6" x14ac:dyDescent="0.2">
      <c r="A104" s="1">
        <v>44992</v>
      </c>
      <c r="B104" s="8" t="s">
        <v>252</v>
      </c>
      <c r="C104" t="s">
        <v>2484</v>
      </c>
      <c r="D104" s="7">
        <v>1</v>
      </c>
      <c r="E104" s="7">
        <v>78000</v>
      </c>
      <c r="F104" s="7">
        <v>135000</v>
      </c>
    </row>
    <row r="105" spans="1:6" x14ac:dyDescent="0.2">
      <c r="A105" s="1">
        <v>44992</v>
      </c>
      <c r="B105" s="8" t="s">
        <v>253</v>
      </c>
      <c r="C105" t="s">
        <v>2484</v>
      </c>
      <c r="D105" s="7">
        <v>2</v>
      </c>
      <c r="E105" s="7">
        <v>78000</v>
      </c>
      <c r="F105" s="7">
        <v>135000</v>
      </c>
    </row>
    <row r="106" spans="1:6" x14ac:dyDescent="0.2">
      <c r="A106" s="1">
        <v>45008</v>
      </c>
      <c r="B106" s="8" t="s">
        <v>252</v>
      </c>
      <c r="C106" t="s">
        <v>336</v>
      </c>
      <c r="D106" s="7">
        <v>1</v>
      </c>
      <c r="E106" s="7">
        <v>72000</v>
      </c>
      <c r="F106" s="7">
        <v>135000</v>
      </c>
    </row>
    <row r="107" spans="1:6" x14ac:dyDescent="0.2">
      <c r="A107" s="1">
        <v>45010</v>
      </c>
      <c r="B107" s="8" t="s">
        <v>253</v>
      </c>
      <c r="C107" t="s">
        <v>336</v>
      </c>
      <c r="D107" s="7">
        <v>1</v>
      </c>
      <c r="E107" s="7">
        <v>72000</v>
      </c>
      <c r="F107" s="7">
        <v>135000</v>
      </c>
    </row>
    <row r="108" spans="1:6" x14ac:dyDescent="0.2">
      <c r="A108" s="1">
        <v>45015</v>
      </c>
      <c r="B108" s="8" t="s">
        <v>253</v>
      </c>
      <c r="C108" t="s">
        <v>301</v>
      </c>
      <c r="D108" s="7">
        <v>1</v>
      </c>
      <c r="E108" s="7">
        <v>65000</v>
      </c>
      <c r="F108" s="7">
        <v>120000</v>
      </c>
    </row>
    <row r="109" spans="1:6" x14ac:dyDescent="0.2">
      <c r="A109" s="1">
        <v>45016</v>
      </c>
      <c r="B109" s="8" t="s">
        <v>252</v>
      </c>
      <c r="C109" t="s">
        <v>244</v>
      </c>
      <c r="D109" s="7">
        <v>1</v>
      </c>
      <c r="E109" s="7">
        <v>65000</v>
      </c>
      <c r="F109" s="7">
        <v>120000</v>
      </c>
    </row>
    <row r="110" spans="1:6" x14ac:dyDescent="0.2">
      <c r="A110" s="1">
        <v>45017</v>
      </c>
      <c r="B110" s="8" t="s">
        <v>252</v>
      </c>
      <c r="C110" t="s">
        <v>301</v>
      </c>
      <c r="D110" s="7">
        <v>1</v>
      </c>
      <c r="E110" s="7">
        <v>65000</v>
      </c>
      <c r="F110" s="7">
        <v>120000</v>
      </c>
    </row>
    <row r="111" spans="1:6" x14ac:dyDescent="0.2">
      <c r="A111" s="1">
        <v>45017</v>
      </c>
      <c r="B111" s="8" t="s">
        <v>253</v>
      </c>
      <c r="C111" t="s">
        <v>244</v>
      </c>
      <c r="D111" s="7">
        <v>1</v>
      </c>
      <c r="E111" s="7">
        <v>65000</v>
      </c>
      <c r="F111" s="7">
        <v>125000</v>
      </c>
    </row>
    <row r="112" spans="1:6" x14ac:dyDescent="0.2">
      <c r="A112" s="1">
        <v>45018</v>
      </c>
      <c r="B112" s="8" t="s">
        <v>253</v>
      </c>
      <c r="C112" t="s">
        <v>1211</v>
      </c>
      <c r="D112" s="7">
        <v>2</v>
      </c>
      <c r="E112" s="7">
        <v>75000</v>
      </c>
      <c r="F112" s="7">
        <v>135000</v>
      </c>
    </row>
    <row r="113" spans="1:6" x14ac:dyDescent="0.2">
      <c r="A113" s="1">
        <v>45019</v>
      </c>
      <c r="B113" s="8" t="s">
        <v>252</v>
      </c>
      <c r="C113" t="s">
        <v>1211</v>
      </c>
      <c r="D113" s="7">
        <v>1</v>
      </c>
      <c r="E113" s="7">
        <v>75000</v>
      </c>
      <c r="F113" s="7">
        <v>130000</v>
      </c>
    </row>
    <row r="114" spans="1:6" x14ac:dyDescent="0.2">
      <c r="A114" s="1">
        <v>45020</v>
      </c>
      <c r="B114" s="8" t="s">
        <v>252</v>
      </c>
      <c r="C114" t="s">
        <v>244</v>
      </c>
      <c r="D114" s="7">
        <v>1</v>
      </c>
      <c r="E114" s="7">
        <v>65000</v>
      </c>
      <c r="F114" s="7">
        <v>125000</v>
      </c>
    </row>
    <row r="115" spans="1:6" x14ac:dyDescent="0.2">
      <c r="A115" s="1">
        <v>45021</v>
      </c>
      <c r="B115" s="8" t="s">
        <v>253</v>
      </c>
      <c r="C115" t="s">
        <v>244</v>
      </c>
      <c r="D115" s="7">
        <v>1</v>
      </c>
      <c r="E115" s="7">
        <v>65000</v>
      </c>
      <c r="F115" s="7">
        <v>125000</v>
      </c>
    </row>
    <row r="116" spans="1:6" x14ac:dyDescent="0.2">
      <c r="A116" s="1">
        <v>45022</v>
      </c>
      <c r="B116" s="8" t="s">
        <v>252</v>
      </c>
      <c r="C116" t="s">
        <v>2955</v>
      </c>
      <c r="D116" s="7">
        <v>1</v>
      </c>
      <c r="E116" s="7">
        <v>75000</v>
      </c>
      <c r="F116" s="7">
        <v>115000</v>
      </c>
    </row>
    <row r="117" spans="1:6" x14ac:dyDescent="0.2">
      <c r="A117" s="1">
        <v>45028</v>
      </c>
      <c r="B117" s="8" t="s">
        <v>252</v>
      </c>
      <c r="C117" t="s">
        <v>336</v>
      </c>
      <c r="D117" s="7">
        <v>1</v>
      </c>
      <c r="E117" s="7">
        <v>72000</v>
      </c>
      <c r="F117" s="7">
        <v>75000</v>
      </c>
    </row>
    <row r="118" spans="1:6" x14ac:dyDescent="0.2">
      <c r="A118" s="1">
        <v>45028</v>
      </c>
      <c r="B118" s="8" t="s">
        <v>253</v>
      </c>
      <c r="C118" t="s">
        <v>3013</v>
      </c>
      <c r="D118" s="7">
        <v>1</v>
      </c>
      <c r="E118" s="7">
        <v>65000</v>
      </c>
      <c r="F118" s="7">
        <v>125000</v>
      </c>
    </row>
    <row r="119" spans="1:6" x14ac:dyDescent="0.2">
      <c r="A119" s="1">
        <v>45028</v>
      </c>
      <c r="B119" s="8" t="s">
        <v>253</v>
      </c>
      <c r="C119" t="s">
        <v>2548</v>
      </c>
      <c r="D119" s="7">
        <v>1</v>
      </c>
      <c r="E119" s="7">
        <v>82000</v>
      </c>
      <c r="F119" s="7">
        <v>140000</v>
      </c>
    </row>
    <row r="120" spans="1:6" x14ac:dyDescent="0.2">
      <c r="A120" s="1">
        <v>45029</v>
      </c>
      <c r="B120" s="8" t="s">
        <v>252</v>
      </c>
      <c r="C120" t="s">
        <v>2955</v>
      </c>
      <c r="D120" s="7">
        <v>1</v>
      </c>
      <c r="E120" s="7">
        <v>70000</v>
      </c>
      <c r="F120" s="7">
        <v>135000</v>
      </c>
    </row>
    <row r="121" spans="1:6" x14ac:dyDescent="0.2">
      <c r="A121" s="1">
        <v>45029</v>
      </c>
      <c r="B121" s="8" t="s">
        <v>253</v>
      </c>
      <c r="C121" t="s">
        <v>3036</v>
      </c>
      <c r="D121" s="7">
        <v>1</v>
      </c>
      <c r="E121" s="7">
        <v>80000</v>
      </c>
      <c r="F121" s="7">
        <v>140000</v>
      </c>
    </row>
    <row r="122" spans="1:6" x14ac:dyDescent="0.2">
      <c r="A122" s="1">
        <v>45030</v>
      </c>
      <c r="B122" s="8" t="s">
        <v>252</v>
      </c>
      <c r="C122" t="s">
        <v>3036</v>
      </c>
      <c r="D122" s="7">
        <v>1</v>
      </c>
      <c r="E122" s="7">
        <v>80000</v>
      </c>
      <c r="F122" s="7">
        <v>140000</v>
      </c>
    </row>
    <row r="123" spans="1:6" x14ac:dyDescent="0.2">
      <c r="A123" s="1">
        <v>45031</v>
      </c>
      <c r="B123" s="8" t="s">
        <v>253</v>
      </c>
      <c r="C123" t="s">
        <v>3037</v>
      </c>
      <c r="D123" s="7">
        <v>1</v>
      </c>
      <c r="E123" s="7">
        <v>75000</v>
      </c>
      <c r="F123" s="7">
        <v>135000</v>
      </c>
    </row>
    <row r="124" spans="1:6" x14ac:dyDescent="0.2">
      <c r="A124" s="1">
        <v>45034</v>
      </c>
      <c r="B124" s="8" t="s">
        <v>253</v>
      </c>
      <c r="C124" t="s">
        <v>301</v>
      </c>
      <c r="D124" s="7">
        <v>1</v>
      </c>
      <c r="E124" s="7">
        <v>63000</v>
      </c>
      <c r="F124" s="7">
        <v>125000</v>
      </c>
    </row>
    <row r="125" spans="1:6" x14ac:dyDescent="0.2">
      <c r="A125" s="1">
        <v>45035</v>
      </c>
      <c r="B125" s="8" t="s">
        <v>252</v>
      </c>
      <c r="C125" t="s">
        <v>301</v>
      </c>
      <c r="D125" s="7">
        <v>1</v>
      </c>
      <c r="E125" s="7">
        <v>63000</v>
      </c>
      <c r="F125" s="7">
        <v>120000</v>
      </c>
    </row>
    <row r="126" spans="1:6" x14ac:dyDescent="0.2">
      <c r="A126" s="1">
        <v>45036</v>
      </c>
      <c r="B126" s="8" t="s">
        <v>252</v>
      </c>
      <c r="C126" t="s">
        <v>3013</v>
      </c>
      <c r="D126" s="7">
        <v>1</v>
      </c>
      <c r="E126" s="7">
        <v>0</v>
      </c>
      <c r="F126" s="7">
        <v>0</v>
      </c>
    </row>
    <row r="127" spans="1:6" x14ac:dyDescent="0.2">
      <c r="A127" s="1">
        <v>45038</v>
      </c>
      <c r="B127" s="8" t="s">
        <v>252</v>
      </c>
      <c r="C127" t="s">
        <v>2482</v>
      </c>
      <c r="D127" s="7">
        <v>1</v>
      </c>
      <c r="E127" s="7">
        <v>65000</v>
      </c>
      <c r="F127" s="7">
        <v>125000</v>
      </c>
    </row>
    <row r="128" spans="1:6" x14ac:dyDescent="0.2">
      <c r="A128" s="1">
        <v>45038</v>
      </c>
      <c r="B128" s="8" t="s">
        <v>253</v>
      </c>
      <c r="C128" t="s">
        <v>301</v>
      </c>
      <c r="D128" s="7">
        <v>1</v>
      </c>
      <c r="E128" s="7">
        <v>65000</v>
      </c>
      <c r="F128" s="7">
        <v>125000</v>
      </c>
    </row>
    <row r="129" spans="1:6" x14ac:dyDescent="0.2">
      <c r="A129" s="1">
        <v>45041</v>
      </c>
      <c r="B129" s="8" t="s">
        <v>252</v>
      </c>
      <c r="C129" t="s">
        <v>2955</v>
      </c>
      <c r="D129" s="7">
        <v>1</v>
      </c>
      <c r="E129" s="7">
        <v>70000</v>
      </c>
      <c r="F129" s="7">
        <v>120000</v>
      </c>
    </row>
    <row r="130" spans="1:6" x14ac:dyDescent="0.2">
      <c r="A130" s="1">
        <v>45042</v>
      </c>
      <c r="B130" s="8" t="s">
        <v>253</v>
      </c>
      <c r="C130" t="s">
        <v>2482</v>
      </c>
      <c r="D130" s="7">
        <v>1</v>
      </c>
      <c r="E130" s="7">
        <v>63000</v>
      </c>
      <c r="F130" s="7">
        <v>125000</v>
      </c>
    </row>
    <row r="131" spans="1:6" x14ac:dyDescent="0.2">
      <c r="A131" s="1">
        <v>45042</v>
      </c>
      <c r="B131" s="8" t="s">
        <v>253</v>
      </c>
      <c r="C131" t="s">
        <v>2955</v>
      </c>
      <c r="D131" s="7">
        <v>1</v>
      </c>
      <c r="E131" s="7">
        <v>73000</v>
      </c>
      <c r="F131" s="7">
        <v>135000</v>
      </c>
    </row>
    <row r="132" spans="1:6" x14ac:dyDescent="0.2">
      <c r="A132" s="1">
        <v>45045</v>
      </c>
      <c r="B132" s="8" t="s">
        <v>252</v>
      </c>
      <c r="C132" t="s">
        <v>244</v>
      </c>
      <c r="D132" s="7">
        <v>1</v>
      </c>
      <c r="E132" s="7">
        <v>65000</v>
      </c>
      <c r="F132" s="7">
        <v>125000</v>
      </c>
    </row>
    <row r="133" spans="1:6" x14ac:dyDescent="0.2">
      <c r="A133" s="1">
        <v>45046</v>
      </c>
      <c r="B133" s="8" t="s">
        <v>252</v>
      </c>
      <c r="C133" t="s">
        <v>298</v>
      </c>
      <c r="D133" s="7">
        <v>1</v>
      </c>
      <c r="E133" s="7">
        <v>65000</v>
      </c>
      <c r="F133" s="7">
        <v>125000</v>
      </c>
    </row>
    <row r="134" spans="1:6" x14ac:dyDescent="0.2">
      <c r="A134" s="1">
        <v>45048</v>
      </c>
      <c r="B134" s="8" t="s">
        <v>252</v>
      </c>
      <c r="C134" t="s">
        <v>3150</v>
      </c>
      <c r="D134" s="7">
        <v>1</v>
      </c>
      <c r="E134" s="7">
        <v>85000</v>
      </c>
      <c r="F134" s="7">
        <v>145000</v>
      </c>
    </row>
    <row r="135" spans="1:6" x14ac:dyDescent="0.2">
      <c r="A135" s="1">
        <v>45048</v>
      </c>
      <c r="B135" s="8" t="s">
        <v>253</v>
      </c>
      <c r="C135" t="s">
        <v>2643</v>
      </c>
      <c r="D135" s="7">
        <v>1</v>
      </c>
      <c r="E135" s="7">
        <v>63000</v>
      </c>
      <c r="F135" s="7">
        <v>125000</v>
      </c>
    </row>
    <row r="136" spans="1:6" x14ac:dyDescent="0.2">
      <c r="A136" s="1">
        <v>45048</v>
      </c>
      <c r="B136" s="8" t="s">
        <v>253</v>
      </c>
      <c r="C136" t="s">
        <v>244</v>
      </c>
      <c r="D136" s="7">
        <v>1</v>
      </c>
      <c r="E136" s="7">
        <v>63000</v>
      </c>
      <c r="F136" s="7">
        <v>125000</v>
      </c>
    </row>
    <row r="137" spans="1:6" x14ac:dyDescent="0.2">
      <c r="A137" s="1">
        <v>45048</v>
      </c>
      <c r="B137" s="8" t="s">
        <v>253</v>
      </c>
      <c r="C137" t="s">
        <v>3150</v>
      </c>
      <c r="D137" s="7">
        <v>1</v>
      </c>
      <c r="E137" s="7">
        <v>85000</v>
      </c>
      <c r="F137" s="7">
        <v>150000</v>
      </c>
    </row>
    <row r="138" spans="1:6" x14ac:dyDescent="0.2">
      <c r="A138" s="1">
        <v>45050</v>
      </c>
      <c r="B138" s="8" t="s">
        <v>252</v>
      </c>
      <c r="C138" t="s">
        <v>301</v>
      </c>
      <c r="D138" s="7">
        <v>1</v>
      </c>
      <c r="E138" s="7">
        <v>65000</v>
      </c>
      <c r="F138" s="7">
        <v>120000</v>
      </c>
    </row>
    <row r="139" spans="1:6" x14ac:dyDescent="0.2">
      <c r="A139" s="1">
        <v>45052</v>
      </c>
      <c r="B139" s="8" t="s">
        <v>252</v>
      </c>
      <c r="C139" t="s">
        <v>3037</v>
      </c>
      <c r="D139" s="7">
        <v>1</v>
      </c>
      <c r="E139" s="7">
        <v>75000</v>
      </c>
      <c r="F139" s="7">
        <v>130000</v>
      </c>
    </row>
    <row r="140" spans="1:6" x14ac:dyDescent="0.2">
      <c r="A140" s="1">
        <v>45054</v>
      </c>
      <c r="B140" s="8" t="s">
        <v>252</v>
      </c>
      <c r="C140" t="s">
        <v>301</v>
      </c>
      <c r="D140" s="7">
        <v>1</v>
      </c>
      <c r="E140" s="7">
        <v>65000</v>
      </c>
      <c r="F140" s="7">
        <v>125000</v>
      </c>
    </row>
    <row r="141" spans="1:6" x14ac:dyDescent="0.2">
      <c r="A141" s="1">
        <v>45054</v>
      </c>
      <c r="B141" s="8" t="s">
        <v>252</v>
      </c>
      <c r="C141" t="s">
        <v>1365</v>
      </c>
      <c r="D141" s="7">
        <v>1</v>
      </c>
      <c r="E141" s="7">
        <v>58000</v>
      </c>
      <c r="F141" s="7">
        <v>119000</v>
      </c>
    </row>
    <row r="142" spans="1:6" x14ac:dyDescent="0.2">
      <c r="A142" s="1">
        <v>45054</v>
      </c>
      <c r="B142" s="8" t="s">
        <v>253</v>
      </c>
      <c r="C142" t="s">
        <v>301</v>
      </c>
      <c r="D142" s="7">
        <v>2</v>
      </c>
      <c r="E142" s="7">
        <v>65000</v>
      </c>
      <c r="F142" s="7">
        <v>125000</v>
      </c>
    </row>
    <row r="143" spans="1:6" x14ac:dyDescent="0.2">
      <c r="A143" s="1">
        <v>45054</v>
      </c>
      <c r="B143" s="8" t="s">
        <v>253</v>
      </c>
      <c r="C143" t="s">
        <v>3037</v>
      </c>
      <c r="D143" s="7">
        <v>1</v>
      </c>
      <c r="E143" s="7">
        <v>75000</v>
      </c>
      <c r="F143" s="7">
        <v>135000</v>
      </c>
    </row>
    <row r="144" spans="1:6" x14ac:dyDescent="0.2">
      <c r="A144" s="1">
        <v>45054</v>
      </c>
      <c r="B144" s="8" t="s">
        <v>253</v>
      </c>
      <c r="C144" t="s">
        <v>1365</v>
      </c>
      <c r="D144" s="7">
        <v>1</v>
      </c>
      <c r="E144" s="7">
        <v>58000</v>
      </c>
      <c r="F144" s="7">
        <v>120000</v>
      </c>
    </row>
    <row r="145" spans="1:6" x14ac:dyDescent="0.2">
      <c r="A145" s="1">
        <v>45059</v>
      </c>
      <c r="B145" s="8" t="s">
        <v>253</v>
      </c>
      <c r="C145" t="s">
        <v>302</v>
      </c>
      <c r="D145" s="7">
        <v>1</v>
      </c>
      <c r="E145" s="7">
        <v>75000</v>
      </c>
      <c r="F145" s="7">
        <v>140000</v>
      </c>
    </row>
    <row r="146" spans="1:6" x14ac:dyDescent="0.2">
      <c r="A146" s="1">
        <v>45059</v>
      </c>
      <c r="B146" s="8" t="s">
        <v>253</v>
      </c>
      <c r="C146" t="s">
        <v>301</v>
      </c>
      <c r="D146" s="7">
        <v>1</v>
      </c>
      <c r="E146" s="7">
        <v>60000</v>
      </c>
      <c r="F146" s="7">
        <v>125000</v>
      </c>
    </row>
    <row r="147" spans="1:6" x14ac:dyDescent="0.2">
      <c r="A147" s="1">
        <v>45061</v>
      </c>
      <c r="B147" s="8" t="s">
        <v>252</v>
      </c>
      <c r="C147" t="s">
        <v>301</v>
      </c>
      <c r="D147" s="7">
        <v>1</v>
      </c>
      <c r="E147" s="7">
        <v>65000</v>
      </c>
      <c r="F147" s="7">
        <v>120000</v>
      </c>
    </row>
    <row r="148" spans="1:6" x14ac:dyDescent="0.2">
      <c r="A148" s="1">
        <v>45066</v>
      </c>
      <c r="B148" s="8" t="s">
        <v>252</v>
      </c>
      <c r="C148" t="s">
        <v>833</v>
      </c>
      <c r="D148" s="7">
        <v>1</v>
      </c>
      <c r="E148" s="7">
        <v>63000</v>
      </c>
      <c r="F148" s="7">
        <v>120000</v>
      </c>
    </row>
    <row r="149" spans="1:6" x14ac:dyDescent="0.2">
      <c r="A149" s="1">
        <v>45066</v>
      </c>
      <c r="B149" s="8" t="s">
        <v>252</v>
      </c>
      <c r="C149" t="s">
        <v>300</v>
      </c>
      <c r="D149" s="7">
        <v>1</v>
      </c>
      <c r="E149" s="7">
        <v>68000</v>
      </c>
      <c r="F149" s="7">
        <v>125000</v>
      </c>
    </row>
    <row r="150" spans="1:6" x14ac:dyDescent="0.2">
      <c r="A150" s="1">
        <v>45066</v>
      </c>
      <c r="B150" s="8" t="s">
        <v>252</v>
      </c>
      <c r="C150" t="s">
        <v>311</v>
      </c>
      <c r="D150" s="7">
        <v>1</v>
      </c>
      <c r="E150" s="7">
        <v>60000</v>
      </c>
      <c r="F150" s="7">
        <v>110000</v>
      </c>
    </row>
    <row r="151" spans="1:6" x14ac:dyDescent="0.2">
      <c r="A151" s="1">
        <v>45067</v>
      </c>
      <c r="B151" s="8" t="s">
        <v>253</v>
      </c>
      <c r="C151" t="s">
        <v>833</v>
      </c>
      <c r="D151" s="7">
        <v>1</v>
      </c>
      <c r="E151" s="7">
        <v>58000</v>
      </c>
      <c r="F151" s="7">
        <v>125000</v>
      </c>
    </row>
    <row r="152" spans="1:6" x14ac:dyDescent="0.2">
      <c r="A152" s="1">
        <v>45067</v>
      </c>
      <c r="B152" s="8" t="s">
        <v>253</v>
      </c>
      <c r="C152" t="s">
        <v>300</v>
      </c>
      <c r="D152" s="7">
        <v>1</v>
      </c>
      <c r="E152" s="7">
        <v>65000</v>
      </c>
      <c r="F152" s="7">
        <v>125000</v>
      </c>
    </row>
    <row r="153" spans="1:6" x14ac:dyDescent="0.2">
      <c r="A153" s="1">
        <v>45067</v>
      </c>
      <c r="B153" s="8" t="s">
        <v>253</v>
      </c>
      <c r="C153" t="s">
        <v>3326</v>
      </c>
      <c r="D153" s="7">
        <v>1</v>
      </c>
      <c r="E153" s="7">
        <v>58000</v>
      </c>
      <c r="F153" s="7">
        <v>125000</v>
      </c>
    </row>
    <row r="154" spans="1:6" x14ac:dyDescent="0.2">
      <c r="A154" s="1">
        <v>45071</v>
      </c>
      <c r="B154" s="8" t="s">
        <v>252</v>
      </c>
      <c r="C154" t="s">
        <v>244</v>
      </c>
      <c r="D154" s="7">
        <v>1</v>
      </c>
      <c r="E154" s="7">
        <v>63000</v>
      </c>
      <c r="F154" s="7">
        <v>120000</v>
      </c>
    </row>
    <row r="155" spans="1:6" x14ac:dyDescent="0.2">
      <c r="A155" s="1">
        <v>45071</v>
      </c>
      <c r="B155" s="8" t="s">
        <v>253</v>
      </c>
      <c r="C155" t="s">
        <v>244</v>
      </c>
      <c r="D155" s="7">
        <v>1</v>
      </c>
      <c r="E155" s="7">
        <v>63000</v>
      </c>
      <c r="F155" s="7">
        <v>125000</v>
      </c>
    </row>
    <row r="156" spans="1:6" x14ac:dyDescent="0.2">
      <c r="A156" s="1">
        <v>45072</v>
      </c>
      <c r="B156" s="8" t="s">
        <v>252</v>
      </c>
      <c r="C156" t="s">
        <v>3352</v>
      </c>
      <c r="D156" s="7">
        <v>1</v>
      </c>
      <c r="E156" s="7">
        <v>55000</v>
      </c>
      <c r="F156" s="7">
        <v>110000</v>
      </c>
    </row>
    <row r="157" spans="1:6" x14ac:dyDescent="0.2">
      <c r="A157" s="1">
        <v>45073</v>
      </c>
      <c r="B157" s="8" t="s">
        <v>252</v>
      </c>
      <c r="C157" t="s">
        <v>336</v>
      </c>
      <c r="D157" s="7">
        <v>1</v>
      </c>
      <c r="E157" s="7">
        <v>82000</v>
      </c>
      <c r="F157" s="7">
        <v>140000</v>
      </c>
    </row>
    <row r="158" spans="1:6" x14ac:dyDescent="0.2">
      <c r="A158" s="1">
        <v>45073</v>
      </c>
      <c r="B158" s="8" t="s">
        <v>253</v>
      </c>
      <c r="C158" t="s">
        <v>244</v>
      </c>
      <c r="D158" s="7">
        <v>1</v>
      </c>
      <c r="E158" s="7">
        <v>68000</v>
      </c>
      <c r="F158" s="7">
        <v>125000</v>
      </c>
    </row>
    <row r="159" spans="1:6" x14ac:dyDescent="0.2">
      <c r="A159" s="1">
        <v>45073</v>
      </c>
      <c r="B159" s="8" t="s">
        <v>253</v>
      </c>
      <c r="C159" t="s">
        <v>2548</v>
      </c>
      <c r="D159" s="7">
        <v>1</v>
      </c>
      <c r="E159" s="7">
        <v>75000</v>
      </c>
      <c r="F159" s="7">
        <v>135000</v>
      </c>
    </row>
    <row r="160" spans="1:6" x14ac:dyDescent="0.2">
      <c r="A160" s="1">
        <v>45074</v>
      </c>
      <c r="B160" s="8" t="s">
        <v>252</v>
      </c>
      <c r="C160" t="s">
        <v>3361</v>
      </c>
      <c r="D160" s="7">
        <v>1</v>
      </c>
      <c r="E160" s="7">
        <v>63000</v>
      </c>
      <c r="F160" s="7">
        <v>120000</v>
      </c>
    </row>
    <row r="161" spans="1:6" x14ac:dyDescent="0.2">
      <c r="A161" s="1">
        <v>45077</v>
      </c>
      <c r="B161" s="8" t="s">
        <v>252</v>
      </c>
      <c r="C161" t="s">
        <v>2482</v>
      </c>
      <c r="D161" s="7">
        <v>1</v>
      </c>
      <c r="E161" s="7">
        <v>63000</v>
      </c>
      <c r="F161" s="7">
        <v>120000</v>
      </c>
    </row>
    <row r="162" spans="1:6" x14ac:dyDescent="0.2">
      <c r="A162" s="1">
        <v>45077</v>
      </c>
      <c r="B162" s="8" t="s">
        <v>253</v>
      </c>
      <c r="C162" t="s">
        <v>429</v>
      </c>
      <c r="D162" s="7">
        <v>1</v>
      </c>
      <c r="E162" s="7">
        <v>58000</v>
      </c>
      <c r="F162" s="7">
        <v>115000</v>
      </c>
    </row>
    <row r="163" spans="1:6" x14ac:dyDescent="0.2">
      <c r="A163" s="1">
        <v>45105</v>
      </c>
      <c r="B163" s="8" t="s">
        <v>252</v>
      </c>
      <c r="C163" t="s">
        <v>3603</v>
      </c>
      <c r="D163" s="7">
        <v>1</v>
      </c>
      <c r="E163" s="7">
        <v>65000</v>
      </c>
      <c r="F163" s="7">
        <v>145000</v>
      </c>
    </row>
    <row r="164" spans="1:6" x14ac:dyDescent="0.2">
      <c r="A164" s="1">
        <v>45078</v>
      </c>
      <c r="B164" s="8" t="s">
        <v>252</v>
      </c>
      <c r="C164" t="s">
        <v>3400</v>
      </c>
      <c r="D164" s="7">
        <v>1</v>
      </c>
      <c r="E164" s="7">
        <v>78000</v>
      </c>
      <c r="F164" s="7">
        <v>135000</v>
      </c>
    </row>
    <row r="165" spans="1:6" x14ac:dyDescent="0.2">
      <c r="A165" s="1">
        <v>45078</v>
      </c>
      <c r="B165" s="8" t="s">
        <v>253</v>
      </c>
      <c r="C165" t="s">
        <v>2482</v>
      </c>
      <c r="D165" s="7">
        <v>1</v>
      </c>
      <c r="E165" s="7">
        <v>65000</v>
      </c>
      <c r="F165" s="7">
        <v>125000</v>
      </c>
    </row>
    <row r="166" spans="1:6" x14ac:dyDescent="0.2">
      <c r="A166" s="1">
        <v>45078</v>
      </c>
      <c r="B166" s="8" t="s">
        <v>253</v>
      </c>
      <c r="C166" t="s">
        <v>3400</v>
      </c>
      <c r="D166" s="7">
        <v>1</v>
      </c>
      <c r="E166" s="7">
        <v>78000</v>
      </c>
      <c r="F166" s="7">
        <v>140000</v>
      </c>
    </row>
    <row r="167" spans="1:6" x14ac:dyDescent="0.2">
      <c r="A167" s="1">
        <v>45080</v>
      </c>
      <c r="B167" s="8" t="s">
        <v>252</v>
      </c>
      <c r="C167" t="s">
        <v>833</v>
      </c>
      <c r="D167" s="7">
        <v>1</v>
      </c>
      <c r="E167" s="7">
        <v>63000</v>
      </c>
      <c r="F167" s="7">
        <v>125000</v>
      </c>
    </row>
    <row r="168" spans="1:6" x14ac:dyDescent="0.2">
      <c r="A168" s="1">
        <v>45083</v>
      </c>
      <c r="B168" s="8" t="s">
        <v>252</v>
      </c>
      <c r="C168" t="s">
        <v>3441</v>
      </c>
      <c r="D168" s="7">
        <v>1</v>
      </c>
      <c r="E168" s="7">
        <v>150000</v>
      </c>
      <c r="F168" s="7">
        <v>225000</v>
      </c>
    </row>
    <row r="169" spans="1:6" x14ac:dyDescent="0.2">
      <c r="A169" s="1">
        <v>45083</v>
      </c>
      <c r="B169" s="8" t="s">
        <v>253</v>
      </c>
      <c r="C169" t="s">
        <v>833</v>
      </c>
      <c r="D169" s="7">
        <v>1</v>
      </c>
      <c r="E169" s="7">
        <v>60000</v>
      </c>
      <c r="F169" s="7">
        <v>125000</v>
      </c>
    </row>
    <row r="170" spans="1:6" x14ac:dyDescent="0.2">
      <c r="A170" s="1">
        <v>45083</v>
      </c>
      <c r="B170" s="8" t="s">
        <v>253</v>
      </c>
      <c r="C170" t="s">
        <v>3441</v>
      </c>
      <c r="D170" s="7">
        <v>1</v>
      </c>
      <c r="E170" s="7">
        <v>150000</v>
      </c>
      <c r="F170" s="7">
        <v>230000</v>
      </c>
    </row>
    <row r="171" spans="1:6" x14ac:dyDescent="0.2">
      <c r="A171" s="1">
        <v>45083</v>
      </c>
      <c r="B171" s="8" t="s">
        <v>253</v>
      </c>
      <c r="C171" t="s">
        <v>2566</v>
      </c>
      <c r="D171" s="7">
        <v>1</v>
      </c>
      <c r="E171" s="7">
        <v>75000</v>
      </c>
      <c r="F171" s="7">
        <v>135000</v>
      </c>
    </row>
    <row r="172" spans="1:6" x14ac:dyDescent="0.2">
      <c r="A172" s="1">
        <v>45083</v>
      </c>
      <c r="B172" s="8" t="s">
        <v>253</v>
      </c>
      <c r="C172" t="s">
        <v>3446</v>
      </c>
      <c r="D172" s="7">
        <v>1</v>
      </c>
      <c r="E172" s="7">
        <v>60000</v>
      </c>
      <c r="F172" s="7">
        <v>125000</v>
      </c>
    </row>
    <row r="173" spans="1:6" x14ac:dyDescent="0.2">
      <c r="A173" s="1">
        <v>45084</v>
      </c>
      <c r="B173" s="8" t="s">
        <v>252</v>
      </c>
      <c r="C173" t="s">
        <v>3455</v>
      </c>
      <c r="D173" s="7">
        <v>1</v>
      </c>
      <c r="E173" s="7">
        <v>470000</v>
      </c>
      <c r="F173" s="7">
        <v>575000</v>
      </c>
    </row>
    <row r="174" spans="1:6" x14ac:dyDescent="0.2">
      <c r="A174" s="1">
        <v>45084</v>
      </c>
      <c r="B174" s="8" t="s">
        <v>253</v>
      </c>
      <c r="C174" t="s">
        <v>3455</v>
      </c>
      <c r="D174" s="7">
        <v>1</v>
      </c>
      <c r="E174" s="7">
        <v>470000</v>
      </c>
      <c r="F174" s="7">
        <v>580000</v>
      </c>
    </row>
    <row r="175" spans="1:6" x14ac:dyDescent="0.2">
      <c r="A175" s="1">
        <v>45085</v>
      </c>
      <c r="B175" s="8" t="s">
        <v>252</v>
      </c>
      <c r="C175" t="s">
        <v>2482</v>
      </c>
      <c r="D175" s="7">
        <v>1</v>
      </c>
      <c r="E175" s="7">
        <v>65000</v>
      </c>
      <c r="F175" s="7">
        <v>125000</v>
      </c>
    </row>
    <row r="176" spans="1:6" x14ac:dyDescent="0.2">
      <c r="A176" s="1">
        <v>45087</v>
      </c>
      <c r="B176" s="8" t="s">
        <v>253</v>
      </c>
      <c r="C176" t="s">
        <v>2482</v>
      </c>
      <c r="D176" s="7">
        <v>1</v>
      </c>
      <c r="E176" s="7">
        <v>65000</v>
      </c>
      <c r="F176" s="7">
        <v>125000</v>
      </c>
    </row>
    <row r="177" spans="1:6" x14ac:dyDescent="0.2">
      <c r="A177" s="1">
        <v>45091</v>
      </c>
      <c r="B177" s="8" t="s">
        <v>253</v>
      </c>
      <c r="C177" t="s">
        <v>3400</v>
      </c>
      <c r="D177" s="7">
        <v>1</v>
      </c>
      <c r="E177" s="7">
        <v>75000</v>
      </c>
      <c r="F177" s="7">
        <v>135000</v>
      </c>
    </row>
    <row r="178" spans="1:6" x14ac:dyDescent="0.2">
      <c r="A178" s="1">
        <v>45096</v>
      </c>
      <c r="B178" s="8" t="s">
        <v>252</v>
      </c>
      <c r="C178" t="s">
        <v>301</v>
      </c>
      <c r="D178" s="7">
        <v>1</v>
      </c>
      <c r="E178" s="7">
        <v>65000</v>
      </c>
      <c r="F178" s="7">
        <v>120000</v>
      </c>
    </row>
    <row r="179" spans="1:6" x14ac:dyDescent="0.2">
      <c r="A179" s="1">
        <v>45097</v>
      </c>
      <c r="B179" s="8" t="s">
        <v>252</v>
      </c>
      <c r="C179" t="s">
        <v>798</v>
      </c>
      <c r="D179" s="7">
        <v>1</v>
      </c>
      <c r="E179" s="7">
        <v>65000</v>
      </c>
      <c r="F179" s="7">
        <v>125000</v>
      </c>
    </row>
    <row r="180" spans="1:6" x14ac:dyDescent="0.2">
      <c r="A180" s="1">
        <v>45097</v>
      </c>
      <c r="B180" s="8" t="s">
        <v>253</v>
      </c>
      <c r="C180" t="s">
        <v>1642</v>
      </c>
      <c r="D180" s="7">
        <v>1</v>
      </c>
      <c r="E180" s="7">
        <v>60000</v>
      </c>
      <c r="F180" s="7">
        <v>120000</v>
      </c>
    </row>
    <row r="181" spans="1:6" x14ac:dyDescent="0.2">
      <c r="A181" s="1">
        <v>45098</v>
      </c>
      <c r="B181" s="8" t="s">
        <v>253</v>
      </c>
      <c r="C181" t="s">
        <v>2482</v>
      </c>
      <c r="D181" s="7">
        <v>1</v>
      </c>
      <c r="E181" s="7">
        <v>60000</v>
      </c>
      <c r="F181" s="7">
        <v>125000</v>
      </c>
    </row>
    <row r="182" spans="1:6" x14ac:dyDescent="0.2">
      <c r="A182" s="1">
        <v>45099</v>
      </c>
      <c r="B182" s="8" t="s">
        <v>252</v>
      </c>
      <c r="C182" t="s">
        <v>833</v>
      </c>
      <c r="D182" s="7">
        <v>1</v>
      </c>
      <c r="E182" s="7">
        <v>63000</v>
      </c>
      <c r="F182" s="7">
        <v>120000</v>
      </c>
    </row>
    <row r="183" spans="1:6" x14ac:dyDescent="0.2">
      <c r="A183" s="1">
        <v>45099</v>
      </c>
      <c r="B183" s="8" t="s">
        <v>252</v>
      </c>
      <c r="C183" t="s">
        <v>2955</v>
      </c>
      <c r="D183" s="7">
        <v>1</v>
      </c>
      <c r="E183" s="7">
        <v>78000</v>
      </c>
      <c r="F183" s="7">
        <v>135000</v>
      </c>
    </row>
    <row r="184" spans="1:6" x14ac:dyDescent="0.2">
      <c r="A184" s="1">
        <v>45100</v>
      </c>
      <c r="B184" s="8" t="s">
        <v>253</v>
      </c>
      <c r="C184" t="s">
        <v>3574</v>
      </c>
      <c r="D184" s="7">
        <v>1</v>
      </c>
      <c r="E184" s="7">
        <v>55000</v>
      </c>
      <c r="F184" s="7">
        <v>120000</v>
      </c>
    </row>
    <row r="185" spans="1:6" x14ac:dyDescent="0.2">
      <c r="A185" s="1">
        <v>45100</v>
      </c>
      <c r="B185" s="8" t="s">
        <v>253</v>
      </c>
      <c r="C185" t="s">
        <v>2955</v>
      </c>
      <c r="D185" s="7">
        <v>1</v>
      </c>
      <c r="E185" s="7">
        <v>70000</v>
      </c>
      <c r="F185" s="7">
        <v>135000</v>
      </c>
    </row>
    <row r="186" spans="1:6" x14ac:dyDescent="0.2">
      <c r="A186" s="1">
        <v>45103</v>
      </c>
      <c r="B186" s="8" t="s">
        <v>253</v>
      </c>
      <c r="C186" t="s">
        <v>3603</v>
      </c>
      <c r="D186" s="7">
        <v>1</v>
      </c>
      <c r="E186" s="7">
        <v>65000</v>
      </c>
      <c r="F186" s="7">
        <v>125000</v>
      </c>
    </row>
    <row r="187" spans="1:6" x14ac:dyDescent="0.2">
      <c r="A187" s="1">
        <v>45106</v>
      </c>
      <c r="B187" s="8" t="s">
        <v>253</v>
      </c>
      <c r="C187" t="s">
        <v>2955</v>
      </c>
      <c r="D187" s="7">
        <v>1</v>
      </c>
      <c r="E187" s="7">
        <v>70000</v>
      </c>
      <c r="F187" s="7">
        <v>135000</v>
      </c>
    </row>
    <row r="188" spans="1:6" x14ac:dyDescent="0.2">
      <c r="A188" s="1">
        <v>45107</v>
      </c>
      <c r="B188" s="8" t="s">
        <v>252</v>
      </c>
      <c r="C188" t="s">
        <v>300</v>
      </c>
      <c r="D188" s="7">
        <v>1</v>
      </c>
      <c r="E188" s="7">
        <v>65000</v>
      </c>
      <c r="F188" s="7">
        <v>125000</v>
      </c>
    </row>
    <row r="189" spans="1:6" x14ac:dyDescent="0.2">
      <c r="A189" s="1">
        <v>45108</v>
      </c>
      <c r="B189" s="8" t="s">
        <v>252</v>
      </c>
      <c r="C189" t="s">
        <v>3352</v>
      </c>
      <c r="D189" s="7">
        <v>1</v>
      </c>
      <c r="E189" s="7">
        <v>55000</v>
      </c>
      <c r="F189" s="7">
        <v>115000</v>
      </c>
    </row>
    <row r="190" spans="1:6" x14ac:dyDescent="0.2">
      <c r="A190" s="1">
        <v>45108</v>
      </c>
      <c r="B190" s="8" t="s">
        <v>253</v>
      </c>
      <c r="C190" t="s">
        <v>300</v>
      </c>
      <c r="D190" s="7">
        <v>1</v>
      </c>
      <c r="E190" s="7">
        <v>65000</v>
      </c>
      <c r="F190" s="7">
        <v>130000</v>
      </c>
    </row>
    <row r="191" spans="1:6" x14ac:dyDescent="0.2">
      <c r="A191" s="1">
        <v>45109</v>
      </c>
      <c r="B191" s="8" t="s">
        <v>252</v>
      </c>
      <c r="C191" t="s">
        <v>300</v>
      </c>
      <c r="D191" s="7">
        <v>1</v>
      </c>
      <c r="E191" s="7">
        <v>65000</v>
      </c>
      <c r="F191" s="7">
        <v>130000</v>
      </c>
    </row>
    <row r="192" spans="1:6" x14ac:dyDescent="0.2">
      <c r="A192" s="1">
        <v>45109</v>
      </c>
      <c r="B192" s="8" t="s">
        <v>253</v>
      </c>
      <c r="C192" t="s">
        <v>311</v>
      </c>
      <c r="D192" s="7">
        <v>1</v>
      </c>
      <c r="E192" s="7">
        <v>55000</v>
      </c>
      <c r="F192" s="7">
        <v>120000</v>
      </c>
    </row>
    <row r="193" spans="1:6" x14ac:dyDescent="0.2">
      <c r="A193" s="1">
        <v>45110</v>
      </c>
      <c r="B193" s="8" t="s">
        <v>252</v>
      </c>
      <c r="C193" t="s">
        <v>1177</v>
      </c>
      <c r="D193" s="7">
        <v>1</v>
      </c>
      <c r="E193" s="7">
        <v>65000</v>
      </c>
      <c r="F193" s="7">
        <v>115000</v>
      </c>
    </row>
    <row r="194" spans="1:6" x14ac:dyDescent="0.2">
      <c r="A194" s="1">
        <v>45110</v>
      </c>
      <c r="B194" s="8" t="s">
        <v>253</v>
      </c>
      <c r="C194" t="s">
        <v>300</v>
      </c>
      <c r="D194" s="7">
        <v>1</v>
      </c>
      <c r="E194" s="7">
        <v>65000</v>
      </c>
      <c r="F194" s="7">
        <v>130000</v>
      </c>
    </row>
    <row r="195" spans="1:6" x14ac:dyDescent="0.2">
      <c r="A195" s="1">
        <v>45111</v>
      </c>
      <c r="B195" s="8" t="s">
        <v>253</v>
      </c>
      <c r="C195" t="s">
        <v>3013</v>
      </c>
      <c r="D195" s="7">
        <v>1</v>
      </c>
      <c r="E195" s="7">
        <v>65000</v>
      </c>
      <c r="F195" s="7">
        <v>125000</v>
      </c>
    </row>
    <row r="196" spans="1:6" x14ac:dyDescent="0.2">
      <c r="A196" s="1">
        <v>45118</v>
      </c>
      <c r="B196" s="8" t="s">
        <v>252</v>
      </c>
      <c r="C196" t="s">
        <v>2955</v>
      </c>
      <c r="D196" s="7">
        <v>1</v>
      </c>
      <c r="E196" s="7">
        <v>70000</v>
      </c>
      <c r="F196" s="7">
        <v>135000</v>
      </c>
    </row>
    <row r="197" spans="1:6" x14ac:dyDescent="0.2">
      <c r="A197" s="1">
        <v>45124</v>
      </c>
      <c r="B197" s="8" t="s">
        <v>252</v>
      </c>
      <c r="C197" t="s">
        <v>244</v>
      </c>
      <c r="D197" s="7">
        <v>1</v>
      </c>
      <c r="E197" s="7">
        <v>55000</v>
      </c>
      <c r="F197" s="7">
        <v>120000</v>
      </c>
    </row>
    <row r="198" spans="1:6" x14ac:dyDescent="0.2">
      <c r="A198" s="1">
        <v>45124</v>
      </c>
      <c r="B198" s="8" t="s">
        <v>253</v>
      </c>
      <c r="C198" t="s">
        <v>244</v>
      </c>
      <c r="D198" s="7">
        <v>1</v>
      </c>
      <c r="E198" s="7">
        <v>55000</v>
      </c>
      <c r="F198" s="7">
        <v>120000</v>
      </c>
    </row>
    <row r="199" spans="1:6" x14ac:dyDescent="0.2">
      <c r="A199" s="1">
        <v>45127</v>
      </c>
      <c r="B199" s="8" t="s">
        <v>253</v>
      </c>
      <c r="C199" t="s">
        <v>244</v>
      </c>
      <c r="D199" s="7">
        <v>1</v>
      </c>
      <c r="E199" s="7">
        <v>55000</v>
      </c>
      <c r="F199" s="7">
        <v>120000</v>
      </c>
    </row>
    <row r="200" spans="1:6" x14ac:dyDescent="0.2">
      <c r="A200" s="1">
        <v>45129</v>
      </c>
      <c r="B200" s="8" t="s">
        <v>252</v>
      </c>
      <c r="C200" t="s">
        <v>244</v>
      </c>
      <c r="D200" s="7">
        <v>1</v>
      </c>
      <c r="E200" s="7">
        <v>60000</v>
      </c>
      <c r="F200" s="7">
        <v>120000</v>
      </c>
    </row>
    <row r="201" spans="1:6" x14ac:dyDescent="0.2">
      <c r="A201" s="1" t="s">
        <v>237</v>
      </c>
      <c r="D201" s="7">
        <v>205</v>
      </c>
      <c r="E201" s="7">
        <v>73941.176470588238</v>
      </c>
      <c r="F201" s="7">
        <v>132470.58823529413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9"/>
  <sheetViews>
    <sheetView workbookViewId="0">
      <selection activeCell="E13" sqref="E1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9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2744</v>
      </c>
      <c r="F4" t="s">
        <v>2745</v>
      </c>
    </row>
    <row r="5" spans="1:6" x14ac:dyDescent="0.2">
      <c r="A5" s="1">
        <v>44905</v>
      </c>
      <c r="B5" t="s">
        <v>884</v>
      </c>
      <c r="C5" s="8" t="s">
        <v>253</v>
      </c>
      <c r="D5" t="s">
        <v>926</v>
      </c>
      <c r="E5" s="7">
        <v>18000</v>
      </c>
      <c r="F5" s="7">
        <v>35000</v>
      </c>
    </row>
    <row r="6" spans="1:6" x14ac:dyDescent="0.2">
      <c r="A6" s="1">
        <v>44958</v>
      </c>
      <c r="B6" t="s">
        <v>884</v>
      </c>
      <c r="C6" s="8" t="s">
        <v>253</v>
      </c>
      <c r="D6" t="s">
        <v>926</v>
      </c>
      <c r="E6" s="7">
        <v>17000</v>
      </c>
      <c r="F6" s="7">
        <v>35000</v>
      </c>
    </row>
    <row r="7" spans="1:6" x14ac:dyDescent="0.2">
      <c r="A7" s="1">
        <v>45012</v>
      </c>
      <c r="B7" t="s">
        <v>884</v>
      </c>
      <c r="C7" s="8" t="s">
        <v>253</v>
      </c>
      <c r="D7" t="s">
        <v>926</v>
      </c>
      <c r="E7" s="7">
        <v>17000</v>
      </c>
      <c r="F7" s="7">
        <v>35000</v>
      </c>
    </row>
    <row r="8" spans="1:6" x14ac:dyDescent="0.2">
      <c r="A8" s="1">
        <v>45094</v>
      </c>
      <c r="B8" t="s">
        <v>884</v>
      </c>
      <c r="C8" s="8" t="s">
        <v>253</v>
      </c>
      <c r="D8" t="s">
        <v>926</v>
      </c>
      <c r="E8" s="7">
        <v>10000</v>
      </c>
      <c r="F8" s="7">
        <v>20000</v>
      </c>
    </row>
    <row r="9" spans="1:6" x14ac:dyDescent="0.2">
      <c r="A9" s="1" t="s">
        <v>237</v>
      </c>
      <c r="E9" s="7">
        <v>15800</v>
      </c>
      <c r="F9" s="7">
        <v>32000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46"/>
  <sheetViews>
    <sheetView workbookViewId="0">
      <selection activeCell="C39" sqref="C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2744</v>
      </c>
      <c r="F4" t="s">
        <v>2745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 t="s">
        <v>237</v>
      </c>
      <c r="E46" s="7">
        <v>13119.047619047618</v>
      </c>
      <c r="F46" s="7">
        <v>35595.238095238092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2023-07-28T02:43:40Z</dcterms:modified>
</cp:coreProperties>
</file>