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illian.rowland\Desktop\CLM EMAIL TRAINING\Zeta Production Documents\"/>
    </mc:Choice>
  </mc:AlternateContent>
  <bookViews>
    <workbookView xWindow="345" yWindow="1545" windowWidth="1980" windowHeight="5295" tabRatio="624"/>
  </bookViews>
  <sheets>
    <sheet name="Campaign Overview" sheetId="16" r:id="rId1"/>
    <sheet name="AQR" sheetId="3" r:id="rId2"/>
    <sheet name="CRF - Rd1" sheetId="6" r:id="rId3"/>
    <sheet name="CRF - Rd2" sheetId="12" r:id="rId4"/>
    <sheet name="CRF - Rd3+" sheetId="13" r:id="rId5"/>
    <sheet name="Tools" sheetId="17" state="hidden" r:id="rId6"/>
  </sheets>
  <definedNames>
    <definedName name="_xlnm._FilterDatabase" localSheetId="1" hidden="1">AQR!$N$14:$N$70</definedName>
    <definedName name="Agency">Tools!$B$4:$B$15</definedName>
    <definedName name="Agency_Accepts">Tools!$D$19:$D$21</definedName>
    <definedName name="AQR_Round">Tools!$F$19:$F$25</definedName>
    <definedName name="Business_Rules">Tools!$L$44:$L$49</definedName>
    <definedName name="Change_Made">Tools!$B$19:$B$21</definedName>
    <definedName name="Change_Made_YN">Tools!$C$19:$C$21</definedName>
    <definedName name="Change_Rounds">Tools!$L$37:$L$40</definedName>
    <definedName name="Complexity_Level">Tools!$C$4:$C$11</definedName>
    <definedName name="Copyover">Tools!$E$19:$E$22</definedName>
    <definedName name="Creatives">Tools!$I$29:$I$34</definedName>
    <definedName name="CRF_Rd_1">Tools!$G$19:$G$21</definedName>
    <definedName name="CRF_Rd_2">Tools!$H$19:$H$21</definedName>
    <definedName name="CRF_Rd_3">Tools!$I$19:$I$23</definedName>
    <definedName name="Data_Loads">Tools!$I$38:$I$42</definedName>
    <definedName name="Personalized_Fields">Tools!$L$29:$L$33</definedName>
    <definedName name="Priority">Tools!$D$4:$D$6</definedName>
    <definedName name="Rejection_Reason">Tools!$O$3:$O$26</definedName>
    <definedName name="Responsible_Group">Tools!$J$19:$J$21</definedName>
    <definedName name="Type_of_Launch">Tools!$I$45:$I$47</definedName>
    <definedName name="Variable_Description">Tools!$E$4:$E$8</definedName>
  </definedNames>
  <calcPr calcId="162913"/>
</workbook>
</file>

<file path=xl/calcChain.xml><?xml version="1.0" encoding="utf-8"?>
<calcChain xmlns="http://schemas.openxmlformats.org/spreadsheetml/2006/main">
  <c r="I15" i="3" l="1"/>
  <c r="J15" i="3"/>
  <c r="A14" i="16"/>
  <c r="I70" i="3" l="1"/>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A19" i="16"/>
  <c r="C20" i="16" s="1"/>
  <c r="C24" i="16"/>
  <c r="C23" i="16"/>
  <c r="C25" i="16"/>
  <c r="C26" i="16"/>
  <c r="C28" i="16"/>
  <c r="D29" i="16"/>
  <c r="E29" i="16"/>
  <c r="F29" i="16"/>
  <c r="H29" i="16"/>
  <c r="J29" i="16"/>
  <c r="I29" i="16"/>
  <c r="G29" i="16" l="1"/>
  <c r="C29" i="16"/>
  <c r="C38" i="16" l="1"/>
  <c r="M14" i="12" l="1"/>
  <c r="L12" i="12" s="1"/>
  <c r="M13" i="12"/>
  <c r="M13" i="6"/>
  <c r="M14" i="6"/>
  <c r="L12" i="6" s="1"/>
  <c r="F4" i="3"/>
  <c r="K16" i="3" l="1"/>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15" i="3"/>
  <c r="G15" i="3" l="1"/>
  <c r="G16" i="3" l="1"/>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H16" i="3"/>
  <c r="J16" i="3"/>
  <c r="L16" i="3"/>
  <c r="H17" i="3"/>
  <c r="J17" i="3"/>
  <c r="L17" i="3"/>
  <c r="H18" i="3"/>
  <c r="J18" i="3"/>
  <c r="L18" i="3"/>
  <c r="H19" i="3"/>
  <c r="J19" i="3"/>
  <c r="L19" i="3"/>
  <c r="H20" i="3"/>
  <c r="J20" i="3"/>
  <c r="L20" i="3"/>
  <c r="H21" i="3"/>
  <c r="J21" i="3"/>
  <c r="L21" i="3"/>
  <c r="H22" i="3"/>
  <c r="J22" i="3"/>
  <c r="L22" i="3"/>
  <c r="H23" i="3"/>
  <c r="J23" i="3"/>
  <c r="L23" i="3"/>
  <c r="H24" i="3"/>
  <c r="J24" i="3"/>
  <c r="L24" i="3"/>
  <c r="H25" i="3"/>
  <c r="J25" i="3"/>
  <c r="L25" i="3"/>
  <c r="H26" i="3"/>
  <c r="J26" i="3"/>
  <c r="L26" i="3"/>
  <c r="H27" i="3"/>
  <c r="J27" i="3"/>
  <c r="L27" i="3"/>
  <c r="H28" i="3"/>
  <c r="J28" i="3"/>
  <c r="L28" i="3"/>
  <c r="H29" i="3"/>
  <c r="J29" i="3"/>
  <c r="L29" i="3"/>
  <c r="H30" i="3"/>
  <c r="J30" i="3"/>
  <c r="L30" i="3"/>
  <c r="H31" i="3"/>
  <c r="J31" i="3"/>
  <c r="L31" i="3"/>
  <c r="H32" i="3"/>
  <c r="J32" i="3"/>
  <c r="L32" i="3"/>
  <c r="H33" i="3"/>
  <c r="J33" i="3"/>
  <c r="L33" i="3"/>
  <c r="H34" i="3"/>
  <c r="J34" i="3"/>
  <c r="L34" i="3"/>
  <c r="H35" i="3"/>
  <c r="J35" i="3"/>
  <c r="L35" i="3"/>
  <c r="H36" i="3"/>
  <c r="J36" i="3"/>
  <c r="L36" i="3"/>
  <c r="H37" i="3"/>
  <c r="J37" i="3"/>
  <c r="L37" i="3"/>
  <c r="H38" i="3"/>
  <c r="J38" i="3"/>
  <c r="L38" i="3"/>
  <c r="H39" i="3"/>
  <c r="J39" i="3"/>
  <c r="L39" i="3"/>
  <c r="H40" i="3"/>
  <c r="J40" i="3"/>
  <c r="L40" i="3"/>
  <c r="H41" i="3"/>
  <c r="J41" i="3"/>
  <c r="L41" i="3"/>
  <c r="H42" i="3"/>
  <c r="J42" i="3"/>
  <c r="L42" i="3"/>
  <c r="H43" i="3"/>
  <c r="J43" i="3"/>
  <c r="L43" i="3"/>
  <c r="H44" i="3"/>
  <c r="J44" i="3"/>
  <c r="L44" i="3"/>
  <c r="H45" i="3"/>
  <c r="J45" i="3"/>
  <c r="L45" i="3"/>
  <c r="H46" i="3"/>
  <c r="J46" i="3"/>
  <c r="L46" i="3"/>
  <c r="H47" i="3"/>
  <c r="J47" i="3"/>
  <c r="L47" i="3"/>
  <c r="H48" i="3"/>
  <c r="J48" i="3"/>
  <c r="L48" i="3"/>
  <c r="H49" i="3"/>
  <c r="J49" i="3"/>
  <c r="L49" i="3"/>
  <c r="H50" i="3"/>
  <c r="J50" i="3"/>
  <c r="L50" i="3"/>
  <c r="H51" i="3"/>
  <c r="J51" i="3"/>
  <c r="L51" i="3"/>
  <c r="H52" i="3"/>
  <c r="J52" i="3"/>
  <c r="L52" i="3"/>
  <c r="H53" i="3"/>
  <c r="J53" i="3"/>
  <c r="L53" i="3"/>
  <c r="H54" i="3"/>
  <c r="J54" i="3"/>
  <c r="L54" i="3"/>
  <c r="H55" i="3"/>
  <c r="J55" i="3"/>
  <c r="L55" i="3"/>
  <c r="H56" i="3"/>
  <c r="J56" i="3"/>
  <c r="L56" i="3"/>
  <c r="H57" i="3"/>
  <c r="J57" i="3"/>
  <c r="L57" i="3"/>
  <c r="H58" i="3"/>
  <c r="J58" i="3"/>
  <c r="L58" i="3"/>
  <c r="H59" i="3"/>
  <c r="J59" i="3"/>
  <c r="L59" i="3"/>
  <c r="H60" i="3"/>
  <c r="J60" i="3"/>
  <c r="L60" i="3"/>
  <c r="H61" i="3"/>
  <c r="J61" i="3"/>
  <c r="L61" i="3"/>
  <c r="H62" i="3"/>
  <c r="J62" i="3"/>
  <c r="L62" i="3"/>
  <c r="H63" i="3"/>
  <c r="J63" i="3"/>
  <c r="L63" i="3"/>
  <c r="H64" i="3"/>
  <c r="J64" i="3"/>
  <c r="L64" i="3"/>
  <c r="H65" i="3"/>
  <c r="J65" i="3"/>
  <c r="L65" i="3"/>
  <c r="H66" i="3"/>
  <c r="J66" i="3"/>
  <c r="L66" i="3"/>
  <c r="H67" i="3"/>
  <c r="J67" i="3"/>
  <c r="L67" i="3"/>
  <c r="H68" i="3"/>
  <c r="J68" i="3"/>
  <c r="L68" i="3"/>
  <c r="H69" i="3"/>
  <c r="J69" i="3"/>
  <c r="L69" i="3"/>
  <c r="H70" i="3"/>
  <c r="J70" i="3"/>
  <c r="L70" i="3"/>
  <c r="H15" i="3"/>
  <c r="E49" i="16" l="1"/>
  <c r="B68" i="16" l="1"/>
  <c r="E54" i="16"/>
  <c r="B71" i="16" l="1"/>
  <c r="B72" i="16"/>
  <c r="B73" i="16"/>
  <c r="B74" i="16"/>
  <c r="B75" i="16"/>
  <c r="B70" i="16"/>
  <c r="B66" i="16"/>
  <c r="B65" i="16"/>
  <c r="B64" i="16"/>
  <c r="B63" i="16"/>
  <c r="B62" i="16"/>
  <c r="B61" i="16"/>
  <c r="E53" i="16"/>
  <c r="E52" i="16"/>
  <c r="E51" i="16"/>
  <c r="E50" i="16"/>
  <c r="D57" i="16" l="1"/>
  <c r="D9" i="12"/>
  <c r="D7" i="13"/>
  <c r="D9" i="13"/>
  <c r="B12" i="13" l="1"/>
  <c r="C11"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6" i="13"/>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6" i="12"/>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L15" i="3"/>
  <c r="D7" i="12"/>
  <c r="B12" i="12" s="1"/>
  <c r="D7" i="6"/>
  <c r="F7" i="3"/>
  <c r="D55" i="16"/>
  <c r="C11" i="12" l="1"/>
  <c r="D8" i="13"/>
  <c r="D6" i="13"/>
  <c r="D8" i="12"/>
  <c r="D6" i="12"/>
  <c r="D9" i="6"/>
  <c r="B12" i="6" s="1"/>
  <c r="D8" i="6"/>
  <c r="D6" i="6"/>
  <c r="D4" i="13"/>
  <c r="D4" i="12"/>
  <c r="D4" i="6"/>
  <c r="F9" i="3"/>
  <c r="F8" i="3"/>
  <c r="F6" i="3"/>
  <c r="C11" i="6" l="1"/>
  <c r="G7" i="13"/>
  <c r="A15" i="6" l="1"/>
  <c r="G6" i="12" s="1"/>
  <c r="A15" i="13"/>
  <c r="A15" i="12"/>
  <c r="G6" i="13" s="1"/>
  <c r="A47" i="3"/>
  <c r="A48" i="3"/>
  <c r="A49" i="3"/>
  <c r="A50" i="3"/>
  <c r="A51" i="3"/>
  <c r="A52" i="3"/>
  <c r="A53" i="3"/>
  <c r="A54" i="3"/>
  <c r="A55" i="3"/>
  <c r="A56" i="3"/>
  <c r="A57" i="3"/>
  <c r="A58" i="3"/>
  <c r="A59" i="3"/>
  <c r="A60" i="3"/>
  <c r="A61" i="3"/>
  <c r="A62" i="3"/>
  <c r="A63" i="3"/>
  <c r="A64" i="3"/>
  <c r="A65" i="3"/>
  <c r="A66" i="3"/>
  <c r="A67" i="3"/>
  <c r="A68" i="3"/>
  <c r="A69" i="3"/>
  <c r="A70" i="3"/>
  <c r="A46" i="3"/>
  <c r="A29" i="3"/>
  <c r="A30" i="3"/>
  <c r="A31" i="3"/>
  <c r="A32" i="3"/>
  <c r="A33" i="3"/>
  <c r="A34" i="3"/>
  <c r="A35" i="3"/>
  <c r="A36" i="3"/>
  <c r="A37" i="3"/>
  <c r="A38" i="3"/>
  <c r="A39" i="3"/>
  <c r="A40" i="3"/>
  <c r="A41" i="3"/>
  <c r="A42" i="3"/>
  <c r="A43" i="3"/>
  <c r="A44" i="3"/>
  <c r="A45" i="3"/>
  <c r="A28" i="3"/>
  <c r="A27" i="3"/>
  <c r="A26" i="3"/>
  <c r="A25" i="3"/>
  <c r="A24" i="3"/>
  <c r="A23" i="3"/>
  <c r="A22" i="3"/>
  <c r="A21" i="3"/>
  <c r="A16" i="3"/>
  <c r="A17" i="3"/>
  <c r="A18" i="3"/>
  <c r="A19" i="3"/>
  <c r="A20" i="3"/>
  <c r="A15" i="3"/>
  <c r="G7" i="12" l="1"/>
  <c r="A14" i="3"/>
  <c r="G7" i="6" s="1"/>
  <c r="G6" i="6" l="1"/>
  <c r="G9" i="6"/>
  <c r="D72" i="16" l="1"/>
  <c r="D65" i="16"/>
  <c r="D61" i="16"/>
  <c r="D66" i="16"/>
  <c r="D62" i="16"/>
  <c r="D70" i="16"/>
  <c r="D63" i="16"/>
  <c r="D71" i="16"/>
  <c r="D64" i="16"/>
  <c r="D73" i="16"/>
  <c r="D74" i="16"/>
  <c r="D75" i="16"/>
</calcChain>
</file>

<file path=xl/sharedStrings.xml><?xml version="1.0" encoding="utf-8"?>
<sst xmlns="http://schemas.openxmlformats.org/spreadsheetml/2006/main" count="387" uniqueCount="247">
  <si>
    <t>Screen Grab if Applicable</t>
  </si>
  <si>
    <t>Rejection Reason</t>
  </si>
  <si>
    <t>Problem Description</t>
  </si>
  <si>
    <t>Current Code</t>
  </si>
  <si>
    <t>Section of Template / 
Line in Code</t>
  </si>
  <si>
    <t>Correction Needed or Revised Code</t>
  </si>
  <si>
    <t>REQUIRED:  Discrepancy  -  Missing Assets</t>
  </si>
  <si>
    <t>REQUIRED:  Other</t>
  </si>
  <si>
    <t>Yes</t>
  </si>
  <si>
    <t>AQR Rd #</t>
  </si>
  <si>
    <t xml:space="preserve">Campaign Name:  </t>
  </si>
  <si>
    <t>Acxiom Feedback / Comments</t>
  </si>
  <si>
    <r>
      <t xml:space="preserve">Template Section
</t>
    </r>
    <r>
      <rPr>
        <sz val="8"/>
        <color theme="0"/>
        <rFont val="Arial"/>
        <family val="2"/>
      </rPr>
      <t>(sidebar, masthead, body, footer, etc)</t>
    </r>
  </si>
  <si>
    <r>
      <t>Change Submitted By</t>
    </r>
    <r>
      <rPr>
        <sz val="8"/>
        <color theme="0"/>
        <rFont val="Arial"/>
        <family val="2"/>
      </rPr>
      <t xml:space="preserve"> 
(Person and Organization)</t>
    </r>
  </si>
  <si>
    <t>Agency's Responsibility</t>
  </si>
  <si>
    <t>Acxiom Responsibility</t>
  </si>
  <si>
    <t xml:space="preserve">Priority: </t>
  </si>
  <si>
    <t>No</t>
  </si>
  <si>
    <t xml:space="preserve"> ASSET QUALITY REVIEW FORM</t>
  </si>
  <si>
    <t>Agency
Name</t>
  </si>
  <si>
    <t>Approver Name &amp; Organization</t>
  </si>
  <si>
    <t>-- Please Respond --</t>
  </si>
  <si>
    <t>Associated Program ID</t>
  </si>
  <si>
    <t>Approver Name</t>
  </si>
  <si>
    <t>Comments</t>
  </si>
  <si>
    <t>Campaign Info</t>
  </si>
  <si>
    <t xml:space="preserve">Complexity Level: </t>
  </si>
  <si>
    <t>REQUIRED:  Improper Attempt to Fix</t>
  </si>
  <si>
    <t>Agency Problem Comments</t>
  </si>
  <si>
    <t>CRF Rd #</t>
  </si>
  <si>
    <t>Change was made</t>
  </si>
  <si>
    <t>Change was NOT made</t>
  </si>
  <si>
    <t>Accepted</t>
  </si>
  <si>
    <t>Not Accepted</t>
  </si>
  <si>
    <t xml:space="preserve">Acxiom Confirms Change was Made and Tested </t>
  </si>
  <si>
    <t>Agency Accepts Acxiom's Action?</t>
  </si>
  <si>
    <t>REQUIRED:  Discrepancy  -  EPS / DCCM / AQR / Assets</t>
  </si>
  <si>
    <t>REQUIRED:  Unclear Instructions</t>
  </si>
  <si>
    <t xml:space="preserve">     (Rush) Client Review Period</t>
  </si>
  <si>
    <t>Publish Project Plan (Type 2-5)</t>
  </si>
  <si>
    <t>Begin Work to Plan (Type 2-5)</t>
  </si>
  <si>
    <t xml:space="preserve">     (Rush) Integration</t>
  </si>
  <si>
    <t>Integration (Standard)</t>
  </si>
  <si>
    <t>Required Campaign Type</t>
  </si>
  <si>
    <t>8 - 9</t>
  </si>
  <si>
    <t>8 - 12</t>
  </si>
  <si>
    <t>6 - 7</t>
  </si>
  <si>
    <t>11 - 13</t>
  </si>
  <si>
    <t>11 - 15</t>
  </si>
  <si>
    <t>7</t>
  </si>
  <si>
    <t>Business Rules</t>
  </si>
  <si>
    <t>4 - 5</t>
  </si>
  <si>
    <t>3</t>
  </si>
  <si>
    <t>8 - 10</t>
  </si>
  <si>
    <t>6 - 10</t>
  </si>
  <si>
    <t>6</t>
  </si>
  <si>
    <t>Change Rounds</t>
  </si>
  <si>
    <t>1 - 3</t>
  </si>
  <si>
    <t>2</t>
  </si>
  <si>
    <t>Personalized Fields</t>
  </si>
  <si>
    <t>0</t>
  </si>
  <si>
    <t>1</t>
  </si>
  <si>
    <t>1 - 5</t>
  </si>
  <si>
    <t>-- Please Select --</t>
  </si>
  <si>
    <t>Creative Versions</t>
  </si>
  <si>
    <t>Creatives</t>
  </si>
  <si>
    <t>Matching Type</t>
  </si>
  <si>
    <t>Number Needed</t>
  </si>
  <si>
    <t>Priority</t>
  </si>
  <si>
    <t>-- Please select from list --</t>
  </si>
  <si>
    <t>Normal</t>
  </si>
  <si>
    <t>RUSH</t>
  </si>
  <si>
    <t xml:space="preserve">Agency Name: </t>
  </si>
  <si>
    <t xml:space="preserve">Associated Program ID: </t>
  </si>
  <si>
    <t>Type 1</t>
  </si>
  <si>
    <t>Type 2</t>
  </si>
  <si>
    <t>Type 3</t>
  </si>
  <si>
    <t>Type 4</t>
  </si>
  <si>
    <t>Type 5</t>
  </si>
  <si>
    <t xml:space="preserve">     (Rush) Change Request Turnaround*
     *Less than 10 Changes</t>
  </si>
  <si>
    <t>(11 digit B number)</t>
  </si>
  <si>
    <t>(11 digit A number)</t>
  </si>
  <si>
    <r>
      <t xml:space="preserve">CAMPAIGN TURNAROUND TIMES 
</t>
    </r>
    <r>
      <rPr>
        <b/>
        <sz val="8"/>
        <color theme="0"/>
        <rFont val="Arial"/>
        <family val="2"/>
      </rPr>
      <t>(Business Days)</t>
    </r>
  </si>
  <si>
    <r>
      <t xml:space="preserve">CAMPAIGN TURNAROUND TIMES
</t>
    </r>
    <r>
      <rPr>
        <b/>
        <sz val="8"/>
        <color theme="0"/>
        <rFont val="Arial"/>
        <family val="2"/>
      </rPr>
      <t>(Business Hours)</t>
    </r>
  </si>
  <si>
    <t xml:space="preserve">Promotion Number: </t>
  </si>
  <si>
    <t xml:space="preserve">Test Turnaround: </t>
  </si>
  <si>
    <t>Approver's Comments</t>
  </si>
  <si>
    <t xml:space="preserve">     (Rush) Distribution</t>
  </si>
  <si>
    <t>Total Testing &amp; Review (Acxiom &amp; Agency)</t>
  </si>
  <si>
    <t>Distribution</t>
  </si>
  <si>
    <t>Client Review Period Per Test Round</t>
  </si>
  <si>
    <t>Change Request Turnaround*
*Less than 10 Changes</t>
  </si>
  <si>
    <t xml:space="preserve">    (Rush) Testing &amp; Review (Acxiom &amp; Agency)</t>
  </si>
  <si>
    <t>: Chart containing requirements &amp; turnaround times for all 5 types</t>
  </si>
  <si>
    <t>Complexity Type Calculator:</t>
  </si>
  <si>
    <t>Helpful Links:</t>
  </si>
  <si>
    <t>Campaign Types</t>
  </si>
  <si>
    <t>Sample Timelines</t>
  </si>
  <si>
    <t>: Breakout of timing estimates for each campaign type</t>
  </si>
  <si>
    <t>Agency</t>
  </si>
  <si>
    <t>Mullen</t>
  </si>
  <si>
    <t>Sandy Corporation</t>
  </si>
  <si>
    <t>Digitas</t>
  </si>
  <si>
    <t>Fallon</t>
  </si>
  <si>
    <t>Goodby</t>
  </si>
  <si>
    <t>Change_Made</t>
  </si>
  <si>
    <t>Variable_Description</t>
  </si>
  <si>
    <t>Business_Rules</t>
  </si>
  <si>
    <t>Change_Rounds</t>
  </si>
  <si>
    <t>Personalized_Fields</t>
  </si>
  <si>
    <t>Data_Loads</t>
  </si>
  <si>
    <t>Updating List Names :</t>
  </si>
  <si>
    <t>Formulas tab &gt; Defined Names &gt; Define Name / Name Manager</t>
  </si>
  <si>
    <t>Data tab &gt; Data Validation &gt; Settings &gt; Allow List</t>
  </si>
  <si>
    <t>Making List Cells :</t>
  </si>
  <si>
    <t>Agency_Accepts</t>
  </si>
  <si>
    <t>Complexity_Level</t>
  </si>
  <si>
    <t>Change_Made_YN</t>
  </si>
  <si>
    <t>TYPE 1</t>
  </si>
  <si>
    <t>TYPE 2</t>
  </si>
  <si>
    <t>TYPE 3</t>
  </si>
  <si>
    <t>2 days</t>
  </si>
  <si>
    <t>5 days</t>
  </si>
  <si>
    <t>8 days</t>
  </si>
  <si>
    <t>12 days</t>
  </si>
  <si>
    <t>14 days</t>
  </si>
  <si>
    <t>1 day</t>
  </si>
  <si>
    <t>N/A</t>
  </si>
  <si>
    <t xml:space="preserve">3 days </t>
  </si>
  <si>
    <t xml:space="preserve">5 days </t>
  </si>
  <si>
    <t xml:space="preserve">7 days </t>
  </si>
  <si>
    <t>½ day</t>
  </si>
  <si>
    <t xml:space="preserve">1 day </t>
  </si>
  <si>
    <t xml:space="preserve">2 days </t>
  </si>
  <si>
    <t>6 days</t>
  </si>
  <si>
    <t>TYPE 4</t>
  </si>
  <si>
    <t>TYPE 5</t>
  </si>
  <si>
    <t>N/A *</t>
  </si>
  <si>
    <t>2 hours</t>
  </si>
  <si>
    <t>8 hours</t>
  </si>
  <si>
    <t>4 hours</t>
  </si>
  <si>
    <t>3 hours</t>
  </si>
  <si>
    <t>30 minutes</t>
  </si>
  <si>
    <t>6 hours</t>
  </si>
  <si>
    <t>5 hours</t>
  </si>
  <si>
    <t>7 hours</t>
  </si>
  <si>
    <t xml:space="preserve"> CHANGE REQUEST FORM (Round 1)</t>
  </si>
  <si>
    <t xml:space="preserve"> CHANGE REQUEST FORM (Round 2)</t>
  </si>
  <si>
    <t xml:space="preserve"> CHANGE REQUEST FORM (Round 3+)</t>
  </si>
  <si>
    <t>Complexity &amp; Timelines</t>
  </si>
  <si>
    <t>Coding Guidelines</t>
  </si>
  <si>
    <t>: Acxiom's Guidelines for Coding Requirements and Best Practices on HTML assets</t>
  </si>
  <si>
    <t>HTML Code</t>
  </si>
  <si>
    <t>Help Resources and Tools</t>
  </si>
  <si>
    <t>Acxiom Campaign Process:</t>
  </si>
  <si>
    <t>Copyover</t>
  </si>
  <si>
    <t xml:space="preserve">Grouping or Ungrouping Rows: </t>
  </si>
  <si>
    <t>Data tab &gt; Group/Ungroup</t>
  </si>
  <si>
    <t xml:space="preserve">Copyover Y / N: </t>
  </si>
  <si>
    <t>Campaign Process</t>
  </si>
  <si>
    <t>Unica Steps</t>
  </si>
  <si>
    <t>: Explanation of each Agency, Acxiom and BOM step in the Unica campaign process</t>
  </si>
  <si>
    <t>REQUIRED:  Improper Syntax  -  ASCII Errors</t>
  </si>
  <si>
    <t>REQUIRED:  Image  Dimensions</t>
  </si>
  <si>
    <t>------------------------------------------------</t>
  </si>
  <si>
    <t>Right Click &gt; Format Cells &gt; Protection</t>
  </si>
  <si>
    <t xml:space="preserve">Locking Cells: </t>
  </si>
  <si>
    <t xml:space="preserve">Protecting Sheets: </t>
  </si>
  <si>
    <t>Review Tab &gt; Protect Sheet (leave password blank for no password)</t>
  </si>
  <si>
    <t>** For Help Resources and Tools, please see the lower portion of this form **</t>
  </si>
  <si>
    <t>** All Fields are Required except for "Comments"</t>
  </si>
  <si>
    <r>
      <rPr>
        <sz val="10"/>
        <color rgb="FFFF0000"/>
        <rFont val="Arial"/>
        <family val="2"/>
      </rPr>
      <t xml:space="preserve">* </t>
    </r>
    <r>
      <rPr>
        <sz val="8"/>
        <color theme="0" tint="-0.499984740745262"/>
        <rFont val="Arial"/>
        <family val="2"/>
      </rPr>
      <t>Rush campaigns for Type 2 - 5 do not have specific timelines. Please work with the AD team to determine what timelines can be accomodated on more complex rush campaigns.</t>
    </r>
  </si>
  <si>
    <t>File or Version</t>
  </si>
  <si>
    <t>REQUIRED:  Improper Syntax  -  Unnecessary or Missing Tags</t>
  </si>
  <si>
    <t>REQUIRED:  Improper Syntax  -  Tag Attributes Are Not Defined</t>
  </si>
  <si>
    <t xml:space="preserve">REQUIRED:  Improper Syntax  -  Tag Nesting (Out of Sequence) </t>
  </si>
  <si>
    <t>REQUIRED:  Improper Syntax  -  Misspelled Code</t>
  </si>
  <si>
    <t>REQUIRED:  Platform Specific  -  Other</t>
  </si>
  <si>
    <t>REQUIRED:  Platform Specific  -  Template Inflexibility</t>
  </si>
  <si>
    <t>REQUIRED:  Platform Specific  -  Alignment</t>
  </si>
  <si>
    <t>REQUIRED:  Platform Specific  -  Line-height</t>
  </si>
  <si>
    <t>REQUIRED:  Improper Syntax  -  Other</t>
  </si>
  <si>
    <t>Type of Launch</t>
  </si>
  <si>
    <t>Automated (Recurring)</t>
  </si>
  <si>
    <t>Manual</t>
  </si>
  <si>
    <t>(Make sure to include Edit objects (for screenshot additions) and insert rows if necessary)</t>
  </si>
  <si>
    <t>Data Files</t>
  </si>
  <si>
    <t>Launch Month</t>
  </si>
  <si>
    <t>Promotion ID</t>
  </si>
  <si>
    <t>Promotion Name</t>
  </si>
  <si>
    <t xml:space="preserve">Tentative Launch Date: </t>
  </si>
  <si>
    <r>
      <t xml:space="preserve">Date of Response
</t>
    </r>
    <r>
      <rPr>
        <sz val="8"/>
        <color theme="0"/>
        <rFont val="Verdana"/>
        <family val="2"/>
      </rPr>
      <t>(mm/dd/yy)</t>
    </r>
  </si>
  <si>
    <r>
      <t xml:space="preserve">Change Was Made </t>
    </r>
    <r>
      <rPr>
        <sz val="8"/>
        <color theme="0"/>
        <rFont val="Arial"/>
        <family val="2"/>
      </rPr>
      <t>(Y/N)</t>
    </r>
  </si>
  <si>
    <t>C-E (VPP)</t>
  </si>
  <si>
    <t>MRM (Brand)</t>
  </si>
  <si>
    <t>MRM (CLM)</t>
  </si>
  <si>
    <t>AQR_Round</t>
  </si>
  <si>
    <t>3+</t>
  </si>
  <si>
    <t>After Accepted</t>
  </si>
  <si>
    <t>CRF_Rd_1</t>
  </si>
  <si>
    <t>CRF_Rd_2</t>
  </si>
  <si>
    <t>CRF_Rd_3</t>
  </si>
  <si>
    <t>-- Please select --</t>
  </si>
  <si>
    <t>Re-request</t>
  </si>
  <si>
    <t>5+</t>
  </si>
  <si>
    <t>Responsible
Group</t>
  </si>
  <si>
    <r>
      <t xml:space="preserve">* All Fields are Required except for "Comments"                    </t>
    </r>
    <r>
      <rPr>
        <b/>
        <sz val="8"/>
        <color rgb="FFC00000"/>
        <rFont val="Arial"/>
        <family val="2"/>
      </rPr>
      <t>** If "Responsible Group" is left Blank, the Production Agency will be assumed</t>
    </r>
  </si>
  <si>
    <t>Responsible Group</t>
  </si>
  <si>
    <t>Production Agency</t>
  </si>
  <si>
    <t>Creative Agency</t>
  </si>
  <si>
    <t>Populates Name Only</t>
  </si>
  <si>
    <t>Uses Rules or Components</t>
  </si>
  <si>
    <t>None (Nothing Personalized)</t>
  </si>
  <si>
    <t>Populates Many Attributes</t>
  </si>
  <si>
    <r>
      <rPr>
        <b/>
        <sz val="10"/>
        <rFont val="Arial"/>
        <family val="2"/>
      </rPr>
      <t>This campaign form is used throughout all stages of the campaign process handled by the Acxiom Digital team.</t>
    </r>
    <r>
      <rPr>
        <sz val="10"/>
        <rFont val="Arial"/>
        <family val="2"/>
      </rPr>
      <t xml:space="preserve">
   </t>
    </r>
    <r>
      <rPr>
        <b/>
        <sz val="10"/>
        <rFont val="Arial"/>
        <family val="2"/>
      </rPr>
      <t xml:space="preserve">1. </t>
    </r>
    <r>
      <rPr>
        <b/>
        <sz val="10"/>
        <color theme="5" tint="-0.249977111117893"/>
        <rFont val="Arial"/>
        <family val="2"/>
      </rPr>
      <t>Preparation</t>
    </r>
    <r>
      <rPr>
        <b/>
        <sz val="10"/>
        <rFont val="Arial"/>
        <family val="2"/>
      </rPr>
      <t xml:space="preserve">: </t>
    </r>
    <r>
      <rPr>
        <sz val="10"/>
        <rFont val="Arial"/>
        <family val="2"/>
      </rPr>
      <t xml:space="preserve">To kick-off the campaign, the left portion of this form should be updated with all campaign details — every field is required ('Copyover' refers to campaigns that are reusing creative assets from a previous version or updates to an existing Auto Campaign)
</t>
    </r>
    <r>
      <rPr>
        <sz val="9"/>
        <rFont val="Arial"/>
        <family val="2"/>
      </rPr>
      <t xml:space="preserve">              •  Accurate Complexity Level is incredibly important for executing your campaign. The complexity calculator can be used to help figure out the correct level to use.
              •  If you have any questions, the Acxiom Digital team (GM_Campaigns@acxiom.com) can assist with any questions. </t>
    </r>
    <r>
      <rPr>
        <sz val="10"/>
        <rFont val="Arial"/>
        <family val="2"/>
      </rPr>
      <t xml:space="preserve">
</t>
    </r>
    <r>
      <rPr>
        <b/>
        <sz val="10"/>
        <rFont val="Arial"/>
        <family val="2"/>
      </rPr>
      <t xml:space="preserve">   2. </t>
    </r>
    <r>
      <rPr>
        <b/>
        <sz val="10"/>
        <color theme="5" tint="-0.249977111117893"/>
        <rFont val="Arial"/>
        <family val="2"/>
      </rPr>
      <t>Asset Submission</t>
    </r>
    <r>
      <rPr>
        <b/>
        <sz val="10"/>
        <rFont val="Arial"/>
        <family val="2"/>
      </rPr>
      <t xml:space="preserve">: </t>
    </r>
    <r>
      <rPr>
        <sz val="10"/>
        <rFont val="Arial"/>
        <family val="2"/>
      </rPr>
      <t xml:space="preserve">Once filled-out, this form should be uploaded in Unica along with the creative HTML/Text, test/seed list files and the DCCM (for dynamic campaigns). Creative files should be zipped together and all other files should be submitted individually.
</t>
    </r>
    <r>
      <rPr>
        <b/>
        <sz val="10"/>
        <rFont val="Arial"/>
        <family val="2"/>
      </rPr>
      <t xml:space="preserve">   3. </t>
    </r>
    <r>
      <rPr>
        <b/>
        <sz val="10"/>
        <color theme="5" tint="-0.249977111117893"/>
        <rFont val="Arial"/>
        <family val="2"/>
      </rPr>
      <t>Asset Review (AQR)</t>
    </r>
    <r>
      <rPr>
        <b/>
        <sz val="10"/>
        <rFont val="Arial"/>
        <family val="2"/>
      </rPr>
      <t>:</t>
    </r>
    <r>
      <rPr>
        <sz val="10"/>
        <rFont val="Arial"/>
        <family val="2"/>
      </rPr>
      <t xml:space="preserve"> Acxiom will begin reviewing assets as soon as they are submitted. If there are any concerns with the files or instructions, Acxiom will reject the submission and detail the issues on the AQR tab of this form. The updated form will then be sent to the users that submitted the assets. The agency can then respond to each listed item and resubmit this form when revised assets are available.
</t>
    </r>
    <r>
      <rPr>
        <b/>
        <sz val="10"/>
        <rFont val="Arial"/>
        <family val="2"/>
      </rPr>
      <t xml:space="preserve">   4. </t>
    </r>
    <r>
      <rPr>
        <b/>
        <sz val="10"/>
        <color theme="5" tint="-0.249977111117893"/>
        <rFont val="Arial"/>
        <family val="2"/>
      </rPr>
      <t>Acxiom Prepares Tests</t>
    </r>
    <r>
      <rPr>
        <b/>
        <sz val="10"/>
        <rFont val="Arial"/>
        <family val="2"/>
      </rPr>
      <t xml:space="preserve">: </t>
    </r>
    <r>
      <rPr>
        <sz val="10"/>
        <rFont val="Arial"/>
        <family val="2"/>
      </rPr>
      <t xml:space="preserve">Once assets are accepted, Acxiom will provide a timeline for tests and begin working on integrating the emails. Exact test timing will also depend on when the customer data file is submitted.
</t>
    </r>
    <r>
      <rPr>
        <b/>
        <sz val="10"/>
        <rFont val="Arial"/>
        <family val="2"/>
      </rPr>
      <t xml:space="preserve">   5. </t>
    </r>
    <r>
      <rPr>
        <b/>
        <sz val="10"/>
        <color theme="5" tint="-0.249977111117893"/>
        <rFont val="Arial"/>
        <family val="2"/>
      </rPr>
      <t>Test Rounds</t>
    </r>
    <r>
      <rPr>
        <b/>
        <sz val="10"/>
        <rFont val="Arial"/>
        <family val="2"/>
      </rPr>
      <t>:</t>
    </r>
    <r>
      <rPr>
        <sz val="10"/>
        <rFont val="Arial"/>
        <family val="2"/>
      </rPr>
      <t xml:space="preserve"> When tests are ready, Acxiom will send initial (round 1) tests out along with an updated version of this form to use. GM and Agency owners can review and request changes on the CRF tabs and then resubmit their updated form through Unica, which Acxiom will use for revised tests. This process can continue through as many change rounds as necessary (please note that more change rounds may require a higher complexity type for the campaign).
</t>
    </r>
    <r>
      <rPr>
        <b/>
        <sz val="10"/>
        <rFont val="Arial"/>
        <family val="2"/>
      </rPr>
      <t xml:space="preserve">   6. </t>
    </r>
    <r>
      <rPr>
        <b/>
        <sz val="10"/>
        <color theme="5" tint="-0.249977111117893"/>
        <rFont val="Arial"/>
        <family val="2"/>
      </rPr>
      <t>Final Approval and Launch</t>
    </r>
    <r>
      <rPr>
        <b/>
        <sz val="10"/>
        <rFont val="Arial"/>
        <family val="2"/>
      </rPr>
      <t xml:space="preserve">: </t>
    </r>
    <r>
      <rPr>
        <sz val="10"/>
        <rFont val="Arial"/>
        <family val="2"/>
      </rPr>
      <t>Once tests are approved by all reviewers, a formal approval should be submitted in Unica with a requested launch time. Once Acxiom receives this approval, a final quality review takes place and the campaign can be launched. (Please allow at least 2 hours between approval submission and the requested launch time.)</t>
    </r>
  </si>
  <si>
    <t xml:space="preserve">   (Please always start with a new, empty form for each new promotion or submission)</t>
  </si>
  <si>
    <t xml:space="preserve">Dynamic Content: </t>
  </si>
  <si>
    <t>Other</t>
  </si>
  <si>
    <t>MRM (GM Card)</t>
  </si>
  <si>
    <t>MRM (VPP)</t>
  </si>
  <si>
    <t>RECOMMENDED</t>
  </si>
  <si>
    <t>QUESTION</t>
  </si>
  <si>
    <t xml:space="preserve"> Campaign Review Sheet  (v1.4)</t>
  </si>
  <si>
    <t>Straight Copyover</t>
  </si>
  <si>
    <t>Modified Copyover</t>
  </si>
  <si>
    <t>Acxiom PQA List</t>
  </si>
  <si>
    <t>Apple Mail, Outlook 2003, Outlook 2010, Outlook, 2013, Louts Notes (when the HTML is coded for Louts Notes)</t>
  </si>
  <si>
    <t>Chrome 26, Firefox 21, Internet Exploerer 8, Internet Explorrer 9, Safari</t>
  </si>
  <si>
    <t>Android 4, iPad 5.0, iPhone 5, iPhone 5s</t>
  </si>
  <si>
    <t>Desktop Platforms:</t>
  </si>
  <si>
    <t>Web:</t>
  </si>
  <si>
    <t>Mobile:</t>
  </si>
  <si>
    <r>
      <t xml:space="preserve">Cell ID </t>
    </r>
    <r>
      <rPr>
        <sz val="8"/>
        <color theme="0"/>
        <rFont val="Arial"/>
        <family val="2"/>
      </rPr>
      <t>if applicable</t>
    </r>
    <r>
      <rPr>
        <b/>
        <sz val="8"/>
        <color theme="0"/>
        <rFont val="Arial"/>
        <family val="2"/>
      </rPr>
      <t xml:space="preserve">
</t>
    </r>
    <r>
      <rPr>
        <sz val="8"/>
        <color theme="0"/>
        <rFont val="Arial"/>
        <family val="2"/>
      </rPr>
      <t>(Number at bottom
 of test emails)</t>
    </r>
  </si>
  <si>
    <r>
      <t xml:space="preserve">Problem Description
</t>
    </r>
    <r>
      <rPr>
        <sz val="8"/>
        <color theme="0"/>
        <rFont val="Arial"/>
        <family val="2"/>
      </rPr>
      <t>(Current Copy/Link)</t>
    </r>
  </si>
  <si>
    <r>
      <t xml:space="preserve">Correction Needed
</t>
    </r>
    <r>
      <rPr>
        <sz val="8"/>
        <color theme="0"/>
        <rFont val="Arial"/>
        <family val="2"/>
      </rPr>
      <t>(New Copy/Link)</t>
    </r>
  </si>
  <si>
    <t>New Assets Round 1</t>
  </si>
  <si>
    <t>New Assets Round 2+</t>
  </si>
  <si>
    <r>
      <t xml:space="preserve">Cell ID </t>
    </r>
    <r>
      <rPr>
        <sz val="8"/>
        <color theme="0"/>
        <rFont val="Arial"/>
        <family val="2"/>
      </rPr>
      <t>if applicable
(Number at bottom
 of test emails)</t>
    </r>
  </si>
  <si>
    <r>
      <t xml:space="preserve">Change Submitted By 
</t>
    </r>
    <r>
      <rPr>
        <sz val="8"/>
        <color theme="0"/>
        <rFont val="Arial"/>
        <family val="2"/>
      </rPr>
      <t>(Person and Organization)</t>
    </r>
  </si>
  <si>
    <r>
      <t xml:space="preserve">Date
</t>
    </r>
    <r>
      <rPr>
        <sz val="8"/>
        <color theme="0"/>
        <rFont val="Arial"/>
        <family val="2"/>
      </rPr>
      <t>(mm/dd/yy)</t>
    </r>
  </si>
  <si>
    <r>
      <t xml:space="preserve">Original HTML 
File Name </t>
    </r>
    <r>
      <rPr>
        <sz val="8"/>
        <color theme="0"/>
        <rFont val="Arial"/>
        <family val="2"/>
      </rPr>
      <t xml:space="preserve">or 
</t>
    </r>
    <r>
      <rPr>
        <b/>
        <sz val="8"/>
        <color theme="0"/>
        <rFont val="Arial"/>
        <family val="2"/>
      </rPr>
      <t>Template Version</t>
    </r>
  </si>
  <si>
    <t>Type 2 (type 1 timing)</t>
  </si>
  <si>
    <t>Quick Turn</t>
  </si>
  <si>
    <t xml:space="preserve">Number of HTML Units: </t>
  </si>
  <si>
    <r>
      <t xml:space="preserve">Original HTML 
File Name </t>
    </r>
    <r>
      <rPr>
        <sz val="8"/>
        <color theme="0"/>
        <rFont val="Arial"/>
        <family val="2"/>
      </rPr>
      <t xml:space="preserve">or 
</t>
    </r>
    <r>
      <rPr>
        <b/>
        <sz val="8"/>
        <color theme="0"/>
        <rFont val="Arial"/>
        <family val="2"/>
      </rPr>
      <t>Creative Version</t>
    </r>
  </si>
  <si>
    <t># of HTML Units</t>
  </si>
  <si>
    <t xml:space="preserve">Responsive: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</si>
</sst>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mm/dd/yy;@"/>
    <numFmt numFmtId="166" formatCode="mmmm\,\ yyyy"/>
  </numFmts>
  <fonts count="6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2"/>
      <name val="Arial"/>
      <family val="2"/>
    </font>
    <font>
      <sz val="8"/>
      <name val="Arial"/>
      <family val="2"/>
    </font>
    <font>
      <b/>
      <sz val="8"/>
      <name val="Arial"/>
      <family val="2"/>
    </font>
    <font>
      <sz val="8"/>
      <name val="Arial"/>
      <family val="2"/>
    </font>
    <font>
      <sz val="8"/>
      <color indexed="10"/>
      <name val="Arial"/>
      <family val="2"/>
    </font>
    <font>
      <sz val="10"/>
      <name val="Times New Roman"/>
      <family val="1"/>
    </font>
    <font>
      <b/>
      <sz val="14"/>
      <name val="Arial"/>
      <family val="2"/>
    </font>
    <font>
      <sz val="12"/>
      <name val="Arial"/>
      <family val="2"/>
    </font>
    <font>
      <b/>
      <sz val="12"/>
      <color indexed="10"/>
      <name val="Arial"/>
      <family val="2"/>
    </font>
    <font>
      <b/>
      <sz val="8"/>
      <color theme="0"/>
      <name val="Arial"/>
      <family val="2"/>
    </font>
    <font>
      <sz val="8"/>
      <color theme="0"/>
      <name val="Arial"/>
      <family val="2"/>
    </font>
    <font>
      <b/>
      <sz val="9"/>
      <name val="Arial"/>
      <family val="2"/>
    </font>
    <font>
      <sz val="9"/>
      <name val="Arial"/>
      <family val="2"/>
    </font>
    <font>
      <b/>
      <sz val="8"/>
      <color indexed="10"/>
      <name val="Arial"/>
      <family val="2"/>
    </font>
    <font>
      <b/>
      <sz val="8"/>
      <color indexed="48"/>
      <name val="Arial"/>
      <family val="2"/>
    </font>
    <font>
      <sz val="8"/>
      <color rgb="FFFF0000"/>
      <name val="Arial"/>
      <family val="2"/>
    </font>
    <font>
      <b/>
      <sz val="9"/>
      <color rgb="FFFF0000"/>
      <name val="Arial"/>
      <family val="2"/>
    </font>
    <font>
      <b/>
      <sz val="9"/>
      <color rgb="FFDA0000"/>
      <name val="Arial"/>
      <family val="2"/>
    </font>
    <font>
      <sz val="8"/>
      <color theme="0"/>
      <name val="Verdana"/>
      <family val="2"/>
    </font>
    <font>
      <sz val="9"/>
      <color rgb="FFFF0000"/>
      <name val="Arial"/>
      <family val="2"/>
    </font>
    <font>
      <sz val="10"/>
      <name val="Arial"/>
      <family val="2"/>
    </font>
    <font>
      <sz val="9"/>
      <color theme="0" tint="-0.499984740745262"/>
      <name val="Arial"/>
      <family val="2"/>
    </font>
    <font>
      <b/>
      <sz val="11"/>
      <name val="Arial"/>
      <family val="2"/>
    </font>
    <font>
      <sz val="10"/>
      <color rgb="FFFF0000"/>
      <name val="Times New Roman"/>
      <family val="1"/>
    </font>
    <font>
      <b/>
      <sz val="10"/>
      <color theme="0"/>
      <name val="Arial"/>
      <family val="2"/>
    </font>
    <font>
      <b/>
      <sz val="10"/>
      <color theme="1"/>
      <name val="Arial"/>
      <family val="2"/>
    </font>
    <font>
      <sz val="10"/>
      <color theme="1"/>
      <name val="Arial"/>
      <family val="2"/>
    </font>
    <font>
      <sz val="10"/>
      <color rgb="FFFF0000"/>
      <name val="Arial"/>
      <family val="2"/>
    </font>
    <font>
      <sz val="10"/>
      <color rgb="FF1F497D"/>
      <name val="Arial"/>
      <family val="2"/>
    </font>
    <font>
      <b/>
      <sz val="8"/>
      <color rgb="FFFF0000"/>
      <name val="Arial"/>
      <family val="2"/>
    </font>
    <font>
      <b/>
      <sz val="11"/>
      <color theme="0" tint="-0.499984740745262"/>
      <name val="Arial"/>
      <family val="2"/>
    </font>
    <font>
      <sz val="8"/>
      <color theme="0" tint="-0.499984740745262"/>
      <name val="Arial"/>
      <family val="2"/>
    </font>
    <font>
      <b/>
      <sz val="8"/>
      <color theme="1"/>
      <name val="Arial"/>
      <family val="2"/>
    </font>
    <font>
      <sz val="8"/>
      <color rgb="FF0070C0"/>
      <name val="Arial"/>
      <family val="2"/>
    </font>
    <font>
      <b/>
      <sz val="11"/>
      <color theme="0"/>
      <name val="Calibri"/>
      <family val="2"/>
      <scheme val="minor"/>
    </font>
    <font>
      <b/>
      <sz val="10"/>
      <color theme="3" tint="0.39997558519241921"/>
      <name val="Arial"/>
      <family val="2"/>
    </font>
    <font>
      <u/>
      <sz val="10"/>
      <color theme="10"/>
      <name val="Arial"/>
      <family val="2"/>
    </font>
    <font>
      <b/>
      <sz val="14"/>
      <color theme="1"/>
      <name val="Calibri"/>
      <family val="2"/>
      <scheme val="minor"/>
    </font>
    <font>
      <sz val="8"/>
      <color theme="5" tint="-0.249977111117893"/>
      <name val="Arial"/>
      <family val="2"/>
    </font>
    <font>
      <sz val="11"/>
      <name val="Calibri"/>
      <family val="2"/>
      <scheme val="minor"/>
    </font>
    <font>
      <b/>
      <sz val="10"/>
      <color rgb="FFFF0000"/>
      <name val="Arial"/>
      <family val="2"/>
    </font>
    <font>
      <sz val="11"/>
      <color rgb="FF000000"/>
      <name val="Calibri"/>
      <family val="2"/>
      <scheme val="minor"/>
    </font>
    <font>
      <b/>
      <sz val="11"/>
      <color rgb="FFFF0000"/>
      <name val="Calibri"/>
      <family val="2"/>
      <scheme val="minor"/>
    </font>
    <font>
      <b/>
      <sz val="11"/>
      <name val="Calibri"/>
      <family val="2"/>
      <scheme val="minor"/>
    </font>
    <font>
      <sz val="11"/>
      <name val="Arial"/>
      <family val="2"/>
    </font>
    <font>
      <b/>
      <u/>
      <sz val="10"/>
      <name val="Arial"/>
      <family val="2"/>
    </font>
    <font>
      <b/>
      <sz val="10"/>
      <color theme="5" tint="-0.249977111117893"/>
      <name val="Arial"/>
      <family val="2"/>
    </font>
    <font>
      <b/>
      <sz val="10"/>
      <color rgb="FF0070C0"/>
      <name val="Arial"/>
      <family val="2"/>
    </font>
    <font>
      <b/>
      <sz val="8"/>
      <color theme="0" tint="-0.499984740745262"/>
      <name val="Arial"/>
      <family val="2"/>
    </font>
    <font>
      <sz val="10"/>
      <color theme="5"/>
      <name val="Arial"/>
      <family val="2"/>
    </font>
    <font>
      <b/>
      <sz val="12"/>
      <color rgb="FFD00000"/>
      <name val="Arial"/>
      <family val="2"/>
    </font>
    <font>
      <sz val="11"/>
      <color rgb="FFFF0000"/>
      <name val="Calibri"/>
      <family val="2"/>
      <scheme val="minor"/>
    </font>
    <font>
      <b/>
      <sz val="8"/>
      <color rgb="FFC00000"/>
      <name val="Arial"/>
      <family val="2"/>
    </font>
    <font>
      <b/>
      <sz val="8"/>
      <color rgb="FF003C7E"/>
      <name val="Arial"/>
      <family val="2"/>
    </font>
    <font>
      <b/>
      <sz val="9"/>
      <color theme="0"/>
      <name val="Arial"/>
      <family val="2"/>
    </font>
    <font>
      <sz val="14"/>
      <color theme="1" tint="0.499984740745262"/>
      <name val="Arial"/>
      <family val="2"/>
    </font>
    <font>
      <sz val="14"/>
      <color theme="0" tint="-0.34998626667073579"/>
      <name val="Arial"/>
      <family val="2"/>
    </font>
    <font>
      <sz val="8"/>
      <color theme="0" tint="-0.34998626667073579"/>
      <name val="Arial"/>
      <family val="2"/>
    </font>
    <font>
      <sz val="9"/>
      <color theme="5"/>
      <name val="Arial"/>
      <family val="2"/>
    </font>
    <font>
      <sz val="9"/>
      <color theme="0"/>
      <name val="Arial"/>
      <family val="2"/>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79998168889431442"/>
        <bgColor indexed="64"/>
      </patternFill>
    </fill>
    <fill>
      <patternFill patternType="solid">
        <fgColor rgb="FF003C7E"/>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theme="2" tint="-0.74999237037263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5" fillId="0" borderId="0"/>
    <xf numFmtId="0" fontId="4" fillId="0" borderId="0"/>
    <xf numFmtId="0" fontId="43" fillId="0" borderId="0" applyNumberFormat="0" applyFill="0" applyBorder="0" applyAlignment="0" applyProtection="0">
      <alignment vertical="top"/>
      <protection locked="0"/>
    </xf>
  </cellStyleXfs>
  <cellXfs count="251">
    <xf numFmtId="0" fontId="0" fillId="0" borderId="0" xfId="0"/>
    <xf numFmtId="0" fontId="8" fillId="2" borderId="2" xfId="0" applyFont="1" applyFill="1" applyBorder="1" applyAlignment="1" applyProtection="1">
      <alignment horizontal="left" vertical="center" wrapText="1"/>
      <protection locked="0"/>
    </xf>
    <xf numFmtId="0" fontId="8" fillId="2" borderId="2" xfId="0" applyFont="1" applyFill="1" applyBorder="1" applyAlignment="1" applyProtection="1">
      <alignment vertical="center" wrapText="1"/>
      <protection locked="0"/>
    </xf>
    <xf numFmtId="0" fontId="8" fillId="7" borderId="2" xfId="0" applyFont="1" applyFill="1" applyBorder="1" applyAlignment="1" applyProtection="1">
      <alignment horizontal="center" vertical="center" wrapText="1"/>
      <protection locked="0"/>
    </xf>
    <xf numFmtId="164" fontId="8" fillId="3" borderId="2" xfId="0" applyNumberFormat="1"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9" fillId="4" borderId="2" xfId="0" applyFont="1" applyFill="1" applyBorder="1" applyAlignment="1" applyProtection="1">
      <alignment horizontal="center" vertical="center"/>
      <protection locked="0"/>
    </xf>
    <xf numFmtId="0" fontId="9" fillId="2" borderId="2"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protection locked="0"/>
    </xf>
    <xf numFmtId="164" fontId="8" fillId="2" borderId="2" xfId="0" applyNumberFormat="1" applyFont="1" applyFill="1" applyBorder="1" applyAlignment="1" applyProtection="1">
      <alignment horizontal="center" vertical="center"/>
      <protection locked="0"/>
    </xf>
    <xf numFmtId="164" fontId="8" fillId="7" borderId="2" xfId="0" applyNumberFormat="1" applyFont="1" applyFill="1" applyBorder="1" applyAlignment="1" applyProtection="1">
      <alignment horizontal="center" vertical="center" wrapText="1"/>
      <protection locked="0"/>
    </xf>
    <xf numFmtId="0" fontId="8" fillId="7" borderId="2" xfId="0" applyFont="1" applyFill="1" applyBorder="1" applyAlignment="1" applyProtection="1">
      <alignment horizontal="left" vertical="center" wrapText="1"/>
      <protection locked="0"/>
    </xf>
    <xf numFmtId="0" fontId="8" fillId="4" borderId="2" xfId="0" applyFont="1" applyFill="1" applyBorder="1" applyAlignment="1" applyProtection="1">
      <alignment horizontal="left" vertical="center" wrapText="1"/>
      <protection locked="0"/>
    </xf>
    <xf numFmtId="0" fontId="8" fillId="3" borderId="2"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49" fontId="3" fillId="7" borderId="2" xfId="2" applyNumberFormat="1" applyFont="1" applyFill="1" applyBorder="1"/>
    <xf numFmtId="0" fontId="41" fillId="10" borderId="12" xfId="0" applyFont="1" applyFill="1" applyBorder="1" applyAlignment="1">
      <alignment vertical="top" wrapText="1"/>
    </xf>
    <xf numFmtId="0" fontId="48" fillId="8" borderId="2" xfId="0" applyFont="1" applyFill="1" applyBorder="1" applyAlignment="1">
      <alignment vertical="top" wrapText="1"/>
    </xf>
    <xf numFmtId="0" fontId="3" fillId="8" borderId="2" xfId="0" applyFont="1" applyFill="1" applyBorder="1" applyAlignment="1">
      <alignment vertical="top" wrapText="1"/>
    </xf>
    <xf numFmtId="0" fontId="49" fillId="8" borderId="3" xfId="0" applyFont="1" applyFill="1" applyBorder="1" applyAlignment="1">
      <alignment vertical="top" wrapText="1"/>
    </xf>
    <xf numFmtId="0" fontId="49" fillId="8" borderId="2" xfId="0" applyFont="1" applyFill="1" applyBorder="1" applyAlignment="1">
      <alignment vertical="top" wrapText="1"/>
    </xf>
    <xf numFmtId="0" fontId="3" fillId="4" borderId="2" xfId="0" applyFont="1" applyFill="1" applyBorder="1" applyAlignment="1">
      <alignment vertical="top" wrapText="1"/>
    </xf>
    <xf numFmtId="0" fontId="48" fillId="4" borderId="2" xfId="0" applyFont="1" applyFill="1" applyBorder="1" applyAlignment="1">
      <alignment vertical="top" wrapText="1"/>
    </xf>
    <xf numFmtId="0" fontId="49" fillId="4" borderId="2" xfId="0" applyFont="1" applyFill="1" applyBorder="1" applyAlignment="1">
      <alignment vertical="top" wrapText="1"/>
    </xf>
    <xf numFmtId="0" fontId="41" fillId="10" borderId="2" xfId="0" applyFont="1" applyFill="1" applyBorder="1" applyAlignment="1" applyProtection="1"/>
    <xf numFmtId="0" fontId="41" fillId="10" borderId="11" xfId="0" applyFont="1" applyFill="1" applyBorder="1" applyAlignment="1" applyProtection="1"/>
    <xf numFmtId="0" fontId="46" fillId="0" borderId="0" xfId="0" applyFont="1"/>
    <xf numFmtId="0" fontId="46" fillId="0" borderId="2" xfId="0" quotePrefix="1" applyFont="1" applyFill="1" applyBorder="1" applyAlignment="1" applyProtection="1"/>
    <xf numFmtId="0" fontId="46" fillId="0" borderId="11" xfId="0" quotePrefix="1" applyFont="1" applyFill="1" applyBorder="1" applyAlignment="1" applyProtection="1"/>
    <xf numFmtId="0" fontId="46" fillId="0" borderId="0" xfId="0" applyFont="1" applyFill="1"/>
    <xf numFmtId="0" fontId="46" fillId="0" borderId="2" xfId="0" applyFont="1" applyFill="1" applyBorder="1" applyAlignment="1" applyProtection="1"/>
    <xf numFmtId="0" fontId="46" fillId="0" borderId="11" xfId="0" applyFont="1" applyFill="1" applyBorder="1" applyAlignment="1" applyProtection="1"/>
    <xf numFmtId="0" fontId="46" fillId="0" borderId="0" xfId="0" applyFont="1" applyFill="1" applyAlignment="1" applyProtection="1"/>
    <xf numFmtId="49" fontId="3" fillId="0" borderId="0" xfId="2" applyNumberFormat="1" applyFont="1" applyFill="1"/>
    <xf numFmtId="0" fontId="46" fillId="0" borderId="0" xfId="0" applyFont="1" applyFill="1" applyBorder="1" applyAlignment="1" applyProtection="1"/>
    <xf numFmtId="0" fontId="41" fillId="10" borderId="2" xfId="0" applyFont="1" applyFill="1" applyBorder="1" applyProtection="1"/>
    <xf numFmtId="0" fontId="46" fillId="0" borderId="2" xfId="0" quotePrefix="1" applyFont="1" applyFill="1" applyBorder="1" applyProtection="1"/>
    <xf numFmtId="0" fontId="46" fillId="0" borderId="2" xfId="0" applyFont="1" applyFill="1" applyBorder="1" applyProtection="1"/>
    <xf numFmtId="0" fontId="50" fillId="0" borderId="0" xfId="0" applyFont="1" applyAlignment="1">
      <alignment horizontal="right"/>
    </xf>
    <xf numFmtId="0" fontId="46" fillId="0" borderId="0" xfId="0" applyFont="1" applyAlignment="1">
      <alignment horizontal="right"/>
    </xf>
    <xf numFmtId="0" fontId="41" fillId="10" borderId="2" xfId="2" applyFont="1" applyFill="1" applyBorder="1"/>
    <xf numFmtId="0" fontId="48" fillId="7" borderId="2" xfId="2" quotePrefix="1" applyFont="1" applyFill="1" applyBorder="1" applyAlignment="1">
      <alignment vertical="top" wrapText="1"/>
    </xf>
    <xf numFmtId="0" fontId="46" fillId="7" borderId="2" xfId="0" quotePrefix="1" applyFont="1" applyFill="1" applyBorder="1" applyAlignment="1" applyProtection="1"/>
    <xf numFmtId="0" fontId="46" fillId="7" borderId="2" xfId="0" applyFont="1" applyFill="1" applyBorder="1"/>
    <xf numFmtId="0" fontId="46" fillId="7" borderId="2" xfId="0" applyFont="1" applyFill="1" applyBorder="1" applyAlignment="1" applyProtection="1"/>
    <xf numFmtId="164" fontId="8" fillId="7" borderId="3" xfId="0" applyNumberFormat="1" applyFont="1" applyFill="1" applyBorder="1" applyAlignment="1" applyProtection="1">
      <alignment horizontal="center" vertical="center" wrapText="1"/>
      <protection locked="0"/>
    </xf>
    <xf numFmtId="0" fontId="8" fillId="7" borderId="3" xfId="0" applyFont="1" applyFill="1" applyBorder="1" applyAlignment="1" applyProtection="1">
      <alignment horizontal="center" vertical="center" wrapText="1"/>
      <protection locked="0"/>
    </xf>
    <xf numFmtId="0" fontId="8" fillId="7" borderId="3" xfId="0" applyFont="1" applyFill="1" applyBorder="1" applyAlignment="1" applyProtection="1">
      <alignment horizontal="left" vertical="center" wrapText="1"/>
      <protection locked="0"/>
    </xf>
    <xf numFmtId="0" fontId="8" fillId="2" borderId="3" xfId="0" applyNumberFormat="1" applyFont="1" applyFill="1" applyBorder="1" applyAlignment="1" applyProtection="1">
      <alignment horizontal="center" vertical="center" wrapText="1"/>
      <protection locked="0"/>
    </xf>
    <xf numFmtId="0" fontId="8" fillId="2" borderId="3" xfId="0" applyFont="1" applyFill="1" applyBorder="1" applyAlignment="1" applyProtection="1">
      <alignment horizontal="left" vertical="center" wrapText="1"/>
      <protection locked="0"/>
    </xf>
    <xf numFmtId="0" fontId="8" fillId="2" borderId="3" xfId="0" applyFont="1" applyFill="1" applyBorder="1" applyAlignment="1" applyProtection="1">
      <alignment horizontal="center" vertical="center" wrapText="1"/>
      <protection locked="0"/>
    </xf>
    <xf numFmtId="0" fontId="8" fillId="2" borderId="3" xfId="0" applyFont="1" applyFill="1" applyBorder="1" applyAlignment="1" applyProtection="1">
      <alignment vertical="center" wrapText="1"/>
      <protection locked="0"/>
    </xf>
    <xf numFmtId="0" fontId="41" fillId="10" borderId="2" xfId="0" applyFont="1" applyFill="1" applyBorder="1" applyAlignment="1" applyProtection="1">
      <alignment horizontal="left"/>
    </xf>
    <xf numFmtId="0" fontId="46" fillId="12" borderId="2" xfId="0" applyFont="1" applyFill="1" applyBorder="1" applyAlignment="1" applyProtection="1">
      <alignment horizontal="left"/>
    </xf>
    <xf numFmtId="0" fontId="46" fillId="12" borderId="2" xfId="0" quotePrefix="1" applyFont="1" applyFill="1" applyBorder="1" applyAlignment="1" applyProtection="1">
      <alignment horizontal="left"/>
    </xf>
    <xf numFmtId="49" fontId="3" fillId="0" borderId="0" xfId="2" applyNumberFormat="1" applyFont="1" applyFill="1" applyBorder="1"/>
    <xf numFmtId="49" fontId="2" fillId="7" borderId="2" xfId="2" applyNumberFormat="1" applyFont="1" applyFill="1" applyBorder="1"/>
    <xf numFmtId="0" fontId="1" fillId="4" borderId="2" xfId="0" applyFont="1" applyFill="1" applyBorder="1" applyAlignment="1">
      <alignment vertical="top" wrapText="1"/>
    </xf>
    <xf numFmtId="0" fontId="13" fillId="2" borderId="1" xfId="0" applyFont="1" applyFill="1" applyBorder="1" applyAlignment="1" applyProtection="1">
      <protection hidden="1"/>
    </xf>
    <xf numFmtId="0" fontId="12" fillId="2" borderId="0" xfId="0" applyFont="1" applyFill="1" applyProtection="1">
      <protection hidden="1"/>
    </xf>
    <xf numFmtId="0" fontId="0" fillId="2" borderId="0" xfId="0" applyFill="1" applyProtection="1">
      <protection hidden="1"/>
    </xf>
    <xf numFmtId="0" fontId="45" fillId="2" borderId="0" xfId="0" applyFont="1" applyFill="1" applyProtection="1">
      <protection hidden="1"/>
    </xf>
    <xf numFmtId="0" fontId="6" fillId="2" borderId="0" xfId="0" applyFont="1" applyFill="1" applyProtection="1">
      <protection hidden="1"/>
    </xf>
    <xf numFmtId="0" fontId="0" fillId="2" borderId="0" xfId="0" applyFill="1" applyAlignment="1" applyProtection="1">
      <alignment horizontal="center"/>
      <protection hidden="1"/>
    </xf>
    <xf numFmtId="0" fontId="0" fillId="2" borderId="0" xfId="0" applyFill="1" applyAlignment="1" applyProtection="1">
      <alignment wrapText="1"/>
      <protection hidden="1"/>
    </xf>
    <xf numFmtId="0" fontId="55" fillId="2" borderId="0" xfId="0" applyFont="1" applyFill="1" applyAlignment="1" applyProtection="1">
      <alignment horizontal="center"/>
      <protection hidden="1"/>
    </xf>
    <xf numFmtId="0" fontId="7" fillId="2" borderId="0" xfId="0" applyFont="1" applyFill="1" applyBorder="1" applyAlignment="1" applyProtection="1">
      <alignment horizontal="right"/>
      <protection hidden="1"/>
    </xf>
    <xf numFmtId="0" fontId="14" fillId="2" borderId="0" xfId="0" applyFont="1" applyFill="1" applyBorder="1" applyAlignment="1" applyProtection="1">
      <alignment horizontal="left"/>
      <protection hidden="1"/>
    </xf>
    <xf numFmtId="0" fontId="0" fillId="3" borderId="0" xfId="0" applyFill="1" applyAlignment="1" applyProtection="1">
      <alignment horizontal="center"/>
      <protection hidden="1"/>
    </xf>
    <xf numFmtId="0" fontId="0" fillId="3" borderId="0" xfId="0" applyFont="1" applyFill="1" applyBorder="1" applyAlignment="1" applyProtection="1">
      <alignment horizontal="center"/>
      <protection hidden="1"/>
    </xf>
    <xf numFmtId="0" fontId="0" fillId="3" borderId="0" xfId="0" applyFill="1" applyProtection="1">
      <protection hidden="1"/>
    </xf>
    <xf numFmtId="0" fontId="18" fillId="3" borderId="0" xfId="0" applyFont="1" applyFill="1" applyBorder="1" applyAlignment="1" applyProtection="1">
      <alignment horizontal="right" vertical="center"/>
      <protection hidden="1"/>
    </xf>
    <xf numFmtId="0" fontId="0" fillId="3" borderId="0" xfId="0" applyFill="1" applyAlignment="1" applyProtection="1">
      <alignment wrapText="1"/>
      <protection hidden="1"/>
    </xf>
    <xf numFmtId="0" fontId="28" fillId="3" borderId="0" xfId="0" applyFont="1" applyFill="1" applyProtection="1">
      <protection hidden="1"/>
    </xf>
    <xf numFmtId="0" fontId="19" fillId="3" borderId="0" xfId="0" applyFont="1" applyFill="1" applyProtection="1">
      <protection hidden="1"/>
    </xf>
    <xf numFmtId="0" fontId="19" fillId="3" borderId="0" xfId="0" applyFont="1" applyFill="1" applyAlignment="1" applyProtection="1">
      <alignment wrapText="1"/>
      <protection hidden="1"/>
    </xf>
    <xf numFmtId="0" fontId="19" fillId="3" borderId="0" xfId="0" applyFont="1" applyFill="1" applyAlignment="1" applyProtection="1">
      <alignment horizontal="center"/>
      <protection hidden="1"/>
    </xf>
    <xf numFmtId="0" fontId="18" fillId="3" borderId="0" xfId="0" applyFont="1" applyFill="1" applyProtection="1">
      <protection hidden="1"/>
    </xf>
    <xf numFmtId="0" fontId="6" fillId="3" borderId="0" xfId="0" applyFont="1" applyFill="1" applyProtection="1">
      <protection hidden="1"/>
    </xf>
    <xf numFmtId="0" fontId="0" fillId="2" borderId="0" xfId="0" applyFill="1" applyAlignment="1" applyProtection="1">
      <alignment horizontal="left" vertical="center" indent="1"/>
      <protection hidden="1"/>
    </xf>
    <xf numFmtId="0" fontId="14" fillId="2" borderId="0" xfId="0" applyFont="1" applyFill="1" applyBorder="1" applyAlignment="1" applyProtection="1">
      <alignment vertical="center"/>
      <protection hidden="1"/>
    </xf>
    <xf numFmtId="0" fontId="21" fillId="2" borderId="0" xfId="0" applyFont="1" applyFill="1" applyProtection="1">
      <protection hidden="1"/>
    </xf>
    <xf numFmtId="0" fontId="16" fillId="5" borderId="2" xfId="0" applyFont="1" applyFill="1" applyBorder="1" applyAlignment="1" applyProtection="1">
      <alignment horizontal="center" vertical="center" wrapText="1"/>
      <protection hidden="1"/>
    </xf>
    <xf numFmtId="0" fontId="16" fillId="5" borderId="3" xfId="0" applyFont="1" applyFill="1" applyBorder="1" applyAlignment="1" applyProtection="1">
      <alignment horizontal="center" vertical="center" wrapText="1"/>
      <protection hidden="1"/>
    </xf>
    <xf numFmtId="0" fontId="19" fillId="2" borderId="0" xfId="0" applyFont="1" applyFill="1" applyProtection="1">
      <protection hidden="1"/>
    </xf>
    <xf numFmtId="0" fontId="8" fillId="2" borderId="0" xfId="0" applyFont="1" applyFill="1" applyBorder="1" applyAlignment="1" applyProtection="1">
      <alignment horizontal="center" vertical="center"/>
      <protection hidden="1"/>
    </xf>
    <xf numFmtId="0" fontId="8" fillId="2" borderId="0" xfId="0" applyFont="1" applyFill="1" applyBorder="1" applyAlignment="1" applyProtection="1">
      <alignment horizontal="left" vertical="center" wrapText="1"/>
      <protection hidden="1"/>
    </xf>
    <xf numFmtId="0" fontId="9" fillId="2" borderId="0" xfId="0" applyFont="1" applyFill="1" applyBorder="1" applyAlignment="1" applyProtection="1">
      <alignment horizontal="center" vertical="center"/>
      <protection hidden="1"/>
    </xf>
    <xf numFmtId="0" fontId="19" fillId="2" borderId="0" xfId="0" applyFont="1" applyFill="1" applyAlignment="1" applyProtection="1">
      <alignment wrapText="1"/>
      <protection hidden="1"/>
    </xf>
    <xf numFmtId="0" fontId="30" fillId="2" borderId="0" xfId="0" quotePrefix="1" applyFont="1" applyFill="1" applyProtection="1">
      <protection hidden="1"/>
    </xf>
    <xf numFmtId="0" fontId="13" fillId="2" borderId="0" xfId="0" applyFont="1" applyFill="1" applyBorder="1" applyAlignment="1" applyProtection="1">
      <protection hidden="1"/>
    </xf>
    <xf numFmtId="0" fontId="11" fillId="2" borderId="0" xfId="0" applyFont="1" applyFill="1" applyProtection="1">
      <protection hidden="1"/>
    </xf>
    <xf numFmtId="0" fontId="18" fillId="3" borderId="0" xfId="0" applyFont="1" applyFill="1" applyBorder="1" applyAlignment="1" applyProtection="1">
      <alignment horizontal="right"/>
      <protection hidden="1"/>
    </xf>
    <xf numFmtId="0" fontId="9" fillId="2" borderId="0" xfId="0" applyFont="1" applyFill="1" applyAlignment="1" applyProtection="1">
      <alignment horizontal="center" wrapText="1"/>
      <protection hidden="1"/>
    </xf>
    <xf numFmtId="0" fontId="29" fillId="3" borderId="0" xfId="0" applyFont="1" applyFill="1" applyProtection="1">
      <protection hidden="1"/>
    </xf>
    <xf numFmtId="0" fontId="29" fillId="3" borderId="0" xfId="0" applyFont="1" applyFill="1" applyAlignment="1" applyProtection="1">
      <alignment horizontal="right"/>
      <protection hidden="1"/>
    </xf>
    <xf numFmtId="0" fontId="29" fillId="3" borderId="0" xfId="0" applyFont="1" applyFill="1" applyAlignment="1" applyProtection="1">
      <alignment horizontal="center"/>
      <protection hidden="1"/>
    </xf>
    <xf numFmtId="0" fontId="52" fillId="2" borderId="0" xfId="0" applyFont="1" applyFill="1" applyAlignment="1" applyProtection="1">
      <alignment horizontal="right"/>
      <protection hidden="1"/>
    </xf>
    <xf numFmtId="0" fontId="33" fillId="2" borderId="2" xfId="2" applyFont="1" applyFill="1" applyBorder="1" applyAlignment="1" applyProtection="1">
      <alignment horizontal="center" vertical="center"/>
      <protection hidden="1"/>
    </xf>
    <xf numFmtId="0" fontId="42" fillId="2" borderId="0" xfId="3" applyFont="1" applyFill="1" applyAlignment="1" applyProtection="1">
      <alignment horizontal="right"/>
      <protection hidden="1"/>
    </xf>
    <xf numFmtId="0" fontId="0" fillId="2" borderId="0" xfId="0" applyFill="1" applyAlignment="1" applyProtection="1">
      <protection hidden="1"/>
    </xf>
    <xf numFmtId="0" fontId="33" fillId="2" borderId="0" xfId="2" applyFont="1" applyFill="1" applyProtection="1">
      <protection hidden="1"/>
    </xf>
    <xf numFmtId="0" fontId="36" fillId="2" borderId="0" xfId="2" applyFont="1" applyFill="1" applyAlignment="1" applyProtection="1">
      <alignment horizontal="center"/>
      <protection hidden="1"/>
    </xf>
    <xf numFmtId="0" fontId="33" fillId="2" borderId="0" xfId="2" applyFont="1" applyFill="1" applyAlignment="1" applyProtection="1">
      <alignment wrapText="1"/>
      <protection hidden="1"/>
    </xf>
    <xf numFmtId="0" fontId="44" fillId="2" borderId="0" xfId="2" applyFont="1" applyFill="1" applyProtection="1">
      <protection hidden="1"/>
    </xf>
    <xf numFmtId="0" fontId="47" fillId="11" borderId="2" xfId="2" applyFont="1" applyFill="1" applyBorder="1" applyAlignment="1" applyProtection="1">
      <alignment horizontal="center" vertical="center"/>
      <protection hidden="1"/>
    </xf>
    <xf numFmtId="0" fontId="35" fillId="2" borderId="0" xfId="2" applyFont="1" applyFill="1" applyProtection="1">
      <protection hidden="1"/>
    </xf>
    <xf numFmtId="0" fontId="54" fillId="2" borderId="0" xfId="2" applyFont="1" applyFill="1" applyProtection="1">
      <protection hidden="1"/>
    </xf>
    <xf numFmtId="0" fontId="12" fillId="2" borderId="0" xfId="0" applyFont="1" applyFill="1" applyAlignment="1" applyProtection="1">
      <alignment wrapText="1"/>
      <protection hidden="1"/>
    </xf>
    <xf numFmtId="0" fontId="12" fillId="2" borderId="0" xfId="0" applyFont="1" applyFill="1" applyAlignment="1" applyProtection="1">
      <alignment horizontal="center"/>
      <protection hidden="1"/>
    </xf>
    <xf numFmtId="0" fontId="27" fillId="2" borderId="0" xfId="0" applyFont="1" applyFill="1" applyProtection="1">
      <protection hidden="1"/>
    </xf>
    <xf numFmtId="0" fontId="8" fillId="2" borderId="0" xfId="0" applyFont="1" applyFill="1" applyAlignment="1" applyProtection="1">
      <alignment horizontal="left" vertical="top"/>
      <protection hidden="1"/>
    </xf>
    <xf numFmtId="0" fontId="7" fillId="2" borderId="0" xfId="0" applyFont="1" applyFill="1" applyProtection="1">
      <protection hidden="1"/>
    </xf>
    <xf numFmtId="165" fontId="19" fillId="6" borderId="12" xfId="0" quotePrefix="1" applyNumberFormat="1" applyFont="1" applyFill="1" applyBorder="1" applyAlignment="1" applyProtection="1">
      <alignment horizontal="center" vertical="center" wrapText="1"/>
      <protection hidden="1"/>
    </xf>
    <xf numFmtId="0" fontId="19" fillId="6" borderId="13" xfId="0" applyFont="1" applyFill="1" applyBorder="1" applyAlignment="1" applyProtection="1">
      <alignment horizontal="center" vertical="center" wrapText="1"/>
      <protection hidden="1"/>
    </xf>
    <xf numFmtId="165" fontId="19" fillId="6" borderId="13" xfId="0" quotePrefix="1" applyNumberFormat="1" applyFont="1" applyFill="1" applyBorder="1" applyAlignment="1" applyProtection="1">
      <alignment horizontal="center" vertical="center" wrapText="1"/>
      <protection hidden="1"/>
    </xf>
    <xf numFmtId="165" fontId="19" fillId="6" borderId="3" xfId="0" quotePrefix="1" applyNumberFormat="1" applyFont="1" applyFill="1" applyBorder="1" applyAlignment="1" applyProtection="1">
      <alignment horizontal="center" vertical="center" wrapText="1"/>
      <protection hidden="1"/>
    </xf>
    <xf numFmtId="0" fontId="20" fillId="2" borderId="0" xfId="0" applyFont="1" applyFill="1" applyProtection="1">
      <protection hidden="1"/>
    </xf>
    <xf numFmtId="0" fontId="0" fillId="2" borderId="0" xfId="0" applyFill="1" applyBorder="1" applyAlignment="1" applyProtection="1">
      <alignment horizontal="center"/>
      <protection hidden="1"/>
    </xf>
    <xf numFmtId="0" fontId="15" fillId="2" borderId="0" xfId="0" applyFont="1" applyFill="1" applyAlignment="1" applyProtection="1">
      <alignment horizontal="center" vertical="center"/>
      <protection hidden="1"/>
    </xf>
    <xf numFmtId="0" fontId="11" fillId="2" borderId="0" xfId="0" applyFont="1" applyFill="1" applyAlignment="1" applyProtection="1">
      <alignment horizontal="center"/>
      <protection hidden="1"/>
    </xf>
    <xf numFmtId="0" fontId="11" fillId="2" borderId="0" xfId="0" applyFont="1" applyFill="1" applyAlignment="1" applyProtection="1">
      <alignment wrapText="1"/>
      <protection hidden="1"/>
    </xf>
    <xf numFmtId="0" fontId="10" fillId="2" borderId="0" xfId="0" applyFont="1" applyFill="1" applyAlignment="1" applyProtection="1">
      <alignment vertical="center" wrapText="1"/>
      <protection hidden="1"/>
    </xf>
    <xf numFmtId="0" fontId="16" fillId="2" borderId="0" xfId="0" applyFont="1" applyFill="1" applyAlignment="1" applyProtection="1">
      <alignment horizontal="center" wrapText="1"/>
      <protection hidden="1"/>
    </xf>
    <xf numFmtId="164" fontId="16" fillId="5" borderId="2" xfId="0" applyNumberFormat="1" applyFont="1" applyFill="1" applyBorder="1" applyAlignment="1" applyProtection="1">
      <alignment horizontal="center" vertical="center" wrapText="1"/>
      <protection hidden="1"/>
    </xf>
    <xf numFmtId="0" fontId="24" fillId="2" borderId="0" xfId="0" applyFont="1" applyFill="1" applyAlignment="1" applyProtection="1">
      <alignment horizontal="center" vertical="center" wrapText="1"/>
      <protection hidden="1"/>
    </xf>
    <xf numFmtId="0" fontId="7" fillId="3" borderId="0" xfId="0" applyFont="1" applyFill="1" applyAlignment="1" applyProtection="1">
      <alignment horizontal="right"/>
      <protection hidden="1"/>
    </xf>
    <xf numFmtId="0" fontId="0" fillId="3" borderId="0" xfId="0" quotePrefix="1" applyFill="1" applyProtection="1">
      <protection hidden="1"/>
    </xf>
    <xf numFmtId="0" fontId="7" fillId="3" borderId="0" xfId="0" applyFont="1" applyFill="1" applyProtection="1">
      <protection hidden="1"/>
    </xf>
    <xf numFmtId="0" fontId="0" fillId="3" borderId="0" xfId="0" applyFont="1" applyFill="1" applyProtection="1">
      <protection hidden="1"/>
    </xf>
    <xf numFmtId="0" fontId="23" fillId="3" borderId="0" xfId="0" applyFont="1" applyFill="1" applyBorder="1" applyAlignment="1" applyProtection="1">
      <alignment horizontal="left"/>
      <protection hidden="1"/>
    </xf>
    <xf numFmtId="0" fontId="19" fillId="3" borderId="0" xfId="0" applyFont="1" applyFill="1" applyBorder="1" applyAlignment="1" applyProtection="1">
      <alignment horizontal="left" wrapText="1"/>
      <protection hidden="1"/>
    </xf>
    <xf numFmtId="0" fontId="18" fillId="3" borderId="0" xfId="0" applyFont="1" applyFill="1" applyAlignment="1" applyProtection="1">
      <alignment horizontal="right"/>
      <protection hidden="1"/>
    </xf>
    <xf numFmtId="0" fontId="38" fillId="3" borderId="0" xfId="0" applyFont="1" applyFill="1" applyBorder="1" applyAlignment="1" applyProtection="1">
      <alignment horizontal="left" vertical="top"/>
      <protection hidden="1"/>
    </xf>
    <xf numFmtId="0" fontId="19" fillId="2" borderId="0" xfId="0" applyFont="1" applyFill="1" applyBorder="1" applyAlignment="1" applyProtection="1">
      <alignment vertical="top"/>
      <protection hidden="1"/>
    </xf>
    <xf numFmtId="0" fontId="0" fillId="2" borderId="0" xfId="0" applyFont="1" applyFill="1" applyBorder="1" applyAlignment="1" applyProtection="1">
      <alignment vertical="top"/>
      <protection hidden="1"/>
    </xf>
    <xf numFmtId="0" fontId="18" fillId="3" borderId="0" xfId="0" applyFont="1" applyFill="1" applyBorder="1" applyAlignment="1" applyProtection="1">
      <alignment horizontal="left"/>
      <protection hidden="1"/>
    </xf>
    <xf numFmtId="0" fontId="22" fillId="2" borderId="0" xfId="0" applyFont="1" applyFill="1" applyAlignment="1" applyProtection="1">
      <alignment horizontal="center"/>
      <protection hidden="1"/>
    </xf>
    <xf numFmtId="0" fontId="9" fillId="3" borderId="0" xfId="0" applyFont="1" applyFill="1" applyAlignment="1" applyProtection="1">
      <alignment horizontal="center" wrapText="1"/>
      <protection hidden="1"/>
    </xf>
    <xf numFmtId="0" fontId="16" fillId="3" borderId="0" xfId="0" applyFont="1" applyFill="1" applyAlignment="1" applyProtection="1">
      <alignment horizontal="center" wrapText="1"/>
      <protection hidden="1"/>
    </xf>
    <xf numFmtId="0" fontId="8" fillId="3" borderId="0" xfId="0" applyFont="1" applyFill="1" applyAlignment="1" applyProtection="1">
      <alignment vertical="center"/>
      <protection hidden="1"/>
    </xf>
    <xf numFmtId="0" fontId="39" fillId="3" borderId="0" xfId="0" applyFont="1" applyFill="1" applyAlignment="1" applyProtection="1">
      <alignment vertical="center"/>
      <protection hidden="1"/>
    </xf>
    <xf numFmtId="0" fontId="23" fillId="3" borderId="0" xfId="0" applyFont="1" applyFill="1" applyBorder="1" applyAlignment="1" applyProtection="1">
      <alignment horizontal="right"/>
      <protection hidden="1"/>
    </xf>
    <xf numFmtId="0" fontId="6" fillId="3" borderId="0" xfId="0" applyFont="1" applyFill="1" applyAlignment="1" applyProtection="1">
      <alignment horizontal="right"/>
      <protection hidden="1"/>
    </xf>
    <xf numFmtId="0" fontId="0" fillId="2" borderId="0" xfId="0" applyFill="1" applyAlignment="1" applyProtection="1">
      <alignment horizontal="right"/>
      <protection hidden="1"/>
    </xf>
    <xf numFmtId="0" fontId="40" fillId="3" borderId="0" xfId="0" applyFont="1" applyFill="1" applyProtection="1">
      <protection hidden="1"/>
    </xf>
    <xf numFmtId="0" fontId="6" fillId="13" borderId="2" xfId="2" applyFont="1" applyFill="1" applyBorder="1" applyAlignment="1" applyProtection="1">
      <alignment horizontal="center"/>
      <protection hidden="1"/>
    </xf>
    <xf numFmtId="0" fontId="56" fillId="8" borderId="2" xfId="2" applyFont="1" applyFill="1" applyBorder="1" applyAlignment="1" applyProtection="1">
      <alignment horizontal="center" vertical="center"/>
      <protection hidden="1"/>
    </xf>
    <xf numFmtId="0" fontId="8" fillId="3" borderId="2" xfId="0" applyFont="1" applyFill="1" applyBorder="1" applyAlignment="1" applyProtection="1">
      <alignment horizontal="center" vertical="center"/>
      <protection locked="0" hidden="1"/>
    </xf>
    <xf numFmtId="0" fontId="8" fillId="3" borderId="2" xfId="0" applyFont="1" applyFill="1" applyBorder="1" applyAlignment="1" applyProtection="1">
      <alignment horizontal="left" vertical="center" wrapText="1"/>
      <protection locked="0" hidden="1"/>
    </xf>
    <xf numFmtId="0" fontId="8" fillId="0" borderId="2" xfId="0" applyFont="1" applyBorder="1" applyAlignment="1" applyProtection="1">
      <alignment horizontal="left" vertical="center" wrapText="1"/>
      <protection locked="0" hidden="1"/>
    </xf>
    <xf numFmtId="0" fontId="9" fillId="4" borderId="2" xfId="0" applyFont="1" applyFill="1" applyBorder="1" applyAlignment="1" applyProtection="1">
      <alignment horizontal="center" vertical="center"/>
      <protection locked="0" hidden="1"/>
    </xf>
    <xf numFmtId="0" fontId="8" fillId="4" borderId="2" xfId="0" applyFont="1" applyFill="1" applyBorder="1" applyAlignment="1" applyProtection="1">
      <alignment horizontal="left" vertical="center" wrapText="1"/>
      <protection locked="0" hidden="1"/>
    </xf>
    <xf numFmtId="0" fontId="8" fillId="2" borderId="2" xfId="0" applyFont="1" applyFill="1" applyBorder="1" applyAlignment="1" applyProtection="1">
      <alignment horizontal="center" vertical="center"/>
      <protection locked="0" hidden="1"/>
    </xf>
    <xf numFmtId="0" fontId="8" fillId="2" borderId="2" xfId="0" applyFont="1" applyFill="1" applyBorder="1" applyAlignment="1" applyProtection="1">
      <alignment horizontal="left" vertical="center" wrapText="1"/>
      <protection locked="0" hidden="1"/>
    </xf>
    <xf numFmtId="0" fontId="8" fillId="3" borderId="2" xfId="0" applyFont="1" applyFill="1" applyBorder="1" applyAlignment="1" applyProtection="1">
      <alignment horizontal="center" vertical="center" wrapText="1"/>
      <protection locked="0" hidden="1"/>
    </xf>
    <xf numFmtId="0" fontId="8" fillId="2" borderId="2" xfId="0" applyFont="1" applyFill="1" applyBorder="1" applyAlignment="1" applyProtection="1">
      <alignment horizontal="center" vertical="center" wrapText="1"/>
      <protection locked="0" hidden="1"/>
    </xf>
    <xf numFmtId="0" fontId="8" fillId="2" borderId="2" xfId="0" applyFont="1" applyFill="1" applyBorder="1" applyAlignment="1" applyProtection="1">
      <alignment horizontal="left" vertical="center"/>
      <protection locked="0"/>
    </xf>
    <xf numFmtId="165" fontId="19" fillId="7" borderId="12" xfId="0" applyNumberFormat="1" applyFont="1" applyFill="1" applyBorder="1" applyAlignment="1" applyProtection="1">
      <alignment horizontal="center" vertical="center" wrapText="1"/>
      <protection locked="0"/>
    </xf>
    <xf numFmtId="0" fontId="19" fillId="7" borderId="13" xfId="0" applyFont="1" applyFill="1" applyBorder="1" applyAlignment="1" applyProtection="1">
      <alignment horizontal="center" vertical="center" wrapText="1"/>
      <protection locked="0"/>
    </xf>
    <xf numFmtId="0" fontId="19" fillId="7" borderId="3" xfId="0" applyFont="1" applyFill="1" applyBorder="1" applyAlignment="1" applyProtection="1">
      <alignment horizontal="center" vertical="center" wrapText="1"/>
      <protection locked="0"/>
    </xf>
    <xf numFmtId="0" fontId="19" fillId="7" borderId="12" xfId="0" applyNumberFormat="1" applyFont="1" applyFill="1" applyBorder="1" applyAlignment="1" applyProtection="1">
      <alignment horizontal="center" vertical="center" wrapText="1"/>
      <protection locked="0"/>
    </xf>
    <xf numFmtId="0" fontId="19" fillId="7" borderId="13" xfId="0" applyNumberFormat="1" applyFont="1" applyFill="1" applyBorder="1" applyAlignment="1" applyProtection="1">
      <alignment horizontal="center" vertical="center" wrapText="1"/>
      <protection locked="0"/>
    </xf>
    <xf numFmtId="0" fontId="19" fillId="7" borderId="3" xfId="0" applyNumberFormat="1" applyFont="1" applyFill="1" applyBorder="1" applyAlignment="1" applyProtection="1">
      <alignment horizontal="center" vertical="center" wrapText="1"/>
      <protection locked="0"/>
    </xf>
    <xf numFmtId="0" fontId="33" fillId="2" borderId="2" xfId="2" applyFont="1" applyFill="1" applyBorder="1" applyAlignment="1" applyProtection="1">
      <alignment horizontal="center" vertical="center"/>
      <protection locked="0"/>
    </xf>
    <xf numFmtId="0" fontId="8" fillId="2" borderId="0" xfId="0" applyFont="1" applyFill="1" applyProtection="1">
      <protection hidden="1"/>
    </xf>
    <xf numFmtId="0" fontId="57" fillId="2" borderId="0" xfId="0" applyFont="1" applyFill="1" applyBorder="1" applyAlignment="1" applyProtection="1">
      <alignment vertical="center"/>
      <protection hidden="1"/>
    </xf>
    <xf numFmtId="166" fontId="8" fillId="14" borderId="3" xfId="0" applyNumberFormat="1" applyFont="1" applyFill="1" applyBorder="1" applyAlignment="1" applyProtection="1">
      <alignment horizontal="center" vertical="center" wrapText="1"/>
      <protection hidden="1"/>
    </xf>
    <xf numFmtId="0" fontId="8" fillId="14" borderId="3" xfId="0" applyFont="1" applyFill="1" applyBorder="1" applyAlignment="1" applyProtection="1">
      <alignment horizontal="center" vertical="center" wrapText="1"/>
      <protection hidden="1"/>
    </xf>
    <xf numFmtId="0" fontId="8" fillId="14" borderId="3" xfId="0" applyNumberFormat="1" applyFont="1" applyFill="1" applyBorder="1" applyAlignment="1" applyProtection="1">
      <alignment horizontal="center" vertical="center" wrapText="1"/>
      <protection hidden="1"/>
    </xf>
    <xf numFmtId="0" fontId="0" fillId="2" borderId="0" xfId="0" applyFill="1" applyBorder="1" applyAlignment="1" applyProtection="1">
      <protection hidden="1"/>
    </xf>
    <xf numFmtId="0" fontId="46" fillId="0" borderId="2" xfId="0" applyFont="1" applyFill="1" applyBorder="1" applyAlignment="1" applyProtection="1">
      <alignment horizontal="left"/>
    </xf>
    <xf numFmtId="0" fontId="58" fillId="0" borderId="0" xfId="0" applyFont="1"/>
    <xf numFmtId="0" fontId="19" fillId="2" borderId="0" xfId="0" applyFont="1" applyFill="1" applyBorder="1" applyAlignment="1" applyProtection="1">
      <alignment vertical="center"/>
      <protection hidden="1"/>
    </xf>
    <xf numFmtId="0" fontId="28" fillId="2" borderId="0" xfId="0" applyFont="1" applyFill="1" applyBorder="1" applyAlignment="1" applyProtection="1">
      <alignment vertical="top"/>
      <protection hidden="1"/>
    </xf>
    <xf numFmtId="0" fontId="0" fillId="2" borderId="0" xfId="0" applyFill="1" applyBorder="1" applyAlignment="1" applyProtection="1">
      <alignment horizontal="left" vertical="center" wrapText="1" indent="1"/>
      <protection hidden="1"/>
    </xf>
    <xf numFmtId="0" fontId="61" fillId="3" borderId="0" xfId="0" applyFont="1" applyFill="1" applyProtection="1">
      <protection hidden="1"/>
    </xf>
    <xf numFmtId="0" fontId="62" fillId="2" borderId="1" xfId="0" applyFont="1" applyFill="1" applyBorder="1" applyAlignment="1" applyProtection="1">
      <protection hidden="1"/>
    </xf>
    <xf numFmtId="0" fontId="13" fillId="2" borderId="1" xfId="0" applyFont="1" applyFill="1" applyBorder="1" applyAlignment="1" applyProtection="1">
      <alignment vertical="center"/>
      <protection hidden="1"/>
    </xf>
    <xf numFmtId="0" fontId="63" fillId="2" borderId="1" xfId="0" applyFont="1" applyFill="1" applyBorder="1" applyAlignment="1" applyProtection="1">
      <alignment vertical="center"/>
      <protection hidden="1"/>
    </xf>
    <xf numFmtId="0" fontId="18" fillId="3" borderId="0" xfId="0" applyFont="1" applyFill="1" applyAlignment="1" applyProtection="1">
      <alignment wrapText="1"/>
      <protection hidden="1"/>
    </xf>
    <xf numFmtId="0" fontId="64" fillId="2" borderId="0" xfId="0" applyFont="1" applyFill="1" applyProtection="1">
      <protection hidden="1"/>
    </xf>
    <xf numFmtId="0" fontId="31" fillId="9" borderId="2" xfId="2" applyFont="1" applyFill="1" applyBorder="1" applyAlignment="1" applyProtection="1">
      <alignment horizontal="center" vertical="center"/>
      <protection hidden="1"/>
    </xf>
    <xf numFmtId="0" fontId="31" fillId="9" borderId="2" xfId="2" applyFont="1" applyFill="1" applyBorder="1" applyAlignment="1" applyProtection="1">
      <alignment horizontal="center" vertical="center" wrapText="1"/>
      <protection hidden="1"/>
    </xf>
    <xf numFmtId="0" fontId="0" fillId="2" borderId="0" xfId="0" applyFill="1" applyBorder="1" applyAlignment="1" applyProtection="1">
      <alignment horizontal="left" vertical="center" wrapText="1" indent="1"/>
      <protection hidden="1"/>
    </xf>
    <xf numFmtId="0" fontId="65" fillId="3" borderId="0" xfId="0" applyFont="1" applyFill="1" applyProtection="1">
      <protection hidden="1"/>
    </xf>
    <xf numFmtId="0" fontId="46" fillId="0" borderId="0" xfId="0" applyFont="1" applyFill="1" applyBorder="1" applyAlignment="1" applyProtection="1">
      <alignment horizontal="left"/>
    </xf>
    <xf numFmtId="0" fontId="46" fillId="0" borderId="2" xfId="0" applyFont="1" applyFill="1" applyBorder="1" applyAlignment="1" applyProtection="1">
      <alignment horizontal="left" wrapText="1"/>
    </xf>
    <xf numFmtId="0" fontId="61" fillId="3" borderId="0" xfId="0" applyFont="1" applyFill="1" applyAlignment="1" applyProtection="1">
      <alignment horizontal="left"/>
      <protection hidden="1"/>
    </xf>
    <xf numFmtId="0" fontId="61" fillId="3" borderId="0" xfId="0" applyFont="1" applyFill="1" applyAlignment="1" applyProtection="1">
      <alignment horizontal="right"/>
      <protection hidden="1"/>
    </xf>
    <xf numFmtId="0" fontId="19" fillId="2" borderId="5" xfId="0" applyFont="1" applyFill="1" applyBorder="1" applyAlignment="1" applyProtection="1">
      <alignment horizontal="center" vertical="center" wrapText="1"/>
      <protection locked="0"/>
    </xf>
    <xf numFmtId="0" fontId="66" fillId="3" borderId="0" xfId="0" applyFont="1" applyFill="1" applyProtection="1">
      <protection hidden="1"/>
    </xf>
    <xf numFmtId="0" fontId="14" fillId="2" borderId="5" xfId="0" applyFont="1" applyFill="1" applyBorder="1" applyAlignment="1" applyProtection="1">
      <protection locked="0"/>
    </xf>
    <xf numFmtId="0" fontId="31" fillId="9" borderId="10" xfId="2" applyFont="1" applyFill="1" applyBorder="1" applyAlignment="1" applyProtection="1">
      <alignment vertical="top" wrapText="1"/>
      <protection hidden="1"/>
    </xf>
    <xf numFmtId="0" fontId="31" fillId="9" borderId="6" xfId="2" applyFont="1" applyFill="1" applyBorder="1" applyAlignment="1" applyProtection="1">
      <alignment vertical="top" wrapText="1"/>
      <protection hidden="1"/>
    </xf>
    <xf numFmtId="0" fontId="31" fillId="9" borderId="11" xfId="2" applyFont="1" applyFill="1" applyBorder="1" applyAlignment="1" applyProtection="1">
      <alignment vertical="top" wrapText="1"/>
      <protection hidden="1"/>
    </xf>
    <xf numFmtId="0" fontId="6" fillId="13" borderId="10" xfId="2" applyFont="1" applyFill="1" applyBorder="1" applyAlignment="1" applyProtection="1">
      <protection hidden="1"/>
    </xf>
    <xf numFmtId="0" fontId="27" fillId="13" borderId="11" xfId="0" applyFont="1" applyFill="1" applyBorder="1" applyAlignment="1" applyProtection="1">
      <protection hidden="1"/>
    </xf>
    <xf numFmtId="0" fontId="33" fillId="2" borderId="10" xfId="2" applyFont="1" applyFill="1" applyBorder="1" applyAlignment="1" applyProtection="1">
      <alignment vertical="top" wrapText="1"/>
      <protection hidden="1"/>
    </xf>
    <xf numFmtId="0" fontId="33" fillId="2" borderId="11" xfId="2" applyFont="1" applyFill="1" applyBorder="1" applyAlignment="1" applyProtection="1">
      <alignment vertical="top" wrapText="1"/>
      <protection hidden="1"/>
    </xf>
    <xf numFmtId="0" fontId="47" fillId="11" borderId="10" xfId="2" applyFont="1" applyFill="1" applyBorder="1" applyAlignment="1" applyProtection="1">
      <alignment vertical="top" wrapText="1"/>
      <protection hidden="1"/>
    </xf>
    <xf numFmtId="0" fontId="47" fillId="11" borderId="11" xfId="2" applyFont="1" applyFill="1" applyBorder="1" applyAlignment="1" applyProtection="1">
      <alignment vertical="top" wrapText="1"/>
      <protection hidden="1"/>
    </xf>
    <xf numFmtId="0" fontId="0" fillId="2" borderId="15" xfId="0" applyFill="1" applyBorder="1" applyAlignment="1" applyProtection="1">
      <alignment horizontal="left" vertical="center" wrapText="1" indent="1"/>
      <protection hidden="1"/>
    </xf>
    <xf numFmtId="0" fontId="0" fillId="2" borderId="7" xfId="0" applyFill="1" applyBorder="1" applyAlignment="1" applyProtection="1">
      <alignment horizontal="left" vertical="center" wrapText="1" indent="1"/>
      <protection hidden="1"/>
    </xf>
    <xf numFmtId="0" fontId="0" fillId="2" borderId="16" xfId="0" applyFill="1" applyBorder="1" applyAlignment="1" applyProtection="1">
      <alignment horizontal="left" vertical="center" wrapText="1" indent="1"/>
      <protection hidden="1"/>
    </xf>
    <xf numFmtId="0" fontId="0" fillId="2" borderId="14" xfId="0" applyFill="1" applyBorder="1" applyAlignment="1" applyProtection="1">
      <alignment horizontal="left" vertical="center" wrapText="1" indent="1"/>
      <protection hidden="1"/>
    </xf>
    <xf numFmtId="0" fontId="0" fillId="2" borderId="0" xfId="0" applyFill="1" applyBorder="1" applyAlignment="1" applyProtection="1">
      <alignment horizontal="left" vertical="center" wrapText="1" indent="1"/>
      <protection hidden="1"/>
    </xf>
    <xf numFmtId="0" fontId="0" fillId="2" borderId="17" xfId="0" applyFill="1" applyBorder="1" applyAlignment="1" applyProtection="1">
      <alignment horizontal="left" vertical="center" wrapText="1" indent="1"/>
      <protection hidden="1"/>
    </xf>
    <xf numFmtId="0" fontId="0" fillId="2" borderId="4" xfId="0" applyFill="1" applyBorder="1" applyAlignment="1" applyProtection="1">
      <alignment horizontal="left" vertical="center" wrapText="1" indent="1"/>
      <protection hidden="1"/>
    </xf>
    <xf numFmtId="0" fontId="0" fillId="2" borderId="5" xfId="0" applyFill="1" applyBorder="1" applyAlignment="1" applyProtection="1">
      <alignment horizontal="left" vertical="center" wrapText="1" indent="1"/>
      <protection hidden="1"/>
    </xf>
    <xf numFmtId="0" fontId="0" fillId="2" borderId="18" xfId="0" applyFill="1" applyBorder="1" applyAlignment="1" applyProtection="1">
      <alignment horizontal="left" vertical="center" wrapText="1" indent="1"/>
      <protection hidden="1"/>
    </xf>
    <xf numFmtId="0" fontId="37" fillId="2" borderId="5" xfId="0" applyFont="1" applyFill="1" applyBorder="1" applyAlignment="1" applyProtection="1">
      <protection hidden="1"/>
    </xf>
    <xf numFmtId="0" fontId="0" fillId="0" borderId="5" xfId="0" applyBorder="1" applyAlignment="1" applyProtection="1">
      <protection hidden="1"/>
    </xf>
    <xf numFmtId="0" fontId="60" fillId="3" borderId="0" xfId="0" applyFont="1" applyFill="1" applyAlignment="1" applyProtection="1">
      <alignment wrapText="1"/>
      <protection hidden="1"/>
    </xf>
    <xf numFmtId="0" fontId="0" fillId="0" borderId="0" xfId="0" applyAlignment="1">
      <alignment wrapText="1"/>
    </xf>
    <xf numFmtId="0" fontId="38" fillId="2" borderId="0" xfId="0" applyFont="1" applyFill="1" applyAlignment="1" applyProtection="1">
      <alignment vertical="top" wrapText="1"/>
      <protection hidden="1"/>
    </xf>
    <xf numFmtId="0" fontId="54" fillId="2" borderId="5" xfId="0" applyFont="1" applyFill="1" applyBorder="1" applyAlignment="1" applyProtection="1">
      <alignment horizontal="left" vertical="center"/>
      <protection locked="0" hidden="1"/>
    </xf>
    <xf numFmtId="0" fontId="31" fillId="9" borderId="10" xfId="2" applyFont="1" applyFill="1" applyBorder="1" applyAlignment="1" applyProtection="1">
      <alignment vertical="center"/>
      <protection hidden="1"/>
    </xf>
    <xf numFmtId="0" fontId="31" fillId="9" borderId="11" xfId="2" applyFont="1" applyFill="1" applyBorder="1" applyAlignment="1" applyProtection="1">
      <alignment vertical="center"/>
      <protection hidden="1"/>
    </xf>
    <xf numFmtId="0" fontId="32" fillId="2" borderId="10" xfId="2" applyFont="1" applyFill="1" applyBorder="1" applyAlignment="1" applyProtection="1">
      <protection hidden="1"/>
    </xf>
    <xf numFmtId="0" fontId="32" fillId="2" borderId="11" xfId="2" applyFont="1" applyFill="1" applyBorder="1" applyAlignment="1" applyProtection="1">
      <protection hidden="1"/>
    </xf>
    <xf numFmtId="0" fontId="51" fillId="2" borderId="5" xfId="0" applyFont="1" applyFill="1" applyBorder="1" applyAlignment="1" applyProtection="1">
      <alignment horizontal="left"/>
      <protection hidden="1"/>
    </xf>
    <xf numFmtId="0" fontId="51" fillId="0" borderId="5" xfId="0" applyFont="1" applyBorder="1" applyAlignment="1" applyProtection="1">
      <protection hidden="1"/>
    </xf>
    <xf numFmtId="0" fontId="6" fillId="7" borderId="2" xfId="0" applyFont="1" applyFill="1" applyBorder="1" applyAlignment="1" applyProtection="1">
      <alignment horizontal="center" vertical="center"/>
      <protection hidden="1"/>
    </xf>
    <xf numFmtId="0" fontId="0" fillId="0" borderId="2" xfId="0" applyBorder="1"/>
    <xf numFmtId="0" fontId="6" fillId="14" borderId="2" xfId="0" applyFont="1" applyFill="1" applyBorder="1" applyAlignment="1" applyProtection="1">
      <alignment horizontal="center" vertical="center"/>
      <protection hidden="1"/>
    </xf>
    <xf numFmtId="0" fontId="51" fillId="2" borderId="5" xfId="0" applyFont="1" applyFill="1" applyBorder="1" applyAlignment="1" applyProtection="1">
      <alignment horizontal="center"/>
      <protection hidden="1"/>
    </xf>
    <xf numFmtId="0" fontId="6" fillId="4" borderId="9" xfId="0" applyFont="1" applyFill="1" applyBorder="1" applyAlignment="1" applyProtection="1">
      <alignment horizontal="center" vertical="center"/>
      <protection hidden="1"/>
    </xf>
    <xf numFmtId="0" fontId="6" fillId="4" borderId="8" xfId="0" applyFont="1" applyFill="1" applyBorder="1" applyAlignment="1" applyProtection="1">
      <alignment horizontal="center" vertical="center"/>
      <protection hidden="1"/>
    </xf>
    <xf numFmtId="0" fontId="18" fillId="6" borderId="10" xfId="0" applyFont="1" applyFill="1" applyBorder="1" applyAlignment="1" applyProtection="1">
      <alignment horizontal="center"/>
      <protection hidden="1"/>
    </xf>
    <xf numFmtId="0" fontId="18" fillId="6" borderId="6" xfId="0" applyFont="1" applyFill="1" applyBorder="1" applyAlignment="1" applyProtection="1">
      <alignment horizontal="center"/>
      <protection hidden="1"/>
    </xf>
    <xf numFmtId="0" fontId="18" fillId="6" borderId="11" xfId="0" applyFont="1" applyFill="1" applyBorder="1" applyAlignment="1" applyProtection="1">
      <alignment horizontal="center"/>
      <protection hidden="1"/>
    </xf>
    <xf numFmtId="0" fontId="18" fillId="2" borderId="0" xfId="0" applyFont="1" applyFill="1" applyBorder="1" applyAlignment="1" applyProtection="1">
      <alignment horizontal="left" vertical="top" wrapText="1" indent="1"/>
      <protection hidden="1"/>
    </xf>
    <xf numFmtId="0" fontId="23" fillId="3" borderId="0" xfId="0" applyFont="1" applyFill="1" applyBorder="1" applyAlignment="1" applyProtection="1">
      <alignment horizontal="left" indent="1"/>
      <protection hidden="1"/>
    </xf>
    <xf numFmtId="0" fontId="0" fillId="0" borderId="0" xfId="0" applyBorder="1" applyAlignment="1" applyProtection="1">
      <alignment horizontal="left" indent="1"/>
      <protection hidden="1"/>
    </xf>
    <xf numFmtId="0" fontId="18" fillId="2" borderId="0" xfId="0" applyFont="1" applyFill="1" applyBorder="1" applyAlignment="1" applyProtection="1">
      <protection hidden="1"/>
    </xf>
    <xf numFmtId="0" fontId="6" fillId="2" borderId="0" xfId="0" applyFont="1" applyFill="1" applyBorder="1" applyAlignment="1" applyProtection="1">
      <protection hidden="1"/>
    </xf>
    <xf numFmtId="0" fontId="19" fillId="6" borderId="14" xfId="0" applyFont="1" applyFill="1" applyBorder="1" applyAlignment="1" applyProtection="1">
      <alignment horizontal="center" vertical="center" wrapText="1"/>
      <protection hidden="1"/>
    </xf>
    <xf numFmtId="0" fontId="19" fillId="6" borderId="17" xfId="0" applyFont="1" applyFill="1" applyBorder="1" applyAlignment="1" applyProtection="1">
      <alignment horizontal="center" vertical="center" wrapText="1"/>
      <protection hidden="1"/>
    </xf>
    <xf numFmtId="165" fontId="19" fillId="6" borderId="15" xfId="0" quotePrefix="1" applyNumberFormat="1" applyFont="1" applyFill="1" applyBorder="1" applyAlignment="1" applyProtection="1">
      <alignment horizontal="center" vertical="center" wrapText="1"/>
      <protection hidden="1"/>
    </xf>
    <xf numFmtId="165" fontId="19" fillId="6" borderId="16" xfId="0" quotePrefix="1" applyNumberFormat="1" applyFont="1" applyFill="1" applyBorder="1" applyAlignment="1" applyProtection="1">
      <alignment horizontal="center" vertical="center" wrapText="1"/>
      <protection hidden="1"/>
    </xf>
    <xf numFmtId="165" fontId="19" fillId="6" borderId="4" xfId="0" quotePrefix="1" applyNumberFormat="1" applyFont="1" applyFill="1" applyBorder="1" applyAlignment="1" applyProtection="1">
      <alignment horizontal="center" vertical="center" wrapText="1"/>
      <protection hidden="1"/>
    </xf>
    <xf numFmtId="165" fontId="19" fillId="6" borderId="18" xfId="0" quotePrefix="1" applyNumberFormat="1" applyFont="1" applyFill="1" applyBorder="1" applyAlignment="1" applyProtection="1">
      <alignment horizontal="center" vertical="center" wrapText="1"/>
      <protection hidden="1"/>
    </xf>
    <xf numFmtId="165" fontId="19" fillId="6" borderId="14" xfId="0" quotePrefix="1" applyNumberFormat="1" applyFont="1" applyFill="1" applyBorder="1" applyAlignment="1" applyProtection="1">
      <alignment horizontal="center" vertical="center" wrapText="1"/>
      <protection hidden="1"/>
    </xf>
    <xf numFmtId="165" fontId="19" fillId="6" borderId="17" xfId="0" quotePrefix="1" applyNumberFormat="1" applyFont="1" applyFill="1" applyBorder="1" applyAlignment="1" applyProtection="1">
      <alignment horizontal="center" vertical="center" wrapText="1"/>
      <protection hidden="1"/>
    </xf>
    <xf numFmtId="0" fontId="6" fillId="4" borderId="8" xfId="0" applyFont="1" applyFill="1" applyBorder="1" applyAlignment="1" applyProtection="1">
      <alignment vertical="center"/>
      <protection hidden="1"/>
    </xf>
    <xf numFmtId="0" fontId="23" fillId="3" borderId="7" xfId="0" applyFont="1" applyFill="1" applyBorder="1" applyAlignment="1" applyProtection="1">
      <alignment horizontal="left" vertical="center" wrapText="1" indent="1"/>
      <protection hidden="1"/>
    </xf>
    <xf numFmtId="0" fontId="26" fillId="0" borderId="7" xfId="0" applyFont="1" applyBorder="1" applyAlignment="1" applyProtection="1">
      <alignment horizontal="left" vertical="center" wrapText="1" indent="1"/>
      <protection hidden="1"/>
    </xf>
    <xf numFmtId="0" fontId="26" fillId="0" borderId="0" xfId="0" applyFont="1" applyAlignment="1" applyProtection="1">
      <alignment horizontal="left" vertical="center" wrapText="1" indent="1"/>
      <protection hidden="1"/>
    </xf>
    <xf numFmtId="0" fontId="6" fillId="0" borderId="8" xfId="0" applyFont="1" applyBorder="1" applyAlignment="1" applyProtection="1">
      <alignment vertical="center"/>
      <protection hidden="1"/>
    </xf>
  </cellXfs>
  <cellStyles count="4">
    <cellStyle name="Hyperlink" xfId="3" builtinId="8"/>
    <cellStyle name="Normal" xfId="0" builtinId="0"/>
    <cellStyle name="Normal 2" xfId="1"/>
    <cellStyle name="Normal 3" xfId="2"/>
  </cellStyles>
  <dxfs count="26">
    <dxf>
      <fill>
        <patternFill>
          <bgColor theme="1" tint="0.14996795556505021"/>
        </patternFill>
      </fill>
    </dxf>
    <dxf>
      <font>
        <color rgb="FFFF0000"/>
      </font>
    </dxf>
    <dxf>
      <font>
        <b/>
        <i val="0"/>
        <color rgb="FFFF0000"/>
      </font>
    </dxf>
    <dxf>
      <font>
        <color rgb="FFFF0000"/>
      </font>
    </dxf>
    <dxf>
      <fill>
        <patternFill>
          <bgColor theme="0" tint="-0.14996795556505021"/>
        </patternFill>
      </fill>
    </dxf>
    <dxf>
      <fill>
        <patternFill>
          <bgColor rgb="FFF04646"/>
        </patternFill>
      </fill>
    </dxf>
    <dxf>
      <fill>
        <patternFill>
          <bgColor theme="1" tint="0.14996795556505021"/>
        </patternFill>
      </fill>
    </dxf>
    <dxf>
      <font>
        <color rgb="FFFF0000"/>
      </font>
    </dxf>
    <dxf>
      <font>
        <b/>
        <i val="0"/>
        <color rgb="FFFF0000"/>
      </font>
    </dxf>
    <dxf>
      <font>
        <color rgb="FFFF0000"/>
      </font>
    </dxf>
    <dxf>
      <fill>
        <patternFill>
          <bgColor theme="0" tint="-0.14996795556505021"/>
        </patternFill>
      </fill>
    </dxf>
    <dxf>
      <fill>
        <patternFill>
          <bgColor rgb="FFF04646"/>
        </patternFill>
      </fill>
    </dxf>
    <dxf>
      <font>
        <b/>
        <i val="0"/>
        <color rgb="FFFF0000"/>
      </font>
    </dxf>
    <dxf>
      <font>
        <color rgb="FFFF0000"/>
      </font>
    </dxf>
    <dxf>
      <fill>
        <patternFill>
          <bgColor theme="0" tint="-0.14996795556505021"/>
        </patternFill>
      </fill>
    </dxf>
    <dxf>
      <fill>
        <patternFill>
          <bgColor rgb="FFF04646"/>
        </patternFill>
      </fill>
    </dxf>
    <dxf>
      <font>
        <color rgb="FFFF0000"/>
      </font>
    </dxf>
    <dxf>
      <font>
        <b/>
        <i val="0"/>
        <color rgb="FFFF0000"/>
      </font>
    </dxf>
    <dxf>
      <fill>
        <patternFill>
          <bgColor theme="0" tint="-0.14996795556505021"/>
        </patternFill>
      </fill>
    </dxf>
    <dxf>
      <fill>
        <patternFill>
          <bgColor rgb="FFF04646"/>
        </patternFill>
      </fill>
    </dxf>
    <dxf>
      <fill>
        <patternFill>
          <bgColor theme="7" tint="0.59996337778862885"/>
        </patternFill>
      </fill>
      <border>
        <left style="thin">
          <color auto="1"/>
        </left>
        <right style="thin">
          <color auto="1"/>
        </right>
        <top style="thin">
          <color auto="1"/>
        </top>
        <bottom/>
      </border>
    </dxf>
    <dxf>
      <font>
        <color auto="1"/>
      </font>
      <fill>
        <patternFill patternType="none">
          <fgColor indexed="64"/>
          <bgColor auto="1"/>
        </patternFill>
      </fill>
    </dxf>
    <dxf>
      <fill>
        <patternFill>
          <bgColor theme="0" tint="-0.14996795556505021"/>
        </patternFill>
      </fill>
    </dxf>
    <dxf>
      <fill>
        <patternFill>
          <bgColor rgb="FFF04646"/>
        </patternFill>
      </fill>
    </dxf>
    <dxf>
      <font>
        <color theme="0"/>
      </font>
      <fill>
        <patternFill patternType="solid">
          <bgColor theme="0"/>
        </patternFill>
      </fill>
      <border>
        <left/>
        <right/>
        <top/>
        <bottom/>
      </border>
    </dxf>
    <dxf>
      <font>
        <b/>
        <i val="0"/>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C7E"/>
      <color rgb="FFD00000"/>
      <color rgb="FFFF7979"/>
      <color rgb="FF99CCFF"/>
      <color rgb="FF004200"/>
      <color rgb="FF006400"/>
      <color rgb="FFF04646"/>
      <color rgb="FF38E840"/>
      <color rgb="FFD65252"/>
      <color rgb="FFD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0</xdr:rowOff>
    </xdr:from>
    <xdr:to>
      <xdr:col>11</xdr:col>
      <xdr:colOff>0</xdr:colOff>
      <xdr:row>0</xdr:row>
      <xdr:rowOff>323850</xdr:rowOff>
    </xdr:to>
    <xdr:pic>
      <xdr:nvPicPr>
        <xdr:cNvPr id="2" name="Picture 3"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26250900" y="0"/>
          <a:ext cx="971550" cy="323850"/>
        </a:xfrm>
        <a:prstGeom prst="rect">
          <a:avLst/>
        </a:prstGeom>
        <a:noFill/>
        <a:ln w="9525">
          <a:noFill/>
          <a:miter lim="800000"/>
          <a:headEnd/>
          <a:tailEnd/>
        </a:ln>
      </xdr:spPr>
    </xdr:pic>
    <xdr:clientData/>
  </xdr:twoCellAnchor>
  <xdr:twoCellAnchor>
    <xdr:from>
      <xdr:col>11</xdr:col>
      <xdr:colOff>0</xdr:colOff>
      <xdr:row>39</xdr:row>
      <xdr:rowOff>0</xdr:rowOff>
    </xdr:from>
    <xdr:to>
      <xdr:col>11</xdr:col>
      <xdr:colOff>0</xdr:colOff>
      <xdr:row>39</xdr:row>
      <xdr:rowOff>323850</xdr:rowOff>
    </xdr:to>
    <xdr:pic>
      <xdr:nvPicPr>
        <xdr:cNvPr id="3" name="Picture 3"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17030700" y="0"/>
          <a:ext cx="0" cy="323850"/>
        </a:xfrm>
        <a:prstGeom prst="rect">
          <a:avLst/>
        </a:prstGeom>
        <a:noFill/>
        <a:ln w="9525">
          <a:noFill/>
          <a:miter lim="800000"/>
          <a:headEnd/>
          <a:tailEnd/>
        </a:ln>
      </xdr:spPr>
    </xdr:pic>
    <xdr:clientData/>
  </xdr:twoCellAnchor>
  <xdr:twoCellAnchor>
    <xdr:from>
      <xdr:col>9</xdr:col>
      <xdr:colOff>2057400</xdr:colOff>
      <xdr:row>0</xdr:row>
      <xdr:rowOff>1</xdr:rowOff>
    </xdr:from>
    <xdr:to>
      <xdr:col>11</xdr:col>
      <xdr:colOff>28575</xdr:colOff>
      <xdr:row>0</xdr:row>
      <xdr:rowOff>285751</xdr:rowOff>
    </xdr:to>
    <xdr:pic>
      <xdr:nvPicPr>
        <xdr:cNvPr id="6" name="Picture 3"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16887825" y="1"/>
          <a:ext cx="971550" cy="2857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3371850</xdr:colOff>
      <xdr:row>0</xdr:row>
      <xdr:rowOff>0</xdr:rowOff>
    </xdr:from>
    <xdr:to>
      <xdr:col>19</xdr:col>
      <xdr:colOff>4343400</xdr:colOff>
      <xdr:row>0</xdr:row>
      <xdr:rowOff>323850</xdr:rowOff>
    </xdr:to>
    <xdr:pic>
      <xdr:nvPicPr>
        <xdr:cNvPr id="3271" name="Picture 3"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22126575" y="0"/>
          <a:ext cx="971550" cy="3238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0</xdr:row>
      <xdr:rowOff>0</xdr:rowOff>
    </xdr:from>
    <xdr:to>
      <xdr:col>11</xdr:col>
      <xdr:colOff>0</xdr:colOff>
      <xdr:row>0</xdr:row>
      <xdr:rowOff>323850</xdr:rowOff>
    </xdr:to>
    <xdr:pic>
      <xdr:nvPicPr>
        <xdr:cNvPr id="4" name="Picture 3"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22126575" y="0"/>
          <a:ext cx="971550" cy="3238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0</xdr:row>
      <xdr:rowOff>0</xdr:rowOff>
    </xdr:from>
    <xdr:to>
      <xdr:col>11</xdr:col>
      <xdr:colOff>0</xdr:colOff>
      <xdr:row>0</xdr:row>
      <xdr:rowOff>323850</xdr:rowOff>
    </xdr:to>
    <xdr:pic>
      <xdr:nvPicPr>
        <xdr:cNvPr id="2" name="Picture 1"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15211425" y="0"/>
          <a:ext cx="0" cy="3238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0</xdr:row>
      <xdr:rowOff>0</xdr:rowOff>
    </xdr:from>
    <xdr:to>
      <xdr:col>11</xdr:col>
      <xdr:colOff>0</xdr:colOff>
      <xdr:row>0</xdr:row>
      <xdr:rowOff>323850</xdr:rowOff>
    </xdr:to>
    <xdr:pic>
      <xdr:nvPicPr>
        <xdr:cNvPr id="2" name="Picture 1" descr="acxiom_web_logo"/>
        <xdr:cNvPicPr>
          <a:picLocks noChangeAspect="1" noChangeArrowheads="1"/>
        </xdr:cNvPicPr>
      </xdr:nvPicPr>
      <xdr:blipFill>
        <a:blip xmlns:r="http://schemas.openxmlformats.org/officeDocument/2006/relationships" r:embed="rId1" cstate="print"/>
        <a:srcRect/>
        <a:stretch>
          <a:fillRect/>
        </a:stretch>
      </xdr:blipFill>
      <xdr:spPr bwMode="auto">
        <a:xfrm>
          <a:off x="15211425" y="0"/>
          <a:ext cx="0" cy="323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mg.delivery.net/cm50content/GM/resources/Acxiom_HTML_Guidelines.pdf" TargetMode="External"/><Relationship Id="rId2" Type="http://schemas.openxmlformats.org/officeDocument/2006/relationships/hyperlink" Target="http://img.delivery.net/cm50content/GM/resources/sample_timelines.gif" TargetMode="External"/><Relationship Id="rId1" Type="http://schemas.openxmlformats.org/officeDocument/2006/relationships/hyperlink" Target="http://img.delivery.net/cm50content/GM/resources/campaign_type_chart.gi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img.delivery.net/cm50content/GM/resources/unica_process_steps.xls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39997558519241921"/>
    <pageSetUpPr fitToPage="1"/>
  </sheetPr>
  <dimension ref="A1:O77"/>
  <sheetViews>
    <sheetView tabSelected="1" zoomScaleNormal="100" workbookViewId="0">
      <selection activeCell="B21" sqref="B21"/>
    </sheetView>
  </sheetViews>
  <sheetFormatPr defaultColWidth="11.42578125" defaultRowHeight="12.75" x14ac:dyDescent="0.2"/>
  <cols>
    <col min="1" max="1" width="8.5703125" style="61" customWidth="1"/>
    <col min="2" max="2" width="17.140625" style="63" customWidth="1"/>
    <col min="3" max="3" width="29.5703125" style="63" customWidth="1"/>
    <col min="4" max="4" width="19" style="61" customWidth="1"/>
    <col min="5" max="5" width="13.140625" style="61" customWidth="1"/>
    <col min="6" max="6" width="35.7109375" style="64" customWidth="1"/>
    <col min="7" max="8" width="35.7109375" style="65" customWidth="1"/>
    <col min="9" max="9" width="21.42578125" style="65" customWidth="1"/>
    <col min="10" max="10" width="33.5703125" style="64" customWidth="1"/>
    <col min="11" max="11" width="11.42578125" style="64" customWidth="1"/>
    <col min="12" max="16384" width="11.42578125" style="61"/>
  </cols>
  <sheetData>
    <row r="1" spans="1:15" s="60" customFormat="1" ht="23.25" customHeight="1" thickBot="1" x14ac:dyDescent="0.3">
      <c r="A1" s="179" t="s">
        <v>222</v>
      </c>
      <c r="B1" s="59"/>
      <c r="C1" s="59"/>
      <c r="D1" s="180"/>
      <c r="E1" s="178"/>
      <c r="F1" s="59"/>
      <c r="G1" s="59"/>
      <c r="H1" s="59"/>
      <c r="I1" s="59"/>
      <c r="J1" s="59"/>
      <c r="K1" s="59"/>
    </row>
    <row r="2" spans="1:15" ht="11.25" customHeight="1" x14ac:dyDescent="0.2">
      <c r="B2" s="62" t="s">
        <v>169</v>
      </c>
      <c r="K2" s="66"/>
    </row>
    <row r="3" spans="1:15" ht="11.25" customHeight="1" x14ac:dyDescent="0.2">
      <c r="B3" s="182" t="s">
        <v>215</v>
      </c>
    </row>
    <row r="4" spans="1:15" ht="15" customHeight="1" x14ac:dyDescent="0.2">
      <c r="B4" s="62"/>
    </row>
    <row r="5" spans="1:15" ht="15" customHeight="1" x14ac:dyDescent="0.25">
      <c r="B5" s="67" t="s">
        <v>10</v>
      </c>
      <c r="C5" s="193"/>
      <c r="D5" s="193"/>
      <c r="E5" s="193"/>
      <c r="F5" s="193"/>
      <c r="I5" s="68"/>
    </row>
    <row r="6" spans="1:15" ht="15" customHeight="1" x14ac:dyDescent="0.25">
      <c r="B6" s="69"/>
      <c r="C6" s="70"/>
      <c r="D6" s="70"/>
      <c r="E6" s="70"/>
      <c r="F6" s="70"/>
      <c r="G6" s="70"/>
      <c r="H6" s="70"/>
      <c r="I6" s="70"/>
      <c r="J6" s="67"/>
    </row>
    <row r="7" spans="1:15" s="71" customFormat="1" ht="15" customHeight="1" x14ac:dyDescent="0.25">
      <c r="F7" s="212" t="s">
        <v>154</v>
      </c>
      <c r="G7" s="213"/>
      <c r="H7" s="213"/>
      <c r="I7" s="213"/>
      <c r="J7" s="213"/>
      <c r="K7" s="91"/>
      <c r="L7" s="91"/>
      <c r="M7" s="91"/>
      <c r="N7" s="91"/>
      <c r="O7" s="69"/>
    </row>
    <row r="8" spans="1:15" s="71" customFormat="1" ht="15" customHeight="1" x14ac:dyDescent="0.2">
      <c r="B8" s="72" t="s">
        <v>190</v>
      </c>
      <c r="C8" s="159"/>
      <c r="F8" s="203" t="s">
        <v>214</v>
      </c>
      <c r="G8" s="204"/>
      <c r="H8" s="204"/>
      <c r="I8" s="204"/>
      <c r="J8" s="205"/>
      <c r="K8" s="69"/>
    </row>
    <row r="9" spans="1:15" s="75" customFormat="1" ht="15" customHeight="1" x14ac:dyDescent="0.2">
      <c r="B9" s="72" t="s">
        <v>16</v>
      </c>
      <c r="C9" s="160"/>
      <c r="D9" s="71"/>
      <c r="E9" s="71"/>
      <c r="F9" s="206"/>
      <c r="G9" s="207"/>
      <c r="H9" s="207"/>
      <c r="I9" s="207"/>
      <c r="J9" s="208"/>
      <c r="K9" s="77"/>
    </row>
    <row r="10" spans="1:15" s="75" customFormat="1" ht="15" customHeight="1" x14ac:dyDescent="0.2">
      <c r="B10" s="72" t="s">
        <v>216</v>
      </c>
      <c r="C10" s="160"/>
      <c r="F10" s="206"/>
      <c r="G10" s="207"/>
      <c r="H10" s="207"/>
      <c r="I10" s="207"/>
      <c r="J10" s="208"/>
      <c r="K10" s="76"/>
    </row>
    <row r="11" spans="1:15" s="75" customFormat="1" ht="15" customHeight="1" x14ac:dyDescent="0.2">
      <c r="B11" s="72" t="s">
        <v>246</v>
      </c>
      <c r="C11" s="160"/>
      <c r="D11" s="76"/>
      <c r="E11" s="76"/>
      <c r="F11" s="206"/>
      <c r="G11" s="207"/>
      <c r="H11" s="207"/>
      <c r="I11" s="207"/>
      <c r="J11" s="208"/>
      <c r="K11" s="72"/>
    </row>
    <row r="12" spans="1:15" s="75" customFormat="1" ht="15" customHeight="1" x14ac:dyDescent="0.2">
      <c r="B12" s="72" t="s">
        <v>26</v>
      </c>
      <c r="C12" s="161"/>
      <c r="F12" s="206"/>
      <c r="G12" s="207"/>
      <c r="H12" s="207"/>
      <c r="I12" s="207"/>
      <c r="J12" s="208"/>
      <c r="K12" s="72"/>
    </row>
    <row r="13" spans="1:15" s="75" customFormat="1" ht="15" customHeight="1" x14ac:dyDescent="0.2">
      <c r="E13" s="71"/>
      <c r="F13" s="206"/>
      <c r="G13" s="207"/>
      <c r="H13" s="207"/>
      <c r="I13" s="207"/>
      <c r="J13" s="208"/>
      <c r="K13" s="72"/>
    </row>
    <row r="14" spans="1:15" s="75" customFormat="1" ht="15" customHeight="1" x14ac:dyDescent="0.2">
      <c r="A14" s="192" t="b">
        <f>OR($C$14="MRM (Brand)", $C$14="MRM (CLM)", $C$14="MRM (GM Card)", $C$14="MRM (VPP)")</f>
        <v>0</v>
      </c>
      <c r="B14" s="72" t="s">
        <v>72</v>
      </c>
      <c r="C14" s="162"/>
      <c r="D14" s="71"/>
      <c r="E14" s="74"/>
      <c r="F14" s="206"/>
      <c r="G14" s="207"/>
      <c r="H14" s="207"/>
      <c r="I14" s="207"/>
      <c r="J14" s="208"/>
      <c r="K14" s="72"/>
    </row>
    <row r="15" spans="1:15" s="75" customFormat="1" ht="15" customHeight="1" x14ac:dyDescent="0.2">
      <c r="B15" s="72" t="s">
        <v>84</v>
      </c>
      <c r="C15" s="163"/>
      <c r="D15" s="74" t="s">
        <v>80</v>
      </c>
      <c r="E15" s="74"/>
      <c r="F15" s="206"/>
      <c r="G15" s="207"/>
      <c r="H15" s="207"/>
      <c r="I15" s="207"/>
      <c r="J15" s="208"/>
      <c r="K15" s="72"/>
    </row>
    <row r="16" spans="1:15" s="75" customFormat="1" ht="15" customHeight="1" x14ac:dyDescent="0.2">
      <c r="B16" s="72" t="s">
        <v>73</v>
      </c>
      <c r="C16" s="164"/>
      <c r="D16" s="74" t="s">
        <v>81</v>
      </c>
      <c r="F16" s="206"/>
      <c r="G16" s="207"/>
      <c r="H16" s="207"/>
      <c r="I16" s="207"/>
      <c r="J16" s="208"/>
      <c r="K16" s="72"/>
    </row>
    <row r="17" spans="1:11" s="75" customFormat="1" ht="15" customHeight="1" x14ac:dyDescent="0.2">
      <c r="B17" s="78"/>
      <c r="C17" s="78"/>
      <c r="F17" s="206"/>
      <c r="G17" s="207"/>
      <c r="H17" s="207"/>
      <c r="I17" s="207"/>
      <c r="J17" s="208"/>
      <c r="K17" s="72"/>
    </row>
    <row r="18" spans="1:11" s="75" customFormat="1" ht="15" customHeight="1" x14ac:dyDescent="0.2">
      <c r="A18" s="189"/>
      <c r="B18" s="190" t="s">
        <v>243</v>
      </c>
      <c r="C18" s="191"/>
      <c r="F18" s="206"/>
      <c r="G18" s="207"/>
      <c r="H18" s="207"/>
      <c r="I18" s="207"/>
      <c r="J18" s="208"/>
      <c r="K18" s="72"/>
    </row>
    <row r="19" spans="1:11" s="75" customFormat="1" ht="15" customHeight="1" x14ac:dyDescent="0.2">
      <c r="A19" s="177" t="b">
        <f>ISBLANK(C19)</f>
        <v>1</v>
      </c>
      <c r="B19" s="72" t="s">
        <v>158</v>
      </c>
      <c r="C19" s="161"/>
      <c r="F19" s="206"/>
      <c r="G19" s="207"/>
      <c r="H19" s="207"/>
      <c r="I19" s="207"/>
      <c r="J19" s="208"/>
      <c r="K19" s="72"/>
    </row>
    <row r="20" spans="1:11" s="75" customFormat="1" ht="15" customHeight="1" x14ac:dyDescent="0.2">
      <c r="B20" s="78"/>
      <c r="C20" s="214" t="str">
        <f>IF(A19=TRUE,"* Updates to an Auto Campaign from previous months should also be considered as a Copyover","")</f>
        <v>* Updates to an Auto Campaign from previous months should also be considered as a Copyover</v>
      </c>
      <c r="F20" s="206"/>
      <c r="G20" s="207"/>
      <c r="H20" s="207"/>
      <c r="I20" s="207"/>
      <c r="J20" s="208"/>
      <c r="K20" s="72"/>
    </row>
    <row r="21" spans="1:11" s="75" customFormat="1" ht="15" customHeight="1" x14ac:dyDescent="0.2">
      <c r="C21" s="215"/>
      <c r="F21" s="206"/>
      <c r="G21" s="207"/>
      <c r="H21" s="207"/>
      <c r="I21" s="207"/>
      <c r="J21" s="208"/>
      <c r="K21" s="72"/>
    </row>
    <row r="22" spans="1:11" s="75" customFormat="1" ht="15" customHeight="1" x14ac:dyDescent="0.2">
      <c r="B22" s="78"/>
      <c r="C22" s="215"/>
      <c r="F22" s="209"/>
      <c r="G22" s="210"/>
      <c r="H22" s="210"/>
      <c r="I22" s="210"/>
      <c r="J22" s="211"/>
      <c r="K22" s="72"/>
    </row>
    <row r="23" spans="1:11" s="75" customFormat="1" ht="15" customHeight="1" x14ac:dyDescent="0.2">
      <c r="B23" s="78"/>
      <c r="C23" s="186" t="str">
        <f>IF(C19="Straight Copyover", "**Straight Copyover: Link, Copy, Subject Line, Tracking Codes (These items would not go through AQR review and would not be calculated in the Acceptance Rate)","")</f>
        <v/>
      </c>
      <c r="F23" s="176"/>
      <c r="G23" s="176"/>
      <c r="H23" s="176"/>
      <c r="I23" s="176"/>
      <c r="J23" s="176"/>
      <c r="K23" s="72"/>
    </row>
    <row r="24" spans="1:11" s="75" customFormat="1" ht="13.5" customHeight="1" x14ac:dyDescent="0.2">
      <c r="B24" s="78"/>
      <c r="C24" s="186" t="str">
        <f>IF(C19="Modified Copyover", "**Modified Copyover: New Component, New Images, or items that are considered as new Assets (coded by MRM) would go through AQR and be counted in the Adjusted Acceptance Rate", "")</f>
        <v/>
      </c>
      <c r="F24" s="185"/>
      <c r="G24" s="185"/>
      <c r="H24" s="185"/>
      <c r="I24" s="185"/>
      <c r="J24" s="185"/>
      <c r="K24" s="72"/>
    </row>
    <row r="25" spans="1:11" s="75" customFormat="1" ht="15" customHeight="1" x14ac:dyDescent="0.2">
      <c r="B25" s="78"/>
      <c r="C25" s="144" t="str">
        <f>IF(OR(C19="Straight Copyover",C19="Modified Copyover"),"Copyover (Round 0) Changes:    ","")</f>
        <v/>
      </c>
      <c r="K25" s="72"/>
    </row>
    <row r="26" spans="1:11" s="75" customFormat="1" ht="15" customHeight="1" x14ac:dyDescent="0.2">
      <c r="B26" s="78"/>
      <c r="C26" s="145" t="str">
        <f>IF(OR(C19="Straight Copyover",C19="Modified Copyover"), "Campaign to copy-over from: ","")</f>
        <v/>
      </c>
      <c r="D26" s="217"/>
      <c r="E26" s="217"/>
      <c r="K26" s="72"/>
    </row>
    <row r="27" spans="1:11" s="75" customFormat="1" ht="9" customHeight="1" x14ac:dyDescent="0.2">
      <c r="B27" s="78"/>
      <c r="C27" s="80"/>
      <c r="D27" s="81"/>
      <c r="E27" s="81"/>
      <c r="K27" s="72"/>
    </row>
    <row r="28" spans="1:11" s="75" customFormat="1" ht="12.75" customHeight="1" x14ac:dyDescent="0.2">
      <c r="B28" s="78"/>
      <c r="C28" s="146" t="str">
        <f>IF(OR(C19="Straight Copyover",C19="Modified Copyover"),"      ** This sheet is only to be used when content will be copied over. Later changes should be handled through CRF rounds **","")</f>
        <v/>
      </c>
      <c r="K28" s="72"/>
    </row>
    <row r="29" spans="1:11" s="75" customFormat="1" ht="24.75" customHeight="1" x14ac:dyDescent="0.2">
      <c r="C29" s="83" t="str">
        <f>IF(OR(C19="Straight Copyover",C19="Modified Copyover"), "Change Submitted By 
(Person and Organization)","")</f>
        <v/>
      </c>
      <c r="D29" s="83" t="str">
        <f>IF(OR(C19="Straight Copyover",C19="Modified Copyover"), "Content Version","")</f>
        <v/>
      </c>
      <c r="E29" s="83" t="str">
        <f>IF(OR(C19="Straight Copyover",C19="Modified Copyover"), "Template Section
(sidebar, body, footer, etc)","")</f>
        <v/>
      </c>
      <c r="F29" s="83" t="str">
        <f>IF(OR(C19="Straight Copyover",C19="Modified Copyover"), "Original Content","")</f>
        <v/>
      </c>
      <c r="G29" s="83" t="str">
        <f>IF(OR(C19="Straight Copyover",C19="Modified Copyover"), "Necessary Update","")</f>
        <v/>
      </c>
      <c r="H29" s="83" t="str">
        <f>IF(OR(C19="Straight Copyover",C19="Modified Copyover"), "Additional Comments","")</f>
        <v/>
      </c>
      <c r="I29" s="84" t="str">
        <f>IF(OR(C19="Straight Copyover",C19="Modified Copyover"), "Acxiom Confirms Change was Made and Tested","")</f>
        <v/>
      </c>
      <c r="J29" s="84" t="str">
        <f>IF(OR(C19="Straight Copyover",C19="Modified Copyover"), "Acxiom Feedback / Comments","")</f>
        <v/>
      </c>
    </row>
    <row r="30" spans="1:11" s="85" customFormat="1" ht="12.75" customHeight="1" x14ac:dyDescent="0.2">
      <c r="C30" s="156"/>
      <c r="D30" s="149"/>
      <c r="E30" s="149"/>
      <c r="F30" s="150"/>
      <c r="G30" s="151"/>
      <c r="H30" s="150"/>
      <c r="I30" s="152"/>
      <c r="J30" s="153"/>
    </row>
    <row r="31" spans="1:11" s="85" customFormat="1" ht="12.75" customHeight="1" x14ac:dyDescent="0.2">
      <c r="C31" s="157"/>
      <c r="D31" s="154"/>
      <c r="E31" s="154"/>
      <c r="F31" s="155"/>
      <c r="G31" s="155"/>
      <c r="H31" s="155"/>
      <c r="I31" s="152"/>
      <c r="J31" s="153"/>
    </row>
    <row r="32" spans="1:11" s="85" customFormat="1" ht="12.75" customHeight="1" x14ac:dyDescent="0.2">
      <c r="C32" s="154"/>
      <c r="D32" s="154"/>
      <c r="E32" s="154"/>
      <c r="F32" s="155"/>
      <c r="G32" s="155"/>
      <c r="H32" s="155"/>
      <c r="I32" s="152"/>
      <c r="J32" s="153"/>
    </row>
    <row r="33" spans="1:11" s="85" customFormat="1" ht="12.75" customHeight="1" x14ac:dyDescent="0.2">
      <c r="C33" s="154"/>
      <c r="D33" s="154"/>
      <c r="E33" s="154"/>
      <c r="F33" s="155"/>
      <c r="G33" s="155"/>
      <c r="H33" s="155"/>
      <c r="I33" s="152"/>
      <c r="J33" s="153"/>
    </row>
    <row r="34" spans="1:11" s="85" customFormat="1" ht="12.75" customHeight="1" x14ac:dyDescent="0.2">
      <c r="C34" s="154"/>
      <c r="D34" s="154"/>
      <c r="E34" s="154"/>
      <c r="F34" s="155"/>
      <c r="G34" s="155"/>
      <c r="H34" s="155"/>
      <c r="I34" s="152"/>
      <c r="J34" s="153"/>
    </row>
    <row r="35" spans="1:11" s="85" customFormat="1" ht="12.75" customHeight="1" x14ac:dyDescent="0.2">
      <c r="C35" s="154"/>
      <c r="D35" s="154"/>
      <c r="E35" s="154"/>
      <c r="F35" s="155"/>
      <c r="G35" s="155"/>
      <c r="H35" s="155"/>
      <c r="I35" s="152"/>
      <c r="J35" s="153"/>
    </row>
    <row r="36" spans="1:11" s="85" customFormat="1" ht="12.75" customHeight="1" x14ac:dyDescent="0.2">
      <c r="C36" s="154"/>
      <c r="D36" s="154"/>
      <c r="E36" s="154"/>
      <c r="F36" s="155"/>
      <c r="G36" s="155"/>
      <c r="H36" s="155"/>
      <c r="I36" s="152"/>
      <c r="J36" s="153"/>
    </row>
    <row r="37" spans="1:11" s="85" customFormat="1" ht="12.75" customHeight="1" x14ac:dyDescent="0.2">
      <c r="C37" s="154"/>
      <c r="D37" s="154"/>
      <c r="E37" s="154"/>
      <c r="F37" s="155"/>
      <c r="G37" s="155"/>
      <c r="H37" s="155"/>
      <c r="I37" s="152"/>
      <c r="J37" s="153"/>
    </row>
    <row r="38" spans="1:11" s="85" customFormat="1" ht="12.75" customHeight="1" x14ac:dyDescent="0.2">
      <c r="C38" s="62" t="str">
        <f>IF(OR(C19="Straight Copyover",C19="Modified Copyover"), "    ** More rows can be inserted as necessary **","")</f>
        <v/>
      </c>
      <c r="D38" s="86"/>
      <c r="E38" s="86"/>
      <c r="F38" s="87"/>
      <c r="G38" s="87"/>
      <c r="H38" s="87"/>
      <c r="I38" s="88"/>
    </row>
    <row r="39" spans="1:11" s="85" customFormat="1" ht="15" customHeight="1" x14ac:dyDescent="0.2">
      <c r="C39" s="86"/>
      <c r="D39" s="86"/>
      <c r="E39" s="86"/>
      <c r="F39" s="87"/>
      <c r="G39" s="87"/>
      <c r="H39" s="87"/>
      <c r="I39" s="89"/>
    </row>
    <row r="40" spans="1:11" s="60" customFormat="1" ht="15" customHeight="1" thickBot="1" x14ac:dyDescent="0.3">
      <c r="A40" s="59"/>
      <c r="B40" s="59"/>
      <c r="C40" s="59"/>
      <c r="D40" s="59"/>
      <c r="E40" s="59"/>
      <c r="F40" s="59"/>
      <c r="G40" s="59"/>
      <c r="H40" s="59"/>
      <c r="I40" s="59"/>
      <c r="J40" s="59"/>
      <c r="K40" s="59"/>
    </row>
    <row r="41" spans="1:11" s="60" customFormat="1" ht="15" customHeight="1" x14ac:dyDescent="0.25">
      <c r="A41" s="90"/>
      <c r="B41" s="91"/>
      <c r="C41" s="91"/>
      <c r="D41" s="91"/>
      <c r="E41" s="91"/>
      <c r="F41" s="91"/>
      <c r="G41" s="91"/>
      <c r="H41" s="91"/>
      <c r="I41" s="91"/>
      <c r="J41" s="91"/>
      <c r="K41" s="91"/>
    </row>
    <row r="42" spans="1:11" s="94" customFormat="1" ht="18" x14ac:dyDescent="0.25">
      <c r="A42" s="91" t="s">
        <v>153</v>
      </c>
      <c r="B42" s="78"/>
      <c r="C42" s="78"/>
      <c r="D42" s="75"/>
      <c r="E42" s="75"/>
      <c r="F42" s="77"/>
      <c r="G42" s="91"/>
      <c r="H42" s="75"/>
      <c r="I42" s="75"/>
      <c r="J42" s="93"/>
      <c r="K42" s="93"/>
    </row>
    <row r="43" spans="1:11" s="60" customFormat="1" ht="15" customHeight="1" x14ac:dyDescent="0.25">
      <c r="A43" s="90"/>
      <c r="B43" s="91"/>
      <c r="C43" s="91"/>
      <c r="D43" s="91"/>
      <c r="E43" s="91"/>
      <c r="F43" s="91"/>
      <c r="G43" s="91"/>
      <c r="H43" s="91"/>
      <c r="I43" s="91"/>
      <c r="J43" s="91"/>
      <c r="K43" s="91"/>
    </row>
    <row r="44" spans="1:11" s="94" customFormat="1" ht="15" customHeight="1" x14ac:dyDescent="0.2">
      <c r="B44" s="78"/>
      <c r="C44" s="78"/>
      <c r="D44" s="75"/>
      <c r="E44" s="75"/>
      <c r="F44" s="77"/>
      <c r="G44" s="75"/>
      <c r="H44" s="75"/>
      <c r="I44" s="75"/>
      <c r="J44" s="93"/>
      <c r="K44" s="93"/>
    </row>
    <row r="45" spans="1:11" s="94" customFormat="1" ht="15" customHeight="1" x14ac:dyDescent="0.2">
      <c r="B45" s="78"/>
      <c r="C45" s="78"/>
      <c r="D45" s="75"/>
      <c r="E45" s="75"/>
      <c r="F45" s="77"/>
      <c r="G45" s="75"/>
      <c r="H45" s="75"/>
      <c r="I45" s="75"/>
      <c r="J45" s="93"/>
      <c r="K45" s="93"/>
    </row>
    <row r="46" spans="1:11" s="94" customFormat="1" ht="15" customHeight="1" x14ac:dyDescent="0.25">
      <c r="B46" s="95" t="s">
        <v>94</v>
      </c>
      <c r="C46" s="78"/>
      <c r="D46" s="75"/>
      <c r="E46" s="75"/>
      <c r="F46" s="96" t="s">
        <v>95</v>
      </c>
      <c r="G46" s="97"/>
      <c r="H46" s="75"/>
      <c r="I46" s="75"/>
      <c r="J46" s="93"/>
      <c r="K46" s="93"/>
    </row>
    <row r="47" spans="1:11" s="94" customFormat="1" ht="7.5" customHeight="1" x14ac:dyDescent="0.2">
      <c r="B47" s="78"/>
      <c r="C47" s="78"/>
      <c r="D47" s="75"/>
      <c r="E47" s="75"/>
      <c r="F47" s="77"/>
      <c r="G47" s="75"/>
      <c r="H47" s="75"/>
      <c r="I47" s="75"/>
      <c r="J47" s="93"/>
      <c r="K47" s="93"/>
    </row>
    <row r="48" spans="1:11" ht="28.5" customHeight="1" x14ac:dyDescent="0.2">
      <c r="B48" s="218"/>
      <c r="C48" s="219"/>
      <c r="D48" s="183" t="s">
        <v>67</v>
      </c>
      <c r="E48" s="184" t="s">
        <v>66</v>
      </c>
      <c r="F48" s="98" t="s">
        <v>159</v>
      </c>
      <c r="G48" s="61"/>
    </row>
    <row r="49" spans="2:11" ht="12.75" customHeight="1" x14ac:dyDescent="0.2">
      <c r="B49" s="220" t="s">
        <v>64</v>
      </c>
      <c r="C49" s="221"/>
      <c r="D49" s="165"/>
      <c r="E49" s="148" t="e">
        <f>VLOOKUP(D49,Tools!$I$29:$J$34,2,FALSE)</f>
        <v>#N/A</v>
      </c>
      <c r="F49" s="100" t="s">
        <v>160</v>
      </c>
      <c r="G49" s="101" t="s">
        <v>161</v>
      </c>
    </row>
    <row r="50" spans="2:11" ht="12.75" customHeight="1" x14ac:dyDescent="0.2">
      <c r="B50" s="220" t="s">
        <v>186</v>
      </c>
      <c r="C50" s="221"/>
      <c r="D50" s="165"/>
      <c r="E50" s="148" t="e">
        <f>VLOOKUP(D50,Tools!$I$38:$J$42,2,FALSE)</f>
        <v>#N/A</v>
      </c>
      <c r="F50" s="61"/>
      <c r="G50" s="61"/>
    </row>
    <row r="51" spans="2:11" ht="12.75" customHeight="1" x14ac:dyDescent="0.2">
      <c r="B51" s="220" t="s">
        <v>59</v>
      </c>
      <c r="C51" s="221"/>
      <c r="D51" s="165"/>
      <c r="E51" s="148" t="e">
        <f>VLOOKUP(D51,Tools!$L$29:$M$33,2,FALSE)</f>
        <v>#N/A</v>
      </c>
      <c r="F51" s="98" t="s">
        <v>149</v>
      </c>
      <c r="G51" s="61"/>
    </row>
    <row r="52" spans="2:11" x14ac:dyDescent="0.2">
      <c r="B52" s="220" t="s">
        <v>56</v>
      </c>
      <c r="C52" s="221"/>
      <c r="D52" s="165"/>
      <c r="E52" s="148" t="e">
        <f>VLOOKUP(D52,Tools!$L$37:$M$40,2,FALSE)</f>
        <v>#N/A</v>
      </c>
      <c r="F52" s="100" t="s">
        <v>96</v>
      </c>
      <c r="G52" s="101" t="s">
        <v>93</v>
      </c>
    </row>
    <row r="53" spans="2:11" x14ac:dyDescent="0.2">
      <c r="B53" s="220" t="s">
        <v>50</v>
      </c>
      <c r="C53" s="221"/>
      <c r="D53" s="165"/>
      <c r="E53" s="148" t="e">
        <f>VLOOKUP(D53,Tools!$L$44:$M$49,2,FALSE)</f>
        <v>#N/A</v>
      </c>
      <c r="F53" s="100" t="s">
        <v>97</v>
      </c>
      <c r="G53" s="101" t="s">
        <v>98</v>
      </c>
    </row>
    <row r="54" spans="2:11" x14ac:dyDescent="0.2">
      <c r="B54" s="220" t="s">
        <v>182</v>
      </c>
      <c r="C54" s="221"/>
      <c r="D54" s="165"/>
      <c r="E54" s="148" t="e">
        <f>VLOOKUP(D54,Tools!$I$45:$J$47,2,FALSE)</f>
        <v>#N/A</v>
      </c>
      <c r="F54" s="100"/>
      <c r="G54" s="101"/>
    </row>
    <row r="55" spans="2:11" x14ac:dyDescent="0.2">
      <c r="B55" s="102"/>
      <c r="C55" s="102"/>
      <c r="D55" s="103" t="str">
        <f>IF(OR(ISBLANK(D49), ISBLANK(D50), ISBLANK(D51), ISBLANK(D52), ISBLANK(D53)), "^ Please enter campaign info above ^", "")</f>
        <v>^ Please enter campaign info above ^</v>
      </c>
      <c r="E55" s="104"/>
    </row>
    <row r="56" spans="2:11" x14ac:dyDescent="0.2">
      <c r="B56" s="102"/>
      <c r="C56" s="102"/>
      <c r="D56" s="102"/>
      <c r="E56" s="104"/>
      <c r="F56" s="98" t="s">
        <v>152</v>
      </c>
    </row>
    <row r="57" spans="2:11" ht="15" customHeight="1" x14ac:dyDescent="0.3">
      <c r="B57" s="197" t="s">
        <v>43</v>
      </c>
      <c r="C57" s="198"/>
      <c r="D57" s="147" t="e">
        <f>IF(OR(E49="Type 5", E50="Type 5", E51="Type 5", E52="Type 5", E53="Type 5", E54="Type 5"), "Type 5",IF(OR(E49="Type 4", E50="Type 4", E51="Type 4", E52="Type 4", E53="Type 4", E54="Type 4"),"Type 4",IF(OR(E49="Type 3", E50="Type 3", E51="Type 3", E52="Type 3", E53="Type 3", E54="Type 3"),"Type 3",IF(OR(E49="Type 2", E50="Type 2", E51="Type 2", E52="Type 2", E53="Type 2", E54="Type 2"),"Type 2", IF(OR(E49="Type 1", E50="Type 1", E51="Type 1", E52="Type 1", E53="Type 1", E54="Type 1"),"Type 1", "More info needed")))))</f>
        <v>#N/A</v>
      </c>
      <c r="E57" s="105"/>
      <c r="F57" s="100" t="s">
        <v>150</v>
      </c>
      <c r="G57" s="101" t="s">
        <v>151</v>
      </c>
    </row>
    <row r="58" spans="2:11" x14ac:dyDescent="0.2">
      <c r="B58" s="102"/>
      <c r="C58" s="102"/>
      <c r="D58" s="102"/>
      <c r="E58" s="102"/>
    </row>
    <row r="59" spans="2:11" x14ac:dyDescent="0.2">
      <c r="B59" s="102"/>
      <c r="C59" s="102"/>
      <c r="D59" s="102"/>
      <c r="E59" s="102"/>
    </row>
    <row r="60" spans="2:11" ht="25.5" customHeight="1" x14ac:dyDescent="0.2">
      <c r="B60" s="194" t="s">
        <v>82</v>
      </c>
      <c r="C60" s="195"/>
      <c r="D60" s="196"/>
      <c r="E60" s="102"/>
      <c r="F60" s="98" t="s">
        <v>225</v>
      </c>
    </row>
    <row r="61" spans="2:11" x14ac:dyDescent="0.2">
      <c r="B61" s="199" t="str">
        <f>Tools!B29</f>
        <v>Distribution</v>
      </c>
      <c r="C61" s="200"/>
      <c r="D61" s="99" t="e">
        <f>HLOOKUP($D$57,Tools!$C$28:$G$40,2,FALSE)</f>
        <v>#N/A</v>
      </c>
      <c r="F61" s="100" t="s">
        <v>229</v>
      </c>
      <c r="G61" s="101" t="s">
        <v>226</v>
      </c>
    </row>
    <row r="62" spans="2:11" ht="12.75" customHeight="1" x14ac:dyDescent="0.2">
      <c r="B62" s="201" t="str">
        <f>Tools!B30</f>
        <v xml:space="preserve">     (Rush) Distribution</v>
      </c>
      <c r="C62" s="202"/>
      <c r="D62" s="106" t="e">
        <f>HLOOKUP($D$57,Tools!$C$28:$G$40,3,FALSE)</f>
        <v>#N/A</v>
      </c>
      <c r="F62" s="100" t="s">
        <v>230</v>
      </c>
      <c r="G62" s="101" t="s">
        <v>227</v>
      </c>
    </row>
    <row r="63" spans="2:11" ht="12.75" customHeight="1" x14ac:dyDescent="0.2">
      <c r="B63" s="199" t="str">
        <f>Tools!B31</f>
        <v>Integration (Standard)</v>
      </c>
      <c r="C63" s="200"/>
      <c r="D63" s="99" t="e">
        <f>HLOOKUP($D$57,Tools!$C$28:$G$40,4,FALSE)</f>
        <v>#N/A</v>
      </c>
      <c r="F63" s="100" t="s">
        <v>231</v>
      </c>
      <c r="G63" s="65" t="s">
        <v>228</v>
      </c>
      <c r="H63" s="61"/>
      <c r="I63" s="61"/>
      <c r="J63" s="61"/>
      <c r="K63" s="61"/>
    </row>
    <row r="64" spans="2:11" ht="12.75" customHeight="1" x14ac:dyDescent="0.2">
      <c r="B64" s="201" t="str">
        <f>Tools!B32</f>
        <v xml:space="preserve">     (Rush) Integration</v>
      </c>
      <c r="C64" s="202"/>
      <c r="D64" s="106" t="e">
        <f>HLOOKUP($D$57,Tools!$C$28:$G$40,5,FALSE)</f>
        <v>#N/A</v>
      </c>
      <c r="H64" s="61"/>
      <c r="I64" s="61"/>
      <c r="J64" s="61"/>
      <c r="K64" s="61"/>
    </row>
    <row r="65" spans="2:11" ht="12.75" customHeight="1" x14ac:dyDescent="0.2">
      <c r="B65" s="199" t="str">
        <f>Tools!B33</f>
        <v>Total Testing &amp; Review (Acxiom &amp; Agency)</v>
      </c>
      <c r="C65" s="200"/>
      <c r="D65" s="99" t="e">
        <f>HLOOKUP($D$57,Tools!$C$28:$G$40,6,FALSE)</f>
        <v>#N/A</v>
      </c>
      <c r="H65" s="61"/>
      <c r="I65" s="61"/>
      <c r="J65" s="61"/>
      <c r="K65" s="61"/>
    </row>
    <row r="66" spans="2:11" ht="12.75" customHeight="1" x14ac:dyDescent="0.2">
      <c r="B66" s="201" t="str">
        <f>Tools!B34</f>
        <v xml:space="preserve">    (Rush) Testing &amp; Review (Acxiom &amp; Agency)</v>
      </c>
      <c r="C66" s="202"/>
      <c r="D66" s="106" t="e">
        <f>HLOOKUP($D$57,Tools!$C$28:$G$40,7,FALSE)</f>
        <v>#N/A</v>
      </c>
      <c r="H66" s="61"/>
      <c r="I66" s="61"/>
      <c r="J66" s="61"/>
      <c r="K66" s="61"/>
    </row>
    <row r="67" spans="2:11" x14ac:dyDescent="0.2">
      <c r="B67" s="107"/>
      <c r="C67" s="107"/>
      <c r="D67" s="102"/>
      <c r="E67" s="102"/>
      <c r="H67" s="61"/>
      <c r="I67" s="61"/>
      <c r="J67" s="61"/>
      <c r="K67" s="61"/>
    </row>
    <row r="68" spans="2:11" x14ac:dyDescent="0.2">
      <c r="B68" s="108" t="str">
        <f>IF($D$54="Automated (Recurring)", "  Please Note: Auto Campaigns may require more time than listed below for certain steps", "")</f>
        <v/>
      </c>
      <c r="C68" s="107"/>
      <c r="D68" s="102"/>
      <c r="E68" s="102"/>
      <c r="H68" s="61"/>
      <c r="I68" s="61"/>
      <c r="J68" s="61"/>
      <c r="K68" s="61"/>
    </row>
    <row r="69" spans="2:11" ht="25.5" customHeight="1" x14ac:dyDescent="0.2">
      <c r="B69" s="194" t="s">
        <v>83</v>
      </c>
      <c r="C69" s="195"/>
      <c r="D69" s="196"/>
      <c r="E69" s="102"/>
      <c r="H69" s="61"/>
      <c r="I69" s="61"/>
      <c r="J69" s="61"/>
      <c r="K69" s="61"/>
    </row>
    <row r="70" spans="2:11" ht="12.75" customHeight="1" x14ac:dyDescent="0.2">
      <c r="B70" s="199" t="str">
        <f>Tools!B35</f>
        <v>Begin Work to Plan (Type 2-5)</v>
      </c>
      <c r="C70" s="200"/>
      <c r="D70" s="99" t="e">
        <f>HLOOKUP($D$57,Tools!$C$28:$G$40,8,FALSE)</f>
        <v>#N/A</v>
      </c>
      <c r="E70" s="102"/>
      <c r="H70" s="61"/>
      <c r="I70" s="61"/>
      <c r="J70" s="61"/>
      <c r="K70" s="61"/>
    </row>
    <row r="71" spans="2:11" ht="12.75" customHeight="1" x14ac:dyDescent="0.2">
      <c r="B71" s="199" t="str">
        <f>Tools!B36</f>
        <v>Publish Project Plan (Type 2-5)</v>
      </c>
      <c r="C71" s="200"/>
      <c r="D71" s="99" t="e">
        <f>HLOOKUP($D$57,Tools!$C$28:$G$40,9,FALSE)</f>
        <v>#N/A</v>
      </c>
      <c r="E71" s="102"/>
      <c r="H71" s="109"/>
      <c r="I71" s="109"/>
      <c r="J71" s="110"/>
      <c r="K71" s="110"/>
    </row>
    <row r="72" spans="2:11" ht="12.75" customHeight="1" x14ac:dyDescent="0.2">
      <c r="B72" s="199" t="str">
        <f>Tools!B37</f>
        <v>Client Review Period Per Test Round</v>
      </c>
      <c r="C72" s="200"/>
      <c r="D72" s="99" t="e">
        <f>HLOOKUP($D$57,Tools!$C$28:$G$40,10,FALSE)</f>
        <v>#N/A</v>
      </c>
      <c r="E72" s="102"/>
    </row>
    <row r="73" spans="2:11" ht="12.75" customHeight="1" x14ac:dyDescent="0.2">
      <c r="B73" s="201" t="str">
        <f>Tools!B38</f>
        <v xml:space="preserve">     (Rush) Client Review Period</v>
      </c>
      <c r="C73" s="202"/>
      <c r="D73" s="106" t="e">
        <f>HLOOKUP($D$57,Tools!$C$28:$G$40,11,FALSE)</f>
        <v>#N/A</v>
      </c>
      <c r="E73" s="102"/>
    </row>
    <row r="74" spans="2:11" ht="27" customHeight="1" x14ac:dyDescent="0.2">
      <c r="B74" s="199" t="str">
        <f>Tools!B39</f>
        <v>Change Request Turnaround*
*Less than 10 Changes</v>
      </c>
      <c r="C74" s="200"/>
      <c r="D74" s="99" t="e">
        <f>HLOOKUP($D$57,Tools!$C$28:$G$40,12,FALSE)</f>
        <v>#N/A</v>
      </c>
      <c r="E74" s="102"/>
    </row>
    <row r="75" spans="2:11" ht="27" customHeight="1" x14ac:dyDescent="0.2">
      <c r="B75" s="201" t="str">
        <f>Tools!B40</f>
        <v xml:space="preserve">     (Rush) Change Request Turnaround*
     *Less than 10 Changes</v>
      </c>
      <c r="C75" s="202"/>
      <c r="D75" s="106" t="e">
        <f>HLOOKUP($D$57,Tools!$C$28:$G$40,13,FALSE)</f>
        <v>#N/A</v>
      </c>
      <c r="E75" s="111"/>
    </row>
    <row r="77" spans="2:11" ht="39" customHeight="1" x14ac:dyDescent="0.2">
      <c r="B77" s="216" t="s">
        <v>171</v>
      </c>
      <c r="C77" s="216"/>
      <c r="D77" s="216"/>
    </row>
  </sheetData>
  <sheetProtection formatCells="0" formatColumns="0" formatRows="0" insertRows="0" insertHyperlinks="0"/>
  <protectedRanges>
    <protectedRange sqref="C30:J37" name="Range1"/>
  </protectedRanges>
  <mergeCells count="28">
    <mergeCell ref="B77:D77"/>
    <mergeCell ref="D26:E26"/>
    <mergeCell ref="B48:C48"/>
    <mergeCell ref="B49:C49"/>
    <mergeCell ref="B50:C50"/>
    <mergeCell ref="B66:C66"/>
    <mergeCell ref="B51:C51"/>
    <mergeCell ref="B52:C52"/>
    <mergeCell ref="B53:C53"/>
    <mergeCell ref="B54:C54"/>
    <mergeCell ref="B71:C71"/>
    <mergeCell ref="B70:C70"/>
    <mergeCell ref="B72:C72"/>
    <mergeCell ref="B73:C73"/>
    <mergeCell ref="B74:C74"/>
    <mergeCell ref="B75:C75"/>
    <mergeCell ref="C5:F5"/>
    <mergeCell ref="B69:D69"/>
    <mergeCell ref="B57:C57"/>
    <mergeCell ref="B65:C65"/>
    <mergeCell ref="B61:C61"/>
    <mergeCell ref="B62:C62"/>
    <mergeCell ref="B63:C63"/>
    <mergeCell ref="B64:C64"/>
    <mergeCell ref="B60:D60"/>
    <mergeCell ref="F8:J22"/>
    <mergeCell ref="F7:J7"/>
    <mergeCell ref="C20:C22"/>
  </mergeCells>
  <conditionalFormatting sqref="C9">
    <cfRule type="cellIs" dxfId="25" priority="2" operator="equal">
      <formula>"RUSH"</formula>
    </cfRule>
  </conditionalFormatting>
  <conditionalFormatting sqref="C25:J27 C29:J38">
    <cfRule type="expression" dxfId="24" priority="18">
      <formula>OR($C$19="No", $C$19="", $C$19="-- Please select from list --")</formula>
    </cfRule>
  </conditionalFormatting>
  <conditionalFormatting sqref="C30:J37">
    <cfRule type="expression" dxfId="23" priority="15">
      <formula>AND($I30="Change was NOT made")</formula>
    </cfRule>
    <cfRule type="expression" dxfId="22" priority="17">
      <formula>AND($I30="Change was made")</formula>
    </cfRule>
  </conditionalFormatting>
  <conditionalFormatting sqref="B18">
    <cfRule type="expression" dxfId="21" priority="23">
      <formula>A14</formula>
    </cfRule>
  </conditionalFormatting>
  <conditionalFormatting sqref="C18">
    <cfRule type="expression" dxfId="20" priority="1">
      <formula>A14</formula>
    </cfRule>
  </conditionalFormatting>
  <dataValidations count="16">
    <dataValidation type="list" allowBlank="1" showInputMessage="1" showErrorMessage="1" sqref="WJD29:WJD39 WJI9 GV11:GV28 WTH11:WTH28 WJL11:WJL28 VZP11:VZP28 VPT11:VPT28 VFX11:VFX28 UWB11:UWB28 UMF11:UMF28 UCJ11:UCJ28 TSN11:TSN28 TIR11:TIR28 SYV11:SYV28 SOZ11:SOZ28 SFD11:SFD28 RVH11:RVH28 RLL11:RLL28 RBP11:RBP28 QRT11:QRT28 QHX11:QHX28 PYB11:PYB28 POF11:POF28 PEJ11:PEJ28 OUN11:OUN28 OKR11:OKR28 OAV11:OAV28 NQZ11:NQZ28 NHD11:NHD28 MXH11:MXH28 MNL11:MNL28 MDP11:MDP28 LTT11:LTT28 LJX11:LJX28 LAB11:LAB28 KQF11:KQF28 KGJ11:KGJ28 JWN11:JWN28 JMR11:JMR28 JCV11:JCV28 ISZ11:ISZ28 IJD11:IJD28 HZH11:HZH28 HPL11:HPL28 HFP11:HFP28 GVT11:GVT28 GLX11:GLX28 GCB11:GCB28 FSF11:FSF28 FIJ11:FIJ28 EYN11:EYN28 EOR11:EOR28 EEV11:EEV28 DUZ11:DUZ28 DLD11:DLD28 DBH11:DBH28 CRL11:CRL28 CHP11:CHP28 BXT11:BXT28 BNX11:BNX28 BEB11:BEB28 AUF11:AUF28 AKJ11:AKJ28 AAN11:AAN28 QR11:QR28 WTF10 WTE9 GT10 GS9 QP10 QO9 AAL10 AAK9 AKH10 AKG9 AUD10 AUC9 BDZ10 BDY9 BNV10 BNU9 BXR10 BXQ9 CHN10 CHM9 CRJ10 CRI9 DBF10 DBE9 DLB10 DLA9 DUX10 DUW9 EET10 EES9 EOP10 EOO9 EYL10 EYK9 FIH10 FIG9 FSD10 FSC9 GBZ10 GBY9 GLV10 GLU9 GVR10 GVQ9 HFN10 HFM9 HPJ10 HPI9 HZF10 HZE9 IJB10 IJA9 ISX10 ISW9 JCT10 JCS9 JMP10 JMO9 JWL10 JWK9 KGH10 KGG9 KQD10 KQC9 KZZ10 KZY9 LJV10 LJU9 LTR10 LTQ9 MDN10 MDM9 MNJ10 MNI9 MXF10 MXE9 NHB10 NHA9 NQX10 NQW9 OAT10 OAS9 OKP10 OKO9 OUL10 OUK9 PEH10 PEG9 POD10 POC9 PXZ10 PXY9 QHV10 QHU9 QRR10 QRQ9 RBN10 RBM9 RLJ10 RLI9 RVF10 RVE9 SFB10 SFA9 SOX10 SOW9 SYT10 SYS9 TIP10 TIO9 TSL10 TSK9 UCH10 UCG9 UMD10 UMC9 UVZ10 UVY9 VFV10 VFU9 VPR10 VPQ9 VZN10 VZM9 WJJ10 VZH29:VZH39 VPL29:VPL39 VFP29:VFP39 UVT29:UVT39 ULX29:ULX39 UCB29:UCB39 TSF29:TSF39 TIJ29:TIJ39 SYN29:SYN39 SOR29:SOR39 SEV29:SEV39 RUZ29:RUZ39 RLD29:RLD39 RBH29:RBH39 QRL29:QRL39 QHP29:QHP39 PXT29:PXT39 PNX29:PNX39 PEB29:PEB39 OUF29:OUF39 OKJ29:OKJ39 OAN29:OAN39 NQR29:NQR39 NGV29:NGV39 MWZ29:MWZ39 MND29:MND39 MDH29:MDH39 LTL29:LTL39 LJP29:LJP39 KZT29:KZT39 KPX29:KPX39 KGB29:KGB39 JWF29:JWF39 JMJ29:JMJ39 JCN29:JCN39 ISR29:ISR39 IIV29:IIV39 HYZ29:HYZ39 HPD29:HPD39 HFH29:HFH39 GVL29:GVL39 GLP29:GLP39 GBT29:GBT39 FRX29:FRX39 FIB29:FIB39 EYF29:EYF39 EOJ29:EOJ39 EEN29:EEN39 DUR29:DUR39 DKV29:DKV39 DAZ29:DAZ39 CRD29:CRD39 CHH29:CHH39 BXL29:BXL39 BNP29:BNP39 BDT29:BDT39 ATX29:ATX39 AKB29:AKB39 AAF29:AAF39 QJ29:QJ39 GN29:GN39 WSZ29:WSZ39">
      <formula1>#REF!</formula1>
    </dataValidation>
    <dataValidation type="list" allowBlank="1" showInputMessage="1" showErrorMessage="1" sqref="D49">
      <formula1>Creatives</formula1>
    </dataValidation>
    <dataValidation type="list" allowBlank="1" showInputMessage="1" showErrorMessage="1" sqref="D50">
      <formula1>Data_Loads</formula1>
    </dataValidation>
    <dataValidation type="list" allowBlank="1" showInputMessage="1" showErrorMessage="1" sqref="D51">
      <formula1>Personalized_Fields</formula1>
    </dataValidation>
    <dataValidation type="list" allowBlank="1" showInputMessage="1" showErrorMessage="1" sqref="D52">
      <formula1>Change_Rounds</formula1>
    </dataValidation>
    <dataValidation type="list" allowBlank="1" showInputMessage="1" showErrorMessage="1" sqref="D53">
      <formula1>Business_Rules</formula1>
    </dataValidation>
    <dataValidation type="list" allowBlank="1" showInputMessage="1" showErrorMessage="1" sqref="D54">
      <formula1>Type_of_Launch</formula1>
    </dataValidation>
    <dataValidation type="list" allowBlank="1" showInputMessage="1" showErrorMessage="1" sqref="I30:I38">
      <formula1>Change_Made</formula1>
    </dataValidation>
    <dataValidation type="list" allowBlank="1" showInputMessage="1" showErrorMessage="1" sqref="C19">
      <formula1>Copyover</formula1>
    </dataValidation>
    <dataValidation type="list" allowBlank="1" showInputMessage="1" showErrorMessage="1" sqref="C14">
      <formula1>Agency</formula1>
    </dataValidation>
    <dataValidation type="textLength" allowBlank="1" showInputMessage="1" showErrorMessage="1" sqref="C15:C16">
      <formula1>11</formula1>
      <formula2>11</formula2>
    </dataValidation>
    <dataValidation type="list" allowBlank="1" showInputMessage="1" showErrorMessage="1" sqref="C10">
      <formula1>Variable_Description</formula1>
    </dataValidation>
    <dataValidation type="list" allowBlank="1" showInputMessage="1" showErrorMessage="1" sqref="C9">
      <formula1>Priority</formula1>
    </dataValidation>
    <dataValidation type="list" allowBlank="1" showInputMessage="1" showErrorMessage="1" sqref="C12">
      <formula1>Complexity_Level</formula1>
    </dataValidation>
    <dataValidation type="date" allowBlank="1" showInputMessage="1" showErrorMessage="1" sqref="C8">
      <formula1>40909</formula1>
      <formula2>43831</formula2>
    </dataValidation>
    <dataValidation type="list" allowBlank="1" showInputMessage="1" showErrorMessage="1" sqref="C11">
      <formula1>Change_Made_YN</formula1>
    </dataValidation>
  </dataValidations>
  <hyperlinks>
    <hyperlink ref="F52" r:id="rId1" display="Link 1"/>
    <hyperlink ref="F53" r:id="rId2" display="Link 2"/>
    <hyperlink ref="F57" r:id="rId3"/>
    <hyperlink ref="F49" r:id="rId4"/>
  </hyperlinks>
  <pageMargins left="0.7" right="0.7" top="0.75" bottom="0.75" header="0.3" footer="0.3"/>
  <pageSetup scale="39"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pageSetUpPr fitToPage="1"/>
  </sheetPr>
  <dimension ref="A1:U70"/>
  <sheetViews>
    <sheetView topLeftCell="C1" zoomScaleNormal="100" workbookViewId="0">
      <selection activeCell="M15" sqref="M15"/>
    </sheetView>
  </sheetViews>
  <sheetFormatPr defaultColWidth="11.42578125" defaultRowHeight="12.75" x14ac:dyDescent="0.2"/>
  <cols>
    <col min="1" max="1" width="8.5703125" style="63" customWidth="1"/>
    <col min="2" max="2" width="15.28515625" style="61" customWidth="1"/>
    <col min="3" max="3" width="10.7109375" style="61" customWidth="1"/>
    <col min="4" max="4" width="9.85546875" style="61" customWidth="1"/>
    <col min="5" max="5" width="14.140625" style="64" customWidth="1"/>
    <col min="6" max="6" width="25.7109375" style="65" customWidth="1"/>
    <col min="7" max="7" width="7.85546875" style="65" customWidth="1"/>
    <col min="8" max="9" width="9.28515625" style="65" customWidth="1"/>
    <col min="10" max="10" width="11.42578125" style="65" customWidth="1"/>
    <col min="11" max="11" width="21.42578125" style="65" customWidth="1"/>
    <col min="12" max="12" width="12.85546875" style="65" customWidth="1"/>
    <col min="13" max="13" width="17.42578125" style="64" customWidth="1"/>
    <col min="14" max="14" width="44.28515625" style="64" customWidth="1"/>
    <col min="15" max="15" width="22.85546875" style="64" customWidth="1"/>
    <col min="16" max="16" width="23.5703125" style="64" customWidth="1"/>
    <col min="17" max="19" width="44.28515625" style="65" customWidth="1"/>
    <col min="20" max="20" width="81.42578125" style="64" customWidth="1"/>
    <col min="21" max="21" width="2.85546875" style="112" customWidth="1"/>
    <col min="22" max="16384" width="11.42578125" style="61"/>
  </cols>
  <sheetData>
    <row r="1" spans="1:21" s="60" customFormat="1" ht="26.25" customHeight="1" thickBot="1" x14ac:dyDescent="0.3">
      <c r="A1" s="59" t="s">
        <v>18</v>
      </c>
      <c r="B1" s="59"/>
      <c r="C1" s="59"/>
      <c r="D1" s="59"/>
      <c r="E1" s="59"/>
      <c r="F1" s="59"/>
      <c r="G1" s="59"/>
      <c r="H1" s="59"/>
      <c r="I1" s="59"/>
      <c r="J1" s="59"/>
      <c r="K1" s="59"/>
      <c r="L1" s="59"/>
      <c r="M1" s="59"/>
      <c r="N1" s="59"/>
      <c r="O1" s="59"/>
      <c r="P1" s="59"/>
      <c r="Q1" s="59"/>
      <c r="R1" s="59"/>
      <c r="S1" s="59"/>
      <c r="T1" s="59"/>
      <c r="U1" s="112"/>
    </row>
    <row r="2" spans="1:21" s="60" customFormat="1" ht="12.75" customHeight="1" x14ac:dyDescent="0.25">
      <c r="A2" s="91"/>
      <c r="B2" s="91"/>
      <c r="C2" s="91"/>
      <c r="D2" s="91"/>
      <c r="E2" s="91"/>
      <c r="F2" s="91"/>
      <c r="G2" s="91"/>
      <c r="H2" s="91"/>
      <c r="I2" s="91"/>
      <c r="J2" s="91"/>
      <c r="K2" s="91"/>
      <c r="L2" s="91"/>
      <c r="M2" s="91"/>
      <c r="N2" s="91"/>
      <c r="O2" s="91"/>
      <c r="P2" s="91"/>
      <c r="Q2" s="91"/>
      <c r="R2" s="91"/>
      <c r="S2" s="91"/>
      <c r="T2" s="91"/>
      <c r="U2" s="112"/>
    </row>
    <row r="3" spans="1:21" ht="12.75" customHeight="1" x14ac:dyDescent="0.2"/>
    <row r="4" spans="1:21" ht="12.75" customHeight="1" x14ac:dyDescent="0.25">
      <c r="E4" s="96" t="s">
        <v>10</v>
      </c>
      <c r="F4" s="222" t="str">
        <f>IF(NOT(ISBLANK('Campaign Overview'!C5)),'Campaign Overview'!C5, "")</f>
        <v/>
      </c>
      <c r="G4" s="223"/>
      <c r="H4" s="223"/>
      <c r="I4" s="223"/>
      <c r="J4" s="223"/>
      <c r="K4" s="223"/>
      <c r="L4" s="223"/>
    </row>
    <row r="5" spans="1:21" ht="12.75" customHeight="1" x14ac:dyDescent="0.25">
      <c r="E5" s="113"/>
      <c r="F5" s="69"/>
      <c r="G5" s="70"/>
      <c r="H5" s="70"/>
      <c r="I5" s="70"/>
      <c r="J5" s="70"/>
      <c r="K5" s="70"/>
      <c r="L5" s="70"/>
      <c r="M5" s="67"/>
      <c r="N5" s="67"/>
      <c r="O5" s="67"/>
      <c r="S5" s="64"/>
    </row>
    <row r="6" spans="1:21" s="71" customFormat="1" ht="12.75" customHeight="1" x14ac:dyDescent="0.2">
      <c r="A6" s="79"/>
      <c r="E6" s="72" t="s">
        <v>190</v>
      </c>
      <c r="F6" s="114" t="str">
        <f>IF(NOT(ISBLANK('Campaign Overview'!C8)),'Campaign Overview'!C8, "")</f>
        <v/>
      </c>
      <c r="M6" s="73"/>
      <c r="N6" s="70"/>
      <c r="O6" s="70"/>
      <c r="P6" s="73"/>
      <c r="Q6" s="73"/>
      <c r="R6" s="69"/>
      <c r="S6" s="73"/>
    </row>
    <row r="7" spans="1:21" s="71" customFormat="1" ht="12.75" customHeight="1" x14ac:dyDescent="0.2">
      <c r="A7" s="79"/>
      <c r="E7" s="72" t="s">
        <v>16</v>
      </c>
      <c r="F7" s="115" t="str">
        <f>IF(NOT(ISBLANK('Campaign Overview'!C9)),'Campaign Overview'!C9, "")</f>
        <v/>
      </c>
      <c r="G7" s="75"/>
      <c r="H7" s="75"/>
      <c r="I7" s="75"/>
      <c r="J7" s="75"/>
      <c r="K7" s="75"/>
      <c r="L7" s="75"/>
      <c r="O7" s="72"/>
      <c r="P7" s="73"/>
      <c r="Q7" s="73"/>
      <c r="R7" s="69"/>
      <c r="S7" s="73"/>
    </row>
    <row r="8" spans="1:21" s="75" customFormat="1" ht="12.75" customHeight="1" x14ac:dyDescent="0.2">
      <c r="A8" s="78"/>
      <c r="E8" s="72" t="s">
        <v>216</v>
      </c>
      <c r="F8" s="116" t="str">
        <f>IF(NOT(ISBLANK('Campaign Overview'!C10)),'Campaign Overview'!C10, "")</f>
        <v/>
      </c>
      <c r="O8" s="72"/>
      <c r="P8" s="76"/>
      <c r="Q8" s="76"/>
      <c r="R8" s="77"/>
      <c r="S8" s="76"/>
    </row>
    <row r="9" spans="1:21" s="75" customFormat="1" ht="12.75" customHeight="1" x14ac:dyDescent="0.2">
      <c r="A9" s="78"/>
      <c r="E9" s="72" t="s">
        <v>26</v>
      </c>
      <c r="F9" s="117" t="str">
        <f>IF(NOT(ISBLANK('Campaign Overview'!C11)),'Campaign Overview'!C11, "")</f>
        <v/>
      </c>
      <c r="G9" s="93"/>
      <c r="H9" s="93"/>
      <c r="I9" s="93"/>
      <c r="O9" s="72"/>
      <c r="P9" s="76"/>
      <c r="Q9" s="76"/>
      <c r="R9" s="77"/>
      <c r="S9" s="76"/>
    </row>
    <row r="10" spans="1:21" s="75" customFormat="1" ht="12.75" customHeight="1" x14ac:dyDescent="0.2">
      <c r="A10" s="78"/>
      <c r="O10" s="72"/>
      <c r="P10" s="76"/>
      <c r="Q10" s="76"/>
      <c r="R10" s="77"/>
      <c r="S10" s="76"/>
    </row>
    <row r="11" spans="1:21" s="92" customFormat="1" ht="12.75" customHeight="1" x14ac:dyDescent="0.2">
      <c r="A11" s="78"/>
      <c r="B11" s="75"/>
      <c r="C11" s="75"/>
      <c r="D11" s="75"/>
      <c r="E11" s="72"/>
      <c r="F11" s="75"/>
      <c r="G11" s="171"/>
      <c r="H11" s="171"/>
      <c r="I11" s="171"/>
      <c r="J11" s="181"/>
      <c r="K11" s="76"/>
      <c r="L11" s="76"/>
      <c r="M11" s="76"/>
      <c r="N11" s="72"/>
      <c r="O11" s="72"/>
      <c r="P11" s="76"/>
      <c r="Q11" s="76"/>
      <c r="R11" s="77"/>
      <c r="S11" s="76"/>
      <c r="T11" s="75"/>
      <c r="U11" s="112"/>
    </row>
    <row r="12" spans="1:21" s="94" customFormat="1" ht="12.75" customHeight="1" x14ac:dyDescent="0.2">
      <c r="A12" s="78"/>
      <c r="B12" s="82" t="s">
        <v>206</v>
      </c>
      <c r="C12" s="75"/>
      <c r="D12" s="75"/>
      <c r="E12" s="77"/>
      <c r="F12" s="75"/>
      <c r="G12" s="75"/>
      <c r="H12" s="75"/>
      <c r="I12" s="75"/>
      <c r="J12" s="75"/>
      <c r="K12" s="75"/>
      <c r="L12" s="75"/>
      <c r="M12" s="93"/>
      <c r="N12" s="93"/>
      <c r="O12" s="93"/>
      <c r="P12" s="76"/>
      <c r="Q12" s="76"/>
      <c r="R12" s="77"/>
      <c r="S12" s="76"/>
      <c r="T12" s="75"/>
      <c r="U12" s="112"/>
    </row>
    <row r="13" spans="1:21" s="123" customFormat="1" ht="15.75" x14ac:dyDescent="0.2">
      <c r="A13" s="118"/>
      <c r="B13" s="224" t="s">
        <v>14</v>
      </c>
      <c r="C13" s="225"/>
      <c r="D13" s="225"/>
      <c r="E13" s="225"/>
      <c r="F13" s="225"/>
      <c r="G13" s="226" t="s">
        <v>25</v>
      </c>
      <c r="H13" s="225"/>
      <c r="I13" s="225"/>
      <c r="J13" s="225"/>
      <c r="K13" s="225"/>
      <c r="L13" s="225"/>
      <c r="M13" s="119"/>
      <c r="N13" s="120"/>
      <c r="O13" s="120"/>
      <c r="P13" s="121"/>
      <c r="Q13" s="122"/>
      <c r="R13" s="122"/>
      <c r="S13" s="122"/>
      <c r="T13" s="121"/>
      <c r="U13" s="112"/>
    </row>
    <row r="14" spans="1:21" s="123" customFormat="1" ht="26.25" customHeight="1" x14ac:dyDescent="0.2">
      <c r="A14" s="124">
        <f>COUNTIF($A$15:$A$70, "Update Needed")</f>
        <v>0</v>
      </c>
      <c r="B14" s="125" t="s">
        <v>191</v>
      </c>
      <c r="C14" s="83" t="s">
        <v>192</v>
      </c>
      <c r="D14" s="83" t="s">
        <v>23</v>
      </c>
      <c r="E14" s="83" t="s">
        <v>205</v>
      </c>
      <c r="F14" s="83" t="s">
        <v>24</v>
      </c>
      <c r="G14" s="83" t="s">
        <v>187</v>
      </c>
      <c r="H14" s="83" t="s">
        <v>19</v>
      </c>
      <c r="I14" s="83" t="s">
        <v>245</v>
      </c>
      <c r="J14" s="83" t="s">
        <v>188</v>
      </c>
      <c r="K14" s="83" t="s">
        <v>189</v>
      </c>
      <c r="L14" s="83" t="s">
        <v>22</v>
      </c>
      <c r="M14" s="125" t="s">
        <v>9</v>
      </c>
      <c r="N14" s="83" t="s">
        <v>1</v>
      </c>
      <c r="O14" s="83" t="s">
        <v>172</v>
      </c>
      <c r="P14" s="83" t="s">
        <v>4</v>
      </c>
      <c r="Q14" s="83" t="s">
        <v>2</v>
      </c>
      <c r="R14" s="83" t="s">
        <v>3</v>
      </c>
      <c r="S14" s="83" t="s">
        <v>5</v>
      </c>
      <c r="T14" s="83" t="s">
        <v>0</v>
      </c>
      <c r="U14" s="112"/>
    </row>
    <row r="15" spans="1:21" s="123" customFormat="1" ht="12" x14ac:dyDescent="0.2">
      <c r="A15" s="126" t="str">
        <f t="shared" ref="A15:A46" si="0">IF(AND(ISBLANK(C15),NOT(ISBLANK(N15))),"Update Needed", "")</f>
        <v/>
      </c>
      <c r="B15" s="46"/>
      <c r="C15" s="47"/>
      <c r="D15" s="47"/>
      <c r="E15" s="47"/>
      <c r="F15" s="48"/>
      <c r="G15" s="168" t="str">
        <f>IF(NOT(ISBLANK(N15)),"TBD", "")</f>
        <v/>
      </c>
      <c r="H15" s="169" t="str">
        <f>IF(NOT(ISBLANK(N15)),'Campaign Overview'!$C$14, "")</f>
        <v/>
      </c>
      <c r="I15" s="169" t="str">
        <f>IF(NOT(ISBLANK(N15)),IF(ISBLANK('Campaign Overview'!C18),0,'Campaign Overview'!C18), "")</f>
        <v/>
      </c>
      <c r="J15" s="170" t="str">
        <f>IF(NOT(ISBLANK(N15)),'Campaign Overview'!$C$15, "")</f>
        <v/>
      </c>
      <c r="K15" s="170" t="str">
        <f>IF(NOT(ISBLANK(N15)),'Campaign Overview'!$C$5, "")</f>
        <v/>
      </c>
      <c r="L15" s="170" t="str">
        <f>IF(NOT(ISBLANK(N15)),'Campaign Overview'!$C$16, "")</f>
        <v/>
      </c>
      <c r="M15" s="49"/>
      <c r="N15" s="50"/>
      <c r="O15" s="51"/>
      <c r="P15" s="51"/>
      <c r="Q15" s="50"/>
      <c r="R15" s="52"/>
      <c r="S15" s="52"/>
      <c r="T15" s="50"/>
      <c r="U15" s="112"/>
    </row>
    <row r="16" spans="1:21" s="123" customFormat="1" ht="12.75" customHeight="1" x14ac:dyDescent="0.2">
      <c r="A16" s="126" t="str">
        <f t="shared" si="0"/>
        <v/>
      </c>
      <c r="B16" s="11"/>
      <c r="C16" s="3"/>
      <c r="D16" s="3"/>
      <c r="E16" s="3"/>
      <c r="F16" s="12"/>
      <c r="G16" s="168" t="str">
        <f t="shared" ref="G16:G70" si="1">IF(NOT(ISBLANK(N16)),"TBD", "")</f>
        <v/>
      </c>
      <c r="H16" s="169" t="str">
        <f>IF(NOT(ISBLANK(N16)),'Campaign Overview'!$C$14, "")</f>
        <v/>
      </c>
      <c r="I16" s="169" t="str">
        <f>IF(NOT(ISBLANK(N16)),'Campaign Overview'!$C$18,"")</f>
        <v/>
      </c>
      <c r="J16" s="170" t="str">
        <f>IF(NOT(ISBLANK(N16)),'Campaign Overview'!$C$15, "")</f>
        <v/>
      </c>
      <c r="K16" s="170" t="str">
        <f>IF(NOT(ISBLANK(N16)),'Campaign Overview'!$C$5, "")</f>
        <v/>
      </c>
      <c r="L16" s="170" t="str">
        <f>IF(NOT(ISBLANK(N16)),'Campaign Overview'!$C$16, "")</f>
        <v/>
      </c>
      <c r="M16" s="49"/>
      <c r="N16" s="50"/>
      <c r="O16" s="8"/>
      <c r="P16" s="8"/>
      <c r="Q16" s="1"/>
      <c r="R16" s="2"/>
      <c r="S16" s="2"/>
      <c r="T16" s="2"/>
      <c r="U16" s="112"/>
    </row>
    <row r="17" spans="1:21" s="123" customFormat="1" ht="12.75" customHeight="1" x14ac:dyDescent="0.2">
      <c r="A17" s="126" t="str">
        <f t="shared" si="0"/>
        <v/>
      </c>
      <c r="B17" s="11"/>
      <c r="C17" s="3"/>
      <c r="D17" s="3"/>
      <c r="E17" s="3"/>
      <c r="F17" s="12"/>
      <c r="G17" s="168" t="str">
        <f t="shared" si="1"/>
        <v/>
      </c>
      <c r="H17" s="169" t="str">
        <f>IF(NOT(ISBLANK(N17)),'Campaign Overview'!$C$14, "")</f>
        <v/>
      </c>
      <c r="I17" s="169" t="str">
        <f>IF(NOT(ISBLANK(N17)),'Campaign Overview'!$C$18,"")</f>
        <v/>
      </c>
      <c r="J17" s="170" t="str">
        <f>IF(NOT(ISBLANK(N17)),'Campaign Overview'!$C$15, "")</f>
        <v/>
      </c>
      <c r="K17" s="170" t="str">
        <f>IF(NOT(ISBLANK(N17)),'Campaign Overview'!$C$5, "")</f>
        <v/>
      </c>
      <c r="L17" s="170" t="str">
        <f>IF(NOT(ISBLANK(N17)),'Campaign Overview'!$C$16, "")</f>
        <v/>
      </c>
      <c r="M17" s="49"/>
      <c r="N17" s="50"/>
      <c r="O17" s="8"/>
      <c r="P17" s="8"/>
      <c r="Q17" s="1"/>
      <c r="R17" s="2"/>
      <c r="S17" s="2"/>
      <c r="T17" s="1"/>
      <c r="U17" s="112"/>
    </row>
    <row r="18" spans="1:21" s="123" customFormat="1" ht="12.75" customHeight="1" x14ac:dyDescent="0.2">
      <c r="A18" s="126" t="str">
        <f t="shared" si="0"/>
        <v/>
      </c>
      <c r="B18" s="11"/>
      <c r="C18" s="3"/>
      <c r="D18" s="3"/>
      <c r="E18" s="3"/>
      <c r="F18" s="12"/>
      <c r="G18" s="168" t="str">
        <f t="shared" si="1"/>
        <v/>
      </c>
      <c r="H18" s="169" t="str">
        <f>IF(NOT(ISBLANK(N18)),'Campaign Overview'!$C$14, "")</f>
        <v/>
      </c>
      <c r="I18" s="169" t="str">
        <f>IF(NOT(ISBLANK(N18)),'Campaign Overview'!$C$18,"")</f>
        <v/>
      </c>
      <c r="J18" s="170" t="str">
        <f>IF(NOT(ISBLANK(N18)),'Campaign Overview'!$C$15, "")</f>
        <v/>
      </c>
      <c r="K18" s="170" t="str">
        <f>IF(NOT(ISBLANK(N18)),'Campaign Overview'!$C$5, "")</f>
        <v/>
      </c>
      <c r="L18" s="170" t="str">
        <f>IF(NOT(ISBLANK(N18)),'Campaign Overview'!$C$16, "")</f>
        <v/>
      </c>
      <c r="M18" s="49"/>
      <c r="N18" s="50"/>
      <c r="O18" s="8"/>
      <c r="P18" s="8"/>
      <c r="Q18" s="1"/>
      <c r="R18" s="2"/>
      <c r="S18" s="2"/>
      <c r="T18" s="2"/>
      <c r="U18" s="112"/>
    </row>
    <row r="19" spans="1:21" s="123" customFormat="1" ht="12.75" customHeight="1" x14ac:dyDescent="0.2">
      <c r="A19" s="126" t="str">
        <f t="shared" si="0"/>
        <v/>
      </c>
      <c r="B19" s="11"/>
      <c r="C19" s="3"/>
      <c r="D19" s="3"/>
      <c r="E19" s="3"/>
      <c r="F19" s="12"/>
      <c r="G19" s="168" t="str">
        <f t="shared" si="1"/>
        <v/>
      </c>
      <c r="H19" s="169" t="str">
        <f>IF(NOT(ISBLANK(N19)),'Campaign Overview'!$C$14, "")</f>
        <v/>
      </c>
      <c r="I19" s="169" t="str">
        <f>IF(NOT(ISBLANK(N19)),'Campaign Overview'!$C$18,"")</f>
        <v/>
      </c>
      <c r="J19" s="170" t="str">
        <f>IF(NOT(ISBLANK(N19)),'Campaign Overview'!$C$15, "")</f>
        <v/>
      </c>
      <c r="K19" s="170" t="str">
        <f>IF(NOT(ISBLANK(N19)),'Campaign Overview'!$C$5, "")</f>
        <v/>
      </c>
      <c r="L19" s="170" t="str">
        <f>IF(NOT(ISBLANK(N19)),'Campaign Overview'!$C$16, "")</f>
        <v/>
      </c>
      <c r="M19" s="49"/>
      <c r="N19" s="50"/>
      <c r="O19" s="8"/>
      <c r="P19" s="8"/>
      <c r="Q19" s="1"/>
      <c r="R19" s="2"/>
      <c r="S19" s="2"/>
      <c r="T19" s="2"/>
      <c r="U19" s="112"/>
    </row>
    <row r="20" spans="1:21" s="123" customFormat="1" ht="12.75" customHeight="1" x14ac:dyDescent="0.2">
      <c r="A20" s="126" t="str">
        <f t="shared" si="0"/>
        <v/>
      </c>
      <c r="B20" s="11"/>
      <c r="C20" s="3"/>
      <c r="D20" s="3"/>
      <c r="E20" s="3"/>
      <c r="F20" s="12"/>
      <c r="G20" s="168" t="str">
        <f t="shared" si="1"/>
        <v/>
      </c>
      <c r="H20" s="169" t="str">
        <f>IF(NOT(ISBLANK(N20)),'Campaign Overview'!$C$14, "")</f>
        <v/>
      </c>
      <c r="I20" s="169" t="str">
        <f>IF(NOT(ISBLANK(N20)),'Campaign Overview'!$C$18,"")</f>
        <v/>
      </c>
      <c r="J20" s="170" t="str">
        <f>IF(NOT(ISBLANK(N20)),'Campaign Overview'!$C$15, "")</f>
        <v/>
      </c>
      <c r="K20" s="170" t="str">
        <f>IF(NOT(ISBLANK(N20)),'Campaign Overview'!$C$5, "")</f>
        <v/>
      </c>
      <c r="L20" s="170" t="str">
        <f>IF(NOT(ISBLANK(N20)),'Campaign Overview'!$C$16, "")</f>
        <v/>
      </c>
      <c r="M20" s="49"/>
      <c r="N20" s="50"/>
      <c r="O20" s="8"/>
      <c r="P20" s="8"/>
      <c r="Q20" s="1"/>
      <c r="R20" s="2"/>
      <c r="S20" s="2"/>
      <c r="T20" s="2"/>
      <c r="U20" s="112"/>
    </row>
    <row r="21" spans="1:21" s="123" customFormat="1" ht="12.75" customHeight="1" x14ac:dyDescent="0.2">
      <c r="A21" s="126" t="str">
        <f t="shared" si="0"/>
        <v/>
      </c>
      <c r="B21" s="11"/>
      <c r="C21" s="3"/>
      <c r="D21" s="3"/>
      <c r="E21" s="3"/>
      <c r="F21" s="12"/>
      <c r="G21" s="168" t="str">
        <f t="shared" si="1"/>
        <v/>
      </c>
      <c r="H21" s="169" t="str">
        <f>IF(NOT(ISBLANK(N21)),'Campaign Overview'!$C$14, "")</f>
        <v/>
      </c>
      <c r="I21" s="169" t="str">
        <f>IF(NOT(ISBLANK(N21)),'Campaign Overview'!$C$18,"")</f>
        <v/>
      </c>
      <c r="J21" s="170" t="str">
        <f>IF(NOT(ISBLANK(N21)),'Campaign Overview'!$C$15, "")</f>
        <v/>
      </c>
      <c r="K21" s="170" t="str">
        <f>IF(NOT(ISBLANK(N21)),'Campaign Overview'!$C$5, "")</f>
        <v/>
      </c>
      <c r="L21" s="170" t="str">
        <f>IF(NOT(ISBLANK(N21)),'Campaign Overview'!$C$16, "")</f>
        <v/>
      </c>
      <c r="M21" s="49"/>
      <c r="N21" s="50"/>
      <c r="O21" s="8"/>
      <c r="P21" s="8"/>
      <c r="Q21" s="1"/>
      <c r="R21" s="2"/>
      <c r="S21" s="2"/>
      <c r="T21" s="2"/>
      <c r="U21" s="112"/>
    </row>
    <row r="22" spans="1:21" s="123" customFormat="1" ht="12.75" customHeight="1" x14ac:dyDescent="0.2">
      <c r="A22" s="126" t="str">
        <f t="shared" si="0"/>
        <v/>
      </c>
      <c r="B22" s="11"/>
      <c r="C22" s="3"/>
      <c r="D22" s="3"/>
      <c r="E22" s="3"/>
      <c r="F22" s="12"/>
      <c r="G22" s="168" t="str">
        <f t="shared" si="1"/>
        <v/>
      </c>
      <c r="H22" s="169" t="str">
        <f>IF(NOT(ISBLANK(N22)),'Campaign Overview'!$C$14, "")</f>
        <v/>
      </c>
      <c r="I22" s="169" t="str">
        <f>IF(NOT(ISBLANK(N22)),'Campaign Overview'!$C$18,"")</f>
        <v/>
      </c>
      <c r="J22" s="170" t="str">
        <f>IF(NOT(ISBLANK(N22)),'Campaign Overview'!$C$15, "")</f>
        <v/>
      </c>
      <c r="K22" s="170" t="str">
        <f>IF(NOT(ISBLANK(N22)),'Campaign Overview'!$C$5, "")</f>
        <v/>
      </c>
      <c r="L22" s="170" t="str">
        <f>IF(NOT(ISBLANK(N22)),'Campaign Overview'!$C$16, "")</f>
        <v/>
      </c>
      <c r="M22" s="49"/>
      <c r="N22" s="50"/>
      <c r="O22" s="8"/>
      <c r="P22" s="8"/>
      <c r="Q22" s="1"/>
      <c r="R22" s="2"/>
      <c r="S22" s="2"/>
      <c r="T22" s="2"/>
      <c r="U22" s="112"/>
    </row>
    <row r="23" spans="1:21" s="123" customFormat="1" ht="12.75" customHeight="1" x14ac:dyDescent="0.2">
      <c r="A23" s="126" t="str">
        <f t="shared" si="0"/>
        <v/>
      </c>
      <c r="B23" s="11"/>
      <c r="C23" s="3"/>
      <c r="D23" s="3"/>
      <c r="E23" s="3"/>
      <c r="F23" s="12"/>
      <c r="G23" s="168" t="str">
        <f t="shared" si="1"/>
        <v/>
      </c>
      <c r="H23" s="169" t="str">
        <f>IF(NOT(ISBLANK(N23)),'Campaign Overview'!$C$14, "")</f>
        <v/>
      </c>
      <c r="I23" s="169" t="str">
        <f>IF(NOT(ISBLANK(N23)),'Campaign Overview'!$C$18,"")</f>
        <v/>
      </c>
      <c r="J23" s="170" t="str">
        <f>IF(NOT(ISBLANK(N23)),'Campaign Overview'!$C$15, "")</f>
        <v/>
      </c>
      <c r="K23" s="170" t="str">
        <f>IF(NOT(ISBLANK(N23)),'Campaign Overview'!$C$5, "")</f>
        <v/>
      </c>
      <c r="L23" s="170" t="str">
        <f>IF(NOT(ISBLANK(N23)),'Campaign Overview'!$C$16, "")</f>
        <v/>
      </c>
      <c r="M23" s="49"/>
      <c r="N23" s="50"/>
      <c r="O23" s="8"/>
      <c r="P23" s="8"/>
      <c r="Q23" s="1"/>
      <c r="R23" s="2"/>
      <c r="S23" s="2"/>
      <c r="T23" s="2"/>
      <c r="U23" s="112"/>
    </row>
    <row r="24" spans="1:21" s="123" customFormat="1" ht="12.75" customHeight="1" x14ac:dyDescent="0.2">
      <c r="A24" s="126" t="str">
        <f t="shared" si="0"/>
        <v/>
      </c>
      <c r="B24" s="11"/>
      <c r="C24" s="3"/>
      <c r="D24" s="3"/>
      <c r="E24" s="3"/>
      <c r="F24" s="12"/>
      <c r="G24" s="168" t="str">
        <f t="shared" si="1"/>
        <v/>
      </c>
      <c r="H24" s="169" t="str">
        <f>IF(NOT(ISBLANK(N24)),'Campaign Overview'!$C$14, "")</f>
        <v/>
      </c>
      <c r="I24" s="169" t="str">
        <f>IF(NOT(ISBLANK(N24)),'Campaign Overview'!$C$18,"")</f>
        <v/>
      </c>
      <c r="J24" s="170" t="str">
        <f>IF(NOT(ISBLANK(N24)),'Campaign Overview'!$C$15, "")</f>
        <v/>
      </c>
      <c r="K24" s="170" t="str">
        <f>IF(NOT(ISBLANK(N24)),'Campaign Overview'!$C$5, "")</f>
        <v/>
      </c>
      <c r="L24" s="170" t="str">
        <f>IF(NOT(ISBLANK(N24)),'Campaign Overview'!$C$16, "")</f>
        <v/>
      </c>
      <c r="M24" s="49"/>
      <c r="N24" s="50"/>
      <c r="O24" s="8"/>
      <c r="P24" s="8"/>
      <c r="Q24" s="1"/>
      <c r="R24" s="2"/>
      <c r="S24" s="2"/>
      <c r="T24" s="2"/>
      <c r="U24" s="112"/>
    </row>
    <row r="25" spans="1:21" s="123" customFormat="1" ht="12.75" customHeight="1" x14ac:dyDescent="0.2">
      <c r="A25" s="126" t="str">
        <f t="shared" si="0"/>
        <v/>
      </c>
      <c r="B25" s="11"/>
      <c r="C25" s="3"/>
      <c r="D25" s="3"/>
      <c r="E25" s="3"/>
      <c r="F25" s="12"/>
      <c r="G25" s="168" t="str">
        <f t="shared" si="1"/>
        <v/>
      </c>
      <c r="H25" s="169" t="str">
        <f>IF(NOT(ISBLANK(N25)),'Campaign Overview'!$C$14, "")</f>
        <v/>
      </c>
      <c r="I25" s="169" t="str">
        <f>IF(NOT(ISBLANK(N25)),'Campaign Overview'!$C$18,"")</f>
        <v/>
      </c>
      <c r="J25" s="170" t="str">
        <f>IF(NOT(ISBLANK(N25)),'Campaign Overview'!$C$15, "")</f>
        <v/>
      </c>
      <c r="K25" s="170" t="str">
        <f>IF(NOT(ISBLANK(N25)),'Campaign Overview'!$C$5, "")</f>
        <v/>
      </c>
      <c r="L25" s="170" t="str">
        <f>IF(NOT(ISBLANK(N25)),'Campaign Overview'!$C$16, "")</f>
        <v/>
      </c>
      <c r="M25" s="49"/>
      <c r="N25" s="50"/>
      <c r="O25" s="8"/>
      <c r="P25" s="8"/>
      <c r="Q25" s="1"/>
      <c r="R25" s="2"/>
      <c r="S25" s="2"/>
      <c r="T25" s="2"/>
      <c r="U25" s="112"/>
    </row>
    <row r="26" spans="1:21" s="123" customFormat="1" ht="12.75" customHeight="1" x14ac:dyDescent="0.2">
      <c r="A26" s="126" t="str">
        <f t="shared" si="0"/>
        <v/>
      </c>
      <c r="B26" s="11"/>
      <c r="C26" s="3"/>
      <c r="D26" s="3"/>
      <c r="E26" s="3"/>
      <c r="F26" s="12"/>
      <c r="G26" s="168" t="str">
        <f t="shared" si="1"/>
        <v/>
      </c>
      <c r="H26" s="169" t="str">
        <f>IF(NOT(ISBLANK(N26)),'Campaign Overview'!$C$14, "")</f>
        <v/>
      </c>
      <c r="I26" s="169" t="str">
        <f>IF(NOT(ISBLANK(N26)),'Campaign Overview'!$C$18,"")</f>
        <v/>
      </c>
      <c r="J26" s="170" t="str">
        <f>IF(NOT(ISBLANK(N26)),'Campaign Overview'!$C$15, "")</f>
        <v/>
      </c>
      <c r="K26" s="170" t="str">
        <f>IF(NOT(ISBLANK(N26)),'Campaign Overview'!$C$5, "")</f>
        <v/>
      </c>
      <c r="L26" s="170" t="str">
        <f>IF(NOT(ISBLANK(N26)),'Campaign Overview'!$C$16, "")</f>
        <v/>
      </c>
      <c r="M26" s="49"/>
      <c r="N26" s="50"/>
      <c r="O26" s="8"/>
      <c r="P26" s="8"/>
      <c r="Q26" s="1"/>
      <c r="R26" s="2"/>
      <c r="S26" s="2"/>
      <c r="T26" s="2"/>
      <c r="U26" s="112"/>
    </row>
    <row r="27" spans="1:21" ht="12.75" customHeight="1" x14ac:dyDescent="0.2">
      <c r="A27" s="126" t="str">
        <f t="shared" si="0"/>
        <v/>
      </c>
      <c r="B27" s="11"/>
      <c r="C27" s="3"/>
      <c r="D27" s="3"/>
      <c r="E27" s="3"/>
      <c r="F27" s="12"/>
      <c r="G27" s="168" t="str">
        <f t="shared" si="1"/>
        <v/>
      </c>
      <c r="H27" s="169" t="str">
        <f>IF(NOT(ISBLANK(N27)),'Campaign Overview'!$C$14, "")</f>
        <v/>
      </c>
      <c r="I27" s="169" t="str">
        <f>IF(NOT(ISBLANK(N27)),'Campaign Overview'!$C$18,"")</f>
        <v/>
      </c>
      <c r="J27" s="170" t="str">
        <f>IF(NOT(ISBLANK(N27)),'Campaign Overview'!$C$15, "")</f>
        <v/>
      </c>
      <c r="K27" s="170" t="str">
        <f>IF(NOT(ISBLANK(N27)),'Campaign Overview'!$C$5, "")</f>
        <v/>
      </c>
      <c r="L27" s="170" t="str">
        <f>IF(NOT(ISBLANK(N27)),'Campaign Overview'!$C$16, "")</f>
        <v/>
      </c>
      <c r="M27" s="49"/>
      <c r="N27" s="50"/>
      <c r="O27" s="8"/>
      <c r="P27" s="8"/>
      <c r="Q27" s="1"/>
      <c r="R27" s="2"/>
      <c r="S27" s="2"/>
      <c r="T27" s="2"/>
    </row>
    <row r="28" spans="1:21" ht="12.75" customHeight="1" x14ac:dyDescent="0.2">
      <c r="A28" s="126" t="str">
        <f t="shared" si="0"/>
        <v/>
      </c>
      <c r="B28" s="11"/>
      <c r="C28" s="3"/>
      <c r="D28" s="3"/>
      <c r="E28" s="3"/>
      <c r="F28" s="12"/>
      <c r="G28" s="168" t="str">
        <f t="shared" si="1"/>
        <v/>
      </c>
      <c r="H28" s="169" t="str">
        <f>IF(NOT(ISBLANK(N28)),'Campaign Overview'!$C$14, "")</f>
        <v/>
      </c>
      <c r="I28" s="169" t="str">
        <f>IF(NOT(ISBLANK(N28)),'Campaign Overview'!$C$18,"")</f>
        <v/>
      </c>
      <c r="J28" s="170" t="str">
        <f>IF(NOT(ISBLANK(N28)),'Campaign Overview'!$C$15, "")</f>
        <v/>
      </c>
      <c r="K28" s="170" t="str">
        <f>IF(NOT(ISBLANK(N28)),'Campaign Overview'!$C$5, "")</f>
        <v/>
      </c>
      <c r="L28" s="170" t="str">
        <f>IF(NOT(ISBLANK(N28)),'Campaign Overview'!$C$16, "")</f>
        <v/>
      </c>
      <c r="M28" s="49"/>
      <c r="N28" s="50"/>
      <c r="O28" s="8"/>
      <c r="P28" s="8"/>
      <c r="Q28" s="1"/>
      <c r="R28" s="2"/>
      <c r="S28" s="2"/>
      <c r="T28" s="2"/>
    </row>
    <row r="29" spans="1:21" ht="12.75" customHeight="1" x14ac:dyDescent="0.2">
      <c r="A29" s="126" t="str">
        <f t="shared" si="0"/>
        <v/>
      </c>
      <c r="B29" s="11"/>
      <c r="C29" s="3"/>
      <c r="D29" s="3"/>
      <c r="E29" s="3"/>
      <c r="F29" s="12"/>
      <c r="G29" s="168" t="str">
        <f t="shared" si="1"/>
        <v/>
      </c>
      <c r="H29" s="169" t="str">
        <f>IF(NOT(ISBLANK(N29)),'Campaign Overview'!$C$14, "")</f>
        <v/>
      </c>
      <c r="I29" s="169" t="str">
        <f>IF(NOT(ISBLANK(N29)),'Campaign Overview'!$C$18,"")</f>
        <v/>
      </c>
      <c r="J29" s="170" t="str">
        <f>IF(NOT(ISBLANK(N29)),'Campaign Overview'!$C$15, "")</f>
        <v/>
      </c>
      <c r="K29" s="170" t="str">
        <f>IF(NOT(ISBLANK(N29)),'Campaign Overview'!$C$5, "")</f>
        <v/>
      </c>
      <c r="L29" s="170" t="str">
        <f>IF(NOT(ISBLANK(N29)),'Campaign Overview'!$C$16, "")</f>
        <v/>
      </c>
      <c r="M29" s="49"/>
      <c r="N29" s="50"/>
      <c r="O29" s="8"/>
      <c r="P29" s="8"/>
      <c r="Q29" s="1"/>
      <c r="R29" s="2"/>
      <c r="S29" s="2"/>
      <c r="T29" s="2"/>
    </row>
    <row r="30" spans="1:21" ht="12.75" customHeight="1" x14ac:dyDescent="0.2">
      <c r="A30" s="126" t="str">
        <f t="shared" si="0"/>
        <v/>
      </c>
      <c r="B30" s="11"/>
      <c r="C30" s="3"/>
      <c r="D30" s="3"/>
      <c r="E30" s="3"/>
      <c r="F30" s="12"/>
      <c r="G30" s="168" t="str">
        <f t="shared" si="1"/>
        <v/>
      </c>
      <c r="H30" s="169" t="str">
        <f>IF(NOT(ISBLANK(N30)),'Campaign Overview'!$C$14, "")</f>
        <v/>
      </c>
      <c r="I30" s="169" t="str">
        <f>IF(NOT(ISBLANK(N30)),'Campaign Overview'!$C$18,"")</f>
        <v/>
      </c>
      <c r="J30" s="170" t="str">
        <f>IF(NOT(ISBLANK(N30)),'Campaign Overview'!$C$15, "")</f>
        <v/>
      </c>
      <c r="K30" s="170" t="str">
        <f>IF(NOT(ISBLANK(N30)),'Campaign Overview'!$C$5, "")</f>
        <v/>
      </c>
      <c r="L30" s="170" t="str">
        <f>IF(NOT(ISBLANK(N30)),'Campaign Overview'!$C$16, "")</f>
        <v/>
      </c>
      <c r="M30" s="49"/>
      <c r="N30" s="50"/>
      <c r="O30" s="8"/>
      <c r="P30" s="8"/>
      <c r="Q30" s="1"/>
      <c r="R30" s="2"/>
      <c r="S30" s="2"/>
      <c r="T30" s="2"/>
    </row>
    <row r="31" spans="1:21" ht="12.75" customHeight="1" x14ac:dyDescent="0.2">
      <c r="A31" s="126" t="str">
        <f t="shared" si="0"/>
        <v/>
      </c>
      <c r="B31" s="11"/>
      <c r="C31" s="3"/>
      <c r="D31" s="3"/>
      <c r="E31" s="3"/>
      <c r="F31" s="12"/>
      <c r="G31" s="168" t="str">
        <f t="shared" si="1"/>
        <v/>
      </c>
      <c r="H31" s="169" t="str">
        <f>IF(NOT(ISBLANK(N31)),'Campaign Overview'!$C$14, "")</f>
        <v/>
      </c>
      <c r="I31" s="169" t="str">
        <f>IF(NOT(ISBLANK(N31)),'Campaign Overview'!$C$18,"")</f>
        <v/>
      </c>
      <c r="J31" s="170" t="str">
        <f>IF(NOT(ISBLANK(N31)),'Campaign Overview'!$C$15, "")</f>
        <v/>
      </c>
      <c r="K31" s="170" t="str">
        <f>IF(NOT(ISBLANK(N31)),'Campaign Overview'!$C$5, "")</f>
        <v/>
      </c>
      <c r="L31" s="170" t="str">
        <f>IF(NOT(ISBLANK(N31)),'Campaign Overview'!$C$16, "")</f>
        <v/>
      </c>
      <c r="M31" s="49"/>
      <c r="N31" s="50"/>
      <c r="O31" s="8"/>
      <c r="P31" s="8"/>
      <c r="Q31" s="1"/>
      <c r="R31" s="2"/>
      <c r="S31" s="2"/>
      <c r="T31" s="2"/>
    </row>
    <row r="32" spans="1:21" ht="12.75" customHeight="1" x14ac:dyDescent="0.2">
      <c r="A32" s="126" t="str">
        <f t="shared" si="0"/>
        <v/>
      </c>
      <c r="B32" s="11"/>
      <c r="C32" s="3"/>
      <c r="D32" s="3"/>
      <c r="E32" s="3"/>
      <c r="F32" s="12"/>
      <c r="G32" s="168" t="str">
        <f t="shared" si="1"/>
        <v/>
      </c>
      <c r="H32" s="169" t="str">
        <f>IF(NOT(ISBLANK(N32)),'Campaign Overview'!$C$14, "")</f>
        <v/>
      </c>
      <c r="I32" s="169" t="str">
        <f>IF(NOT(ISBLANK(N32)),'Campaign Overview'!$C$18,"")</f>
        <v/>
      </c>
      <c r="J32" s="170" t="str">
        <f>IF(NOT(ISBLANK(N32)),'Campaign Overview'!$C$15, "")</f>
        <v/>
      </c>
      <c r="K32" s="170" t="str">
        <f>IF(NOT(ISBLANK(N32)),'Campaign Overview'!$C$5, "")</f>
        <v/>
      </c>
      <c r="L32" s="170" t="str">
        <f>IF(NOT(ISBLANK(N32)),'Campaign Overview'!$C$16, "")</f>
        <v/>
      </c>
      <c r="M32" s="49"/>
      <c r="N32" s="50"/>
      <c r="O32" s="8"/>
      <c r="P32" s="8"/>
      <c r="Q32" s="1"/>
      <c r="R32" s="2"/>
      <c r="S32" s="2"/>
      <c r="T32" s="2"/>
      <c r="U32" s="61"/>
    </row>
    <row r="33" spans="1:21" ht="12.75" customHeight="1" x14ac:dyDescent="0.2">
      <c r="A33" s="126" t="str">
        <f t="shared" si="0"/>
        <v/>
      </c>
      <c r="B33" s="11"/>
      <c r="C33" s="3"/>
      <c r="D33" s="3"/>
      <c r="E33" s="3"/>
      <c r="F33" s="12"/>
      <c r="G33" s="168" t="str">
        <f t="shared" si="1"/>
        <v/>
      </c>
      <c r="H33" s="169" t="str">
        <f>IF(NOT(ISBLANK(N33)),'Campaign Overview'!$C$14, "")</f>
        <v/>
      </c>
      <c r="I33" s="169" t="str">
        <f>IF(NOT(ISBLANK(N33)),'Campaign Overview'!$C$18,"")</f>
        <v/>
      </c>
      <c r="J33" s="170" t="str">
        <f>IF(NOT(ISBLANK(N33)),'Campaign Overview'!$C$15, "")</f>
        <v/>
      </c>
      <c r="K33" s="170" t="str">
        <f>IF(NOT(ISBLANK(N33)),'Campaign Overview'!$C$5, "")</f>
        <v/>
      </c>
      <c r="L33" s="170" t="str">
        <f>IF(NOT(ISBLANK(N33)),'Campaign Overview'!$C$16, "")</f>
        <v/>
      </c>
      <c r="M33" s="49"/>
      <c r="N33" s="50"/>
      <c r="O33" s="8"/>
      <c r="P33" s="8"/>
      <c r="Q33" s="1"/>
      <c r="R33" s="2"/>
      <c r="S33" s="2"/>
      <c r="T33" s="2"/>
      <c r="U33" s="61"/>
    </row>
    <row r="34" spans="1:21" ht="12.75" customHeight="1" x14ac:dyDescent="0.2">
      <c r="A34" s="126" t="str">
        <f t="shared" si="0"/>
        <v/>
      </c>
      <c r="B34" s="11"/>
      <c r="C34" s="3"/>
      <c r="D34" s="3"/>
      <c r="E34" s="3"/>
      <c r="F34" s="12"/>
      <c r="G34" s="168" t="str">
        <f t="shared" si="1"/>
        <v/>
      </c>
      <c r="H34" s="169" t="str">
        <f>IF(NOT(ISBLANK(N34)),'Campaign Overview'!$C$14, "")</f>
        <v/>
      </c>
      <c r="I34" s="169" t="str">
        <f>IF(NOT(ISBLANK(N34)),'Campaign Overview'!$C$18,"")</f>
        <v/>
      </c>
      <c r="J34" s="170" t="str">
        <f>IF(NOT(ISBLANK(N34)),'Campaign Overview'!$C$15, "")</f>
        <v/>
      </c>
      <c r="K34" s="170" t="str">
        <f>IF(NOT(ISBLANK(N34)),'Campaign Overview'!$C$5, "")</f>
        <v/>
      </c>
      <c r="L34" s="170" t="str">
        <f>IF(NOT(ISBLANK(N34)),'Campaign Overview'!$C$16, "")</f>
        <v/>
      </c>
      <c r="M34" s="49"/>
      <c r="N34" s="50"/>
      <c r="O34" s="8"/>
      <c r="P34" s="8"/>
      <c r="Q34" s="1"/>
      <c r="R34" s="2"/>
      <c r="S34" s="2"/>
      <c r="T34" s="2"/>
      <c r="U34" s="61"/>
    </row>
    <row r="35" spans="1:21" ht="12.75" customHeight="1" x14ac:dyDescent="0.2">
      <c r="A35" s="126" t="str">
        <f t="shared" si="0"/>
        <v/>
      </c>
      <c r="B35" s="11"/>
      <c r="C35" s="3"/>
      <c r="D35" s="3"/>
      <c r="E35" s="3"/>
      <c r="F35" s="12"/>
      <c r="G35" s="168" t="str">
        <f t="shared" si="1"/>
        <v/>
      </c>
      <c r="H35" s="169" t="str">
        <f>IF(NOT(ISBLANK(N35)),'Campaign Overview'!$C$14, "")</f>
        <v/>
      </c>
      <c r="I35" s="169" t="str">
        <f>IF(NOT(ISBLANK(N35)),'Campaign Overview'!$C$18,"")</f>
        <v/>
      </c>
      <c r="J35" s="170" t="str">
        <f>IF(NOT(ISBLANK(N35)),'Campaign Overview'!$C$15, "")</f>
        <v/>
      </c>
      <c r="K35" s="170" t="str">
        <f>IF(NOT(ISBLANK(N35)),'Campaign Overview'!$C$5, "")</f>
        <v/>
      </c>
      <c r="L35" s="170" t="str">
        <f>IF(NOT(ISBLANK(N35)),'Campaign Overview'!$C$16, "")</f>
        <v/>
      </c>
      <c r="M35" s="49"/>
      <c r="N35" s="50"/>
      <c r="O35" s="8"/>
      <c r="P35" s="8"/>
      <c r="Q35" s="1"/>
      <c r="R35" s="2"/>
      <c r="S35" s="2"/>
      <c r="T35" s="2"/>
      <c r="U35" s="61"/>
    </row>
    <row r="36" spans="1:21" ht="12.75" customHeight="1" x14ac:dyDescent="0.2">
      <c r="A36" s="126" t="str">
        <f t="shared" si="0"/>
        <v/>
      </c>
      <c r="B36" s="11"/>
      <c r="C36" s="3"/>
      <c r="D36" s="3"/>
      <c r="E36" s="3"/>
      <c r="F36" s="12"/>
      <c r="G36" s="168" t="str">
        <f t="shared" si="1"/>
        <v/>
      </c>
      <c r="H36" s="169" t="str">
        <f>IF(NOT(ISBLANK(N36)),'Campaign Overview'!$C$14, "")</f>
        <v/>
      </c>
      <c r="I36" s="169" t="str">
        <f>IF(NOT(ISBLANK(N36)),'Campaign Overview'!$C$18,"")</f>
        <v/>
      </c>
      <c r="J36" s="170" t="str">
        <f>IF(NOT(ISBLANK(N36)),'Campaign Overview'!$C$15, "")</f>
        <v/>
      </c>
      <c r="K36" s="170" t="str">
        <f>IF(NOT(ISBLANK(N36)),'Campaign Overview'!$C$5, "")</f>
        <v/>
      </c>
      <c r="L36" s="170" t="str">
        <f>IF(NOT(ISBLANK(N36)),'Campaign Overview'!$C$16, "")</f>
        <v/>
      </c>
      <c r="M36" s="49"/>
      <c r="N36" s="50"/>
      <c r="O36" s="8"/>
      <c r="P36" s="8"/>
      <c r="Q36" s="1"/>
      <c r="R36" s="2"/>
      <c r="S36" s="2"/>
      <c r="T36" s="2"/>
      <c r="U36" s="61"/>
    </row>
    <row r="37" spans="1:21" ht="12.75" customHeight="1" x14ac:dyDescent="0.2">
      <c r="A37" s="126" t="str">
        <f t="shared" si="0"/>
        <v/>
      </c>
      <c r="B37" s="11"/>
      <c r="C37" s="3"/>
      <c r="D37" s="3"/>
      <c r="E37" s="3"/>
      <c r="F37" s="12"/>
      <c r="G37" s="168" t="str">
        <f t="shared" si="1"/>
        <v/>
      </c>
      <c r="H37" s="169" t="str">
        <f>IF(NOT(ISBLANK(N37)),'Campaign Overview'!$C$14, "")</f>
        <v/>
      </c>
      <c r="I37" s="169" t="str">
        <f>IF(NOT(ISBLANK(N37)),'Campaign Overview'!$C$18,"")</f>
        <v/>
      </c>
      <c r="J37" s="170" t="str">
        <f>IF(NOT(ISBLANK(N37)),'Campaign Overview'!$C$15, "")</f>
        <v/>
      </c>
      <c r="K37" s="170" t="str">
        <f>IF(NOT(ISBLANK(N37)),'Campaign Overview'!$C$5, "")</f>
        <v/>
      </c>
      <c r="L37" s="170" t="str">
        <f>IF(NOT(ISBLANK(N37)),'Campaign Overview'!$C$16, "")</f>
        <v/>
      </c>
      <c r="M37" s="49"/>
      <c r="N37" s="50"/>
      <c r="O37" s="8"/>
      <c r="P37" s="8"/>
      <c r="Q37" s="1"/>
      <c r="R37" s="2"/>
      <c r="S37" s="2"/>
      <c r="T37" s="2"/>
      <c r="U37" s="61"/>
    </row>
    <row r="38" spans="1:21" ht="12.75" customHeight="1" x14ac:dyDescent="0.2">
      <c r="A38" s="126" t="str">
        <f t="shared" si="0"/>
        <v/>
      </c>
      <c r="B38" s="11"/>
      <c r="C38" s="3"/>
      <c r="D38" s="3"/>
      <c r="E38" s="3"/>
      <c r="F38" s="12"/>
      <c r="G38" s="168" t="str">
        <f t="shared" si="1"/>
        <v/>
      </c>
      <c r="H38" s="169" t="str">
        <f>IF(NOT(ISBLANK(N38)),'Campaign Overview'!$C$14, "")</f>
        <v/>
      </c>
      <c r="I38" s="169" t="str">
        <f>IF(NOT(ISBLANK(N38)),'Campaign Overview'!$C$18,"")</f>
        <v/>
      </c>
      <c r="J38" s="170" t="str">
        <f>IF(NOT(ISBLANK(N38)),'Campaign Overview'!$C$15, "")</f>
        <v/>
      </c>
      <c r="K38" s="170" t="str">
        <f>IF(NOT(ISBLANK(N38)),'Campaign Overview'!$C$5, "")</f>
        <v/>
      </c>
      <c r="L38" s="170" t="str">
        <f>IF(NOT(ISBLANK(N38)),'Campaign Overview'!$C$16, "")</f>
        <v/>
      </c>
      <c r="M38" s="49"/>
      <c r="N38" s="50"/>
      <c r="O38" s="8"/>
      <c r="P38" s="8"/>
      <c r="Q38" s="1"/>
      <c r="R38" s="2"/>
      <c r="S38" s="2"/>
      <c r="T38" s="2"/>
      <c r="U38" s="61"/>
    </row>
    <row r="39" spans="1:21" ht="12.75" customHeight="1" x14ac:dyDescent="0.2">
      <c r="A39" s="126" t="str">
        <f t="shared" si="0"/>
        <v/>
      </c>
      <c r="B39" s="11"/>
      <c r="C39" s="3"/>
      <c r="D39" s="3"/>
      <c r="E39" s="3"/>
      <c r="F39" s="12"/>
      <c r="G39" s="168" t="str">
        <f t="shared" si="1"/>
        <v/>
      </c>
      <c r="H39" s="169" t="str">
        <f>IF(NOT(ISBLANK(N39)),'Campaign Overview'!$C$14, "")</f>
        <v/>
      </c>
      <c r="I39" s="169" t="str">
        <f>IF(NOT(ISBLANK(N39)),'Campaign Overview'!$C$18,"")</f>
        <v/>
      </c>
      <c r="J39" s="170" t="str">
        <f>IF(NOT(ISBLANK(N39)),'Campaign Overview'!$C$15, "")</f>
        <v/>
      </c>
      <c r="K39" s="170" t="str">
        <f>IF(NOT(ISBLANK(N39)),'Campaign Overview'!$C$5, "")</f>
        <v/>
      </c>
      <c r="L39" s="170" t="str">
        <f>IF(NOT(ISBLANK(N39)),'Campaign Overview'!$C$16, "")</f>
        <v/>
      </c>
      <c r="M39" s="49"/>
      <c r="N39" s="50"/>
      <c r="O39" s="8"/>
      <c r="P39" s="8"/>
      <c r="Q39" s="1"/>
      <c r="R39" s="2"/>
      <c r="S39" s="2"/>
      <c r="T39" s="2"/>
      <c r="U39" s="61"/>
    </row>
    <row r="40" spans="1:21" ht="12.75" customHeight="1" x14ac:dyDescent="0.2">
      <c r="A40" s="126" t="str">
        <f t="shared" si="0"/>
        <v/>
      </c>
      <c r="B40" s="11"/>
      <c r="C40" s="3"/>
      <c r="D40" s="3"/>
      <c r="E40" s="3"/>
      <c r="F40" s="12"/>
      <c r="G40" s="168" t="str">
        <f t="shared" si="1"/>
        <v/>
      </c>
      <c r="H40" s="169" t="str">
        <f>IF(NOT(ISBLANK(N40)),'Campaign Overview'!$C$14, "")</f>
        <v/>
      </c>
      <c r="I40" s="169" t="str">
        <f>IF(NOT(ISBLANK(N40)),'Campaign Overview'!$C$18,"")</f>
        <v/>
      </c>
      <c r="J40" s="170" t="str">
        <f>IF(NOT(ISBLANK(N40)),'Campaign Overview'!$C$15, "")</f>
        <v/>
      </c>
      <c r="K40" s="170" t="str">
        <f>IF(NOT(ISBLANK(N40)),'Campaign Overview'!$C$5, "")</f>
        <v/>
      </c>
      <c r="L40" s="170" t="str">
        <f>IF(NOT(ISBLANK(N40)),'Campaign Overview'!$C$16, "")</f>
        <v/>
      </c>
      <c r="M40" s="49"/>
      <c r="N40" s="50"/>
      <c r="O40" s="8"/>
      <c r="P40" s="8"/>
      <c r="Q40" s="1"/>
      <c r="R40" s="2"/>
      <c r="S40" s="2"/>
      <c r="T40" s="2"/>
      <c r="U40" s="61"/>
    </row>
    <row r="41" spans="1:21" ht="12.75" customHeight="1" x14ac:dyDescent="0.2">
      <c r="A41" s="126" t="str">
        <f t="shared" si="0"/>
        <v/>
      </c>
      <c r="B41" s="11"/>
      <c r="C41" s="3"/>
      <c r="D41" s="3"/>
      <c r="E41" s="3"/>
      <c r="F41" s="12"/>
      <c r="G41" s="168" t="str">
        <f t="shared" si="1"/>
        <v/>
      </c>
      <c r="H41" s="169" t="str">
        <f>IF(NOT(ISBLANK(N41)),'Campaign Overview'!$C$14, "")</f>
        <v/>
      </c>
      <c r="I41" s="169" t="str">
        <f>IF(NOT(ISBLANK(N41)),'Campaign Overview'!$C$18,"")</f>
        <v/>
      </c>
      <c r="J41" s="170" t="str">
        <f>IF(NOT(ISBLANK(N41)),'Campaign Overview'!$C$15, "")</f>
        <v/>
      </c>
      <c r="K41" s="170" t="str">
        <f>IF(NOT(ISBLANK(N41)),'Campaign Overview'!$C$5, "")</f>
        <v/>
      </c>
      <c r="L41" s="170" t="str">
        <f>IF(NOT(ISBLANK(N41)),'Campaign Overview'!$C$16, "")</f>
        <v/>
      </c>
      <c r="M41" s="49"/>
      <c r="N41" s="50"/>
      <c r="O41" s="8"/>
      <c r="P41" s="8"/>
      <c r="Q41" s="1"/>
      <c r="R41" s="2"/>
      <c r="S41" s="2"/>
      <c r="T41" s="2"/>
      <c r="U41" s="61"/>
    </row>
    <row r="42" spans="1:21" ht="12.75" customHeight="1" x14ac:dyDescent="0.2">
      <c r="A42" s="126" t="str">
        <f t="shared" si="0"/>
        <v/>
      </c>
      <c r="B42" s="11"/>
      <c r="C42" s="3"/>
      <c r="D42" s="3"/>
      <c r="E42" s="3"/>
      <c r="F42" s="12"/>
      <c r="G42" s="168" t="str">
        <f t="shared" si="1"/>
        <v/>
      </c>
      <c r="H42" s="169" t="str">
        <f>IF(NOT(ISBLANK(N42)),'Campaign Overview'!$C$14, "")</f>
        <v/>
      </c>
      <c r="I42" s="169" t="str">
        <f>IF(NOT(ISBLANK(N42)),'Campaign Overview'!$C$18,"")</f>
        <v/>
      </c>
      <c r="J42" s="170" t="str">
        <f>IF(NOT(ISBLANK(N42)),'Campaign Overview'!$C$15, "")</f>
        <v/>
      </c>
      <c r="K42" s="170" t="str">
        <f>IF(NOT(ISBLANK(N42)),'Campaign Overview'!$C$5, "")</f>
        <v/>
      </c>
      <c r="L42" s="170" t="str">
        <f>IF(NOT(ISBLANK(N42)),'Campaign Overview'!$C$16, "")</f>
        <v/>
      </c>
      <c r="M42" s="49"/>
      <c r="N42" s="50"/>
      <c r="O42" s="8"/>
      <c r="P42" s="8"/>
      <c r="Q42" s="1"/>
      <c r="R42" s="2"/>
      <c r="S42" s="2"/>
      <c r="T42" s="2"/>
      <c r="U42" s="61"/>
    </row>
    <row r="43" spans="1:21" ht="12.75" customHeight="1" x14ac:dyDescent="0.2">
      <c r="A43" s="126" t="str">
        <f t="shared" si="0"/>
        <v/>
      </c>
      <c r="B43" s="11"/>
      <c r="C43" s="3"/>
      <c r="D43" s="3"/>
      <c r="E43" s="3"/>
      <c r="F43" s="12"/>
      <c r="G43" s="168" t="str">
        <f t="shared" si="1"/>
        <v/>
      </c>
      <c r="H43" s="169" t="str">
        <f>IF(NOT(ISBLANK(N43)),'Campaign Overview'!$C$14, "")</f>
        <v/>
      </c>
      <c r="I43" s="169" t="str">
        <f>IF(NOT(ISBLANK(N43)),'Campaign Overview'!$C$18,"")</f>
        <v/>
      </c>
      <c r="J43" s="170" t="str">
        <f>IF(NOT(ISBLANK(N43)),'Campaign Overview'!$C$15, "")</f>
        <v/>
      </c>
      <c r="K43" s="170" t="str">
        <f>IF(NOT(ISBLANK(N43)),'Campaign Overview'!$C$5, "")</f>
        <v/>
      </c>
      <c r="L43" s="170" t="str">
        <f>IF(NOT(ISBLANK(N43)),'Campaign Overview'!$C$16, "")</f>
        <v/>
      </c>
      <c r="M43" s="49"/>
      <c r="N43" s="50"/>
      <c r="O43" s="8"/>
      <c r="P43" s="8"/>
      <c r="Q43" s="1"/>
      <c r="R43" s="2"/>
      <c r="S43" s="2"/>
      <c r="T43" s="2"/>
      <c r="U43" s="61"/>
    </row>
    <row r="44" spans="1:21" ht="12.75" customHeight="1" x14ac:dyDescent="0.2">
      <c r="A44" s="126" t="str">
        <f t="shared" si="0"/>
        <v/>
      </c>
      <c r="B44" s="11"/>
      <c r="C44" s="3"/>
      <c r="D44" s="3"/>
      <c r="E44" s="3"/>
      <c r="F44" s="12"/>
      <c r="G44" s="168" t="str">
        <f t="shared" si="1"/>
        <v/>
      </c>
      <c r="H44" s="169" t="str">
        <f>IF(NOT(ISBLANK(N44)),'Campaign Overview'!$C$14, "")</f>
        <v/>
      </c>
      <c r="I44" s="169" t="str">
        <f>IF(NOT(ISBLANK(N44)),'Campaign Overview'!$C$18,"")</f>
        <v/>
      </c>
      <c r="J44" s="170" t="str">
        <f>IF(NOT(ISBLANK(N44)),'Campaign Overview'!$C$15, "")</f>
        <v/>
      </c>
      <c r="K44" s="170" t="str">
        <f>IF(NOT(ISBLANK(N44)),'Campaign Overview'!$C$5, "")</f>
        <v/>
      </c>
      <c r="L44" s="170" t="str">
        <f>IF(NOT(ISBLANK(N44)),'Campaign Overview'!$C$16, "")</f>
        <v/>
      </c>
      <c r="M44" s="49"/>
      <c r="N44" s="50"/>
      <c r="O44" s="8"/>
      <c r="P44" s="8"/>
      <c r="Q44" s="1"/>
      <c r="R44" s="2"/>
      <c r="S44" s="2"/>
      <c r="T44" s="2"/>
      <c r="U44" s="61"/>
    </row>
    <row r="45" spans="1:21" ht="12.75" customHeight="1" x14ac:dyDescent="0.2">
      <c r="A45" s="126" t="str">
        <f t="shared" si="0"/>
        <v/>
      </c>
      <c r="B45" s="11"/>
      <c r="C45" s="3"/>
      <c r="D45" s="3"/>
      <c r="E45" s="3"/>
      <c r="F45" s="12"/>
      <c r="G45" s="168" t="str">
        <f t="shared" si="1"/>
        <v/>
      </c>
      <c r="H45" s="169" t="str">
        <f>IF(NOT(ISBLANK(N45)),'Campaign Overview'!$C$14, "")</f>
        <v/>
      </c>
      <c r="I45" s="169" t="str">
        <f>IF(NOT(ISBLANK(N45)),'Campaign Overview'!$C$18,"")</f>
        <v/>
      </c>
      <c r="J45" s="170" t="str">
        <f>IF(NOT(ISBLANK(N45)),'Campaign Overview'!$C$15, "")</f>
        <v/>
      </c>
      <c r="K45" s="170" t="str">
        <f>IF(NOT(ISBLANK(N45)),'Campaign Overview'!$C$5, "")</f>
        <v/>
      </c>
      <c r="L45" s="170" t="str">
        <f>IF(NOT(ISBLANK(N45)),'Campaign Overview'!$C$16, "")</f>
        <v/>
      </c>
      <c r="M45" s="49"/>
      <c r="N45" s="50"/>
      <c r="O45" s="8"/>
      <c r="P45" s="8"/>
      <c r="Q45" s="1"/>
      <c r="R45" s="2"/>
      <c r="S45" s="2"/>
      <c r="T45" s="2"/>
      <c r="U45" s="61"/>
    </row>
    <row r="46" spans="1:21" ht="12.75" customHeight="1" x14ac:dyDescent="0.2">
      <c r="A46" s="126" t="str">
        <f t="shared" si="0"/>
        <v/>
      </c>
      <c r="B46" s="11"/>
      <c r="C46" s="3"/>
      <c r="D46" s="3"/>
      <c r="E46" s="3"/>
      <c r="F46" s="12"/>
      <c r="G46" s="168" t="str">
        <f t="shared" si="1"/>
        <v/>
      </c>
      <c r="H46" s="169" t="str">
        <f>IF(NOT(ISBLANK(N46)),'Campaign Overview'!$C$14, "")</f>
        <v/>
      </c>
      <c r="I46" s="169" t="str">
        <f>IF(NOT(ISBLANK(N46)),'Campaign Overview'!$C$18,"")</f>
        <v/>
      </c>
      <c r="J46" s="170" t="str">
        <f>IF(NOT(ISBLANK(N46)),'Campaign Overview'!$C$15, "")</f>
        <v/>
      </c>
      <c r="K46" s="170" t="str">
        <f>IF(NOT(ISBLANK(N46)),'Campaign Overview'!$C$5, "")</f>
        <v/>
      </c>
      <c r="L46" s="170" t="str">
        <f>IF(NOT(ISBLANK(N46)),'Campaign Overview'!$C$16, "")</f>
        <v/>
      </c>
      <c r="M46" s="49"/>
      <c r="N46" s="50"/>
      <c r="O46" s="8"/>
      <c r="P46" s="8"/>
      <c r="Q46" s="1"/>
      <c r="R46" s="2"/>
      <c r="S46" s="2"/>
      <c r="T46" s="2"/>
      <c r="U46" s="61"/>
    </row>
    <row r="47" spans="1:21" ht="12.75" customHeight="1" x14ac:dyDescent="0.2">
      <c r="A47" s="126" t="str">
        <f t="shared" ref="A47:A70" si="2">IF(AND(ISBLANK(C47),NOT(ISBLANK(N47))),"Update Needed", "")</f>
        <v/>
      </c>
      <c r="B47" s="11"/>
      <c r="C47" s="3"/>
      <c r="D47" s="3"/>
      <c r="E47" s="3"/>
      <c r="F47" s="12"/>
      <c r="G47" s="168" t="str">
        <f t="shared" si="1"/>
        <v/>
      </c>
      <c r="H47" s="169" t="str">
        <f>IF(NOT(ISBLANK(N47)),'Campaign Overview'!$C$14, "")</f>
        <v/>
      </c>
      <c r="I47" s="169" t="str">
        <f>IF(NOT(ISBLANK(N47)),'Campaign Overview'!$C$18,"")</f>
        <v/>
      </c>
      <c r="J47" s="170" t="str">
        <f>IF(NOT(ISBLANK(N47)),'Campaign Overview'!$C$15, "")</f>
        <v/>
      </c>
      <c r="K47" s="170" t="str">
        <f>IF(NOT(ISBLANK(N47)),'Campaign Overview'!$C$5, "")</f>
        <v/>
      </c>
      <c r="L47" s="170" t="str">
        <f>IF(NOT(ISBLANK(N47)),'Campaign Overview'!$C$16, "")</f>
        <v/>
      </c>
      <c r="M47" s="49"/>
      <c r="N47" s="50"/>
      <c r="O47" s="8"/>
      <c r="P47" s="8"/>
      <c r="Q47" s="1"/>
      <c r="R47" s="2"/>
      <c r="S47" s="2"/>
      <c r="T47" s="2"/>
      <c r="U47" s="61"/>
    </row>
    <row r="48" spans="1:21" ht="12.75" customHeight="1" x14ac:dyDescent="0.2">
      <c r="A48" s="126" t="str">
        <f t="shared" si="2"/>
        <v/>
      </c>
      <c r="B48" s="11"/>
      <c r="C48" s="3"/>
      <c r="D48" s="3"/>
      <c r="E48" s="3"/>
      <c r="F48" s="12"/>
      <c r="G48" s="168" t="str">
        <f t="shared" si="1"/>
        <v/>
      </c>
      <c r="H48" s="169" t="str">
        <f>IF(NOT(ISBLANK(N48)),'Campaign Overview'!$C$14, "")</f>
        <v/>
      </c>
      <c r="I48" s="169" t="str">
        <f>IF(NOT(ISBLANK(N48)),'Campaign Overview'!$C$18,"")</f>
        <v/>
      </c>
      <c r="J48" s="170" t="str">
        <f>IF(NOT(ISBLANK(N48)),'Campaign Overview'!$C$15, "")</f>
        <v/>
      </c>
      <c r="K48" s="170" t="str">
        <f>IF(NOT(ISBLANK(N48)),'Campaign Overview'!$C$5, "")</f>
        <v/>
      </c>
      <c r="L48" s="170" t="str">
        <f>IF(NOT(ISBLANK(N48)),'Campaign Overview'!$C$16, "")</f>
        <v/>
      </c>
      <c r="M48" s="49"/>
      <c r="N48" s="50"/>
      <c r="O48" s="8"/>
      <c r="P48" s="8"/>
      <c r="Q48" s="1"/>
      <c r="R48" s="2"/>
      <c r="S48" s="2"/>
      <c r="T48" s="2"/>
      <c r="U48" s="61"/>
    </row>
    <row r="49" spans="1:21" ht="12.75" customHeight="1" x14ac:dyDescent="0.2">
      <c r="A49" s="126" t="str">
        <f t="shared" si="2"/>
        <v/>
      </c>
      <c r="B49" s="11"/>
      <c r="C49" s="3"/>
      <c r="D49" s="3"/>
      <c r="E49" s="3"/>
      <c r="F49" s="12"/>
      <c r="G49" s="168" t="str">
        <f t="shared" si="1"/>
        <v/>
      </c>
      <c r="H49" s="169" t="str">
        <f>IF(NOT(ISBLANK(N49)),'Campaign Overview'!$C$14, "")</f>
        <v/>
      </c>
      <c r="I49" s="169" t="str">
        <f>IF(NOT(ISBLANK(N49)),'Campaign Overview'!$C$18,"")</f>
        <v/>
      </c>
      <c r="J49" s="170" t="str">
        <f>IF(NOT(ISBLANK(N49)),'Campaign Overview'!$C$15, "")</f>
        <v/>
      </c>
      <c r="K49" s="170" t="str">
        <f>IF(NOT(ISBLANK(N49)),'Campaign Overview'!$C$5, "")</f>
        <v/>
      </c>
      <c r="L49" s="170" t="str">
        <f>IF(NOT(ISBLANK(N49)),'Campaign Overview'!$C$16, "")</f>
        <v/>
      </c>
      <c r="M49" s="49"/>
      <c r="N49" s="50"/>
      <c r="O49" s="8"/>
      <c r="P49" s="8"/>
      <c r="Q49" s="1"/>
      <c r="R49" s="2"/>
      <c r="S49" s="2"/>
      <c r="T49" s="2"/>
      <c r="U49" s="61"/>
    </row>
    <row r="50" spans="1:21" ht="12.75" customHeight="1" x14ac:dyDescent="0.2">
      <c r="A50" s="126" t="str">
        <f t="shared" si="2"/>
        <v/>
      </c>
      <c r="B50" s="11"/>
      <c r="C50" s="3"/>
      <c r="D50" s="3"/>
      <c r="E50" s="3"/>
      <c r="F50" s="12"/>
      <c r="G50" s="168" t="str">
        <f t="shared" si="1"/>
        <v/>
      </c>
      <c r="H50" s="169" t="str">
        <f>IF(NOT(ISBLANK(N50)),'Campaign Overview'!$C$14, "")</f>
        <v/>
      </c>
      <c r="I50" s="169" t="str">
        <f>IF(NOT(ISBLANK(N50)),'Campaign Overview'!$C$18,"")</f>
        <v/>
      </c>
      <c r="J50" s="170" t="str">
        <f>IF(NOT(ISBLANK(N50)),'Campaign Overview'!$C$15, "")</f>
        <v/>
      </c>
      <c r="K50" s="170" t="str">
        <f>IF(NOT(ISBLANK(N50)),'Campaign Overview'!$C$5, "")</f>
        <v/>
      </c>
      <c r="L50" s="170" t="str">
        <f>IF(NOT(ISBLANK(N50)),'Campaign Overview'!$C$16, "")</f>
        <v/>
      </c>
      <c r="M50" s="49"/>
      <c r="N50" s="50"/>
      <c r="O50" s="8"/>
      <c r="P50" s="8"/>
      <c r="Q50" s="1"/>
      <c r="R50" s="2"/>
      <c r="S50" s="2"/>
      <c r="T50" s="2"/>
      <c r="U50" s="61"/>
    </row>
    <row r="51" spans="1:21" ht="12.75" customHeight="1" x14ac:dyDescent="0.2">
      <c r="A51" s="126" t="str">
        <f t="shared" si="2"/>
        <v/>
      </c>
      <c r="B51" s="11"/>
      <c r="C51" s="3"/>
      <c r="D51" s="3"/>
      <c r="E51" s="3"/>
      <c r="F51" s="12"/>
      <c r="G51" s="168" t="str">
        <f t="shared" si="1"/>
        <v/>
      </c>
      <c r="H51" s="169" t="str">
        <f>IF(NOT(ISBLANK(N51)),'Campaign Overview'!$C$14, "")</f>
        <v/>
      </c>
      <c r="I51" s="169" t="str">
        <f>IF(NOT(ISBLANK(N51)),'Campaign Overview'!$C$18,"")</f>
        <v/>
      </c>
      <c r="J51" s="170" t="str">
        <f>IF(NOT(ISBLANK(N51)),'Campaign Overview'!$C$15, "")</f>
        <v/>
      </c>
      <c r="K51" s="170" t="str">
        <f>IF(NOT(ISBLANK(N51)),'Campaign Overview'!$C$5, "")</f>
        <v/>
      </c>
      <c r="L51" s="170" t="str">
        <f>IF(NOT(ISBLANK(N51)),'Campaign Overview'!$C$16, "")</f>
        <v/>
      </c>
      <c r="M51" s="49"/>
      <c r="N51" s="50"/>
      <c r="O51" s="8"/>
      <c r="P51" s="8"/>
      <c r="Q51" s="1"/>
      <c r="R51" s="2"/>
      <c r="S51" s="2"/>
      <c r="T51" s="2"/>
      <c r="U51" s="61"/>
    </row>
    <row r="52" spans="1:21" ht="12.75" customHeight="1" x14ac:dyDescent="0.2">
      <c r="A52" s="126" t="str">
        <f t="shared" si="2"/>
        <v/>
      </c>
      <c r="B52" s="11"/>
      <c r="C52" s="3"/>
      <c r="D52" s="3"/>
      <c r="E52" s="3"/>
      <c r="F52" s="12"/>
      <c r="G52" s="168" t="str">
        <f t="shared" si="1"/>
        <v/>
      </c>
      <c r="H52" s="169" t="str">
        <f>IF(NOT(ISBLANK(N52)),'Campaign Overview'!$C$14, "")</f>
        <v/>
      </c>
      <c r="I52" s="169" t="str">
        <f>IF(NOT(ISBLANK(N52)),'Campaign Overview'!$C$18,"")</f>
        <v/>
      </c>
      <c r="J52" s="170" t="str">
        <f>IF(NOT(ISBLANK(N52)),'Campaign Overview'!$C$15, "")</f>
        <v/>
      </c>
      <c r="K52" s="170" t="str">
        <f>IF(NOT(ISBLANK(N52)),'Campaign Overview'!$C$5, "")</f>
        <v/>
      </c>
      <c r="L52" s="170" t="str">
        <f>IF(NOT(ISBLANK(N52)),'Campaign Overview'!$C$16, "")</f>
        <v/>
      </c>
      <c r="M52" s="49"/>
      <c r="N52" s="50"/>
      <c r="O52" s="8"/>
      <c r="P52" s="8"/>
      <c r="Q52" s="1"/>
      <c r="R52" s="2"/>
      <c r="S52" s="2"/>
      <c r="T52" s="2"/>
      <c r="U52" s="61"/>
    </row>
    <row r="53" spans="1:21" ht="12.75" customHeight="1" x14ac:dyDescent="0.2">
      <c r="A53" s="126" t="str">
        <f t="shared" si="2"/>
        <v/>
      </c>
      <c r="B53" s="11"/>
      <c r="C53" s="3"/>
      <c r="D53" s="3"/>
      <c r="E53" s="3"/>
      <c r="F53" s="12"/>
      <c r="G53" s="168" t="str">
        <f t="shared" si="1"/>
        <v/>
      </c>
      <c r="H53" s="169" t="str">
        <f>IF(NOT(ISBLANK(N53)),'Campaign Overview'!$C$14, "")</f>
        <v/>
      </c>
      <c r="I53" s="169" t="str">
        <f>IF(NOT(ISBLANK(N53)),'Campaign Overview'!$C$18,"")</f>
        <v/>
      </c>
      <c r="J53" s="170" t="str">
        <f>IF(NOT(ISBLANK(N53)),'Campaign Overview'!$C$15, "")</f>
        <v/>
      </c>
      <c r="K53" s="170" t="str">
        <f>IF(NOT(ISBLANK(N53)),'Campaign Overview'!$C$5, "")</f>
        <v/>
      </c>
      <c r="L53" s="170" t="str">
        <f>IF(NOT(ISBLANK(N53)),'Campaign Overview'!$C$16, "")</f>
        <v/>
      </c>
      <c r="M53" s="49"/>
      <c r="N53" s="50"/>
      <c r="O53" s="8"/>
      <c r="P53" s="8"/>
      <c r="Q53" s="1"/>
      <c r="R53" s="2"/>
      <c r="S53" s="2"/>
      <c r="T53" s="2"/>
      <c r="U53" s="61"/>
    </row>
    <row r="54" spans="1:21" ht="12.75" customHeight="1" x14ac:dyDescent="0.2">
      <c r="A54" s="126" t="str">
        <f t="shared" si="2"/>
        <v/>
      </c>
      <c r="B54" s="11"/>
      <c r="C54" s="3"/>
      <c r="D54" s="3"/>
      <c r="E54" s="3"/>
      <c r="F54" s="12"/>
      <c r="G54" s="168" t="str">
        <f t="shared" si="1"/>
        <v/>
      </c>
      <c r="H54" s="169" t="str">
        <f>IF(NOT(ISBLANK(N54)),'Campaign Overview'!$C$14, "")</f>
        <v/>
      </c>
      <c r="I54" s="169" t="str">
        <f>IF(NOT(ISBLANK(N54)),'Campaign Overview'!$C$18,"")</f>
        <v/>
      </c>
      <c r="J54" s="170" t="str">
        <f>IF(NOT(ISBLANK(N54)),'Campaign Overview'!$C$15, "")</f>
        <v/>
      </c>
      <c r="K54" s="170" t="str">
        <f>IF(NOT(ISBLANK(N54)),'Campaign Overview'!$C$5, "")</f>
        <v/>
      </c>
      <c r="L54" s="170" t="str">
        <f>IF(NOT(ISBLANK(N54)),'Campaign Overview'!$C$16, "")</f>
        <v/>
      </c>
      <c r="M54" s="49"/>
      <c r="N54" s="50"/>
      <c r="O54" s="8"/>
      <c r="P54" s="8"/>
      <c r="Q54" s="1"/>
      <c r="R54" s="2"/>
      <c r="S54" s="2"/>
      <c r="T54" s="2"/>
      <c r="U54" s="61"/>
    </row>
    <row r="55" spans="1:21" ht="12.75" customHeight="1" x14ac:dyDescent="0.2">
      <c r="A55" s="126" t="str">
        <f t="shared" si="2"/>
        <v/>
      </c>
      <c r="B55" s="11"/>
      <c r="C55" s="3"/>
      <c r="D55" s="3"/>
      <c r="E55" s="3"/>
      <c r="F55" s="12"/>
      <c r="G55" s="168" t="str">
        <f t="shared" si="1"/>
        <v/>
      </c>
      <c r="H55" s="169" t="str">
        <f>IF(NOT(ISBLANK(N55)),'Campaign Overview'!$C$14, "")</f>
        <v/>
      </c>
      <c r="I55" s="169" t="str">
        <f>IF(NOT(ISBLANK(N55)),'Campaign Overview'!$C$18,"")</f>
        <v/>
      </c>
      <c r="J55" s="170" t="str">
        <f>IF(NOT(ISBLANK(N55)),'Campaign Overview'!$C$15, "")</f>
        <v/>
      </c>
      <c r="K55" s="170" t="str">
        <f>IF(NOT(ISBLANK(N55)),'Campaign Overview'!$C$5, "")</f>
        <v/>
      </c>
      <c r="L55" s="170" t="str">
        <f>IF(NOT(ISBLANK(N55)),'Campaign Overview'!$C$16, "")</f>
        <v/>
      </c>
      <c r="M55" s="49"/>
      <c r="N55" s="50"/>
      <c r="O55" s="8"/>
      <c r="P55" s="8"/>
      <c r="Q55" s="1"/>
      <c r="R55" s="2"/>
      <c r="S55" s="2"/>
      <c r="T55" s="2"/>
      <c r="U55" s="61"/>
    </row>
    <row r="56" spans="1:21" ht="12.75" customHeight="1" x14ac:dyDescent="0.2">
      <c r="A56" s="126" t="str">
        <f t="shared" si="2"/>
        <v/>
      </c>
      <c r="B56" s="11"/>
      <c r="C56" s="3"/>
      <c r="D56" s="3"/>
      <c r="E56" s="3"/>
      <c r="F56" s="12"/>
      <c r="G56" s="168" t="str">
        <f t="shared" si="1"/>
        <v/>
      </c>
      <c r="H56" s="169" t="str">
        <f>IF(NOT(ISBLANK(N56)),'Campaign Overview'!$C$14, "")</f>
        <v/>
      </c>
      <c r="I56" s="169" t="str">
        <f>IF(NOT(ISBLANK(N56)),'Campaign Overview'!$C$18,"")</f>
        <v/>
      </c>
      <c r="J56" s="170" t="str">
        <f>IF(NOT(ISBLANK(N56)),'Campaign Overview'!$C$15, "")</f>
        <v/>
      </c>
      <c r="K56" s="170" t="str">
        <f>IF(NOT(ISBLANK(N56)),'Campaign Overview'!$C$5, "")</f>
        <v/>
      </c>
      <c r="L56" s="170" t="str">
        <f>IF(NOT(ISBLANK(N56)),'Campaign Overview'!$C$16, "")</f>
        <v/>
      </c>
      <c r="M56" s="49"/>
      <c r="N56" s="50"/>
      <c r="O56" s="8"/>
      <c r="P56" s="8"/>
      <c r="Q56" s="1"/>
      <c r="R56" s="2"/>
      <c r="S56" s="2"/>
      <c r="T56" s="2"/>
      <c r="U56" s="61"/>
    </row>
    <row r="57" spans="1:21" ht="12.75" customHeight="1" x14ac:dyDescent="0.2">
      <c r="A57" s="126" t="str">
        <f t="shared" si="2"/>
        <v/>
      </c>
      <c r="B57" s="11"/>
      <c r="C57" s="3"/>
      <c r="D57" s="3"/>
      <c r="E57" s="3"/>
      <c r="F57" s="12"/>
      <c r="G57" s="168" t="str">
        <f t="shared" si="1"/>
        <v/>
      </c>
      <c r="H57" s="169" t="str">
        <f>IF(NOT(ISBLANK(N57)),'Campaign Overview'!$C$14, "")</f>
        <v/>
      </c>
      <c r="I57" s="169" t="str">
        <f>IF(NOT(ISBLANK(N57)),'Campaign Overview'!$C$18,"")</f>
        <v/>
      </c>
      <c r="J57" s="170" t="str">
        <f>IF(NOT(ISBLANK(N57)),'Campaign Overview'!$C$15, "")</f>
        <v/>
      </c>
      <c r="K57" s="170" t="str">
        <f>IF(NOT(ISBLANK(N57)),'Campaign Overview'!$C$5, "")</f>
        <v/>
      </c>
      <c r="L57" s="170" t="str">
        <f>IF(NOT(ISBLANK(N57)),'Campaign Overview'!$C$16, "")</f>
        <v/>
      </c>
      <c r="M57" s="49"/>
      <c r="N57" s="50"/>
      <c r="O57" s="8"/>
      <c r="P57" s="8"/>
      <c r="Q57" s="1"/>
      <c r="R57" s="2"/>
      <c r="S57" s="2"/>
      <c r="T57" s="2"/>
      <c r="U57" s="61"/>
    </row>
    <row r="58" spans="1:21" ht="12.75" customHeight="1" x14ac:dyDescent="0.2">
      <c r="A58" s="126" t="str">
        <f t="shared" si="2"/>
        <v/>
      </c>
      <c r="B58" s="11"/>
      <c r="C58" s="3"/>
      <c r="D58" s="3"/>
      <c r="E58" s="3"/>
      <c r="F58" s="12"/>
      <c r="G58" s="168" t="str">
        <f t="shared" si="1"/>
        <v/>
      </c>
      <c r="H58" s="169" t="str">
        <f>IF(NOT(ISBLANK(N58)),'Campaign Overview'!$C$14, "")</f>
        <v/>
      </c>
      <c r="I58" s="169" t="str">
        <f>IF(NOT(ISBLANK(N58)),'Campaign Overview'!$C$18,"")</f>
        <v/>
      </c>
      <c r="J58" s="170" t="str">
        <f>IF(NOT(ISBLANK(N58)),'Campaign Overview'!$C$15, "")</f>
        <v/>
      </c>
      <c r="K58" s="170" t="str">
        <f>IF(NOT(ISBLANK(N58)),'Campaign Overview'!$C$5, "")</f>
        <v/>
      </c>
      <c r="L58" s="170" t="str">
        <f>IF(NOT(ISBLANK(N58)),'Campaign Overview'!$C$16, "")</f>
        <v/>
      </c>
      <c r="M58" s="49"/>
      <c r="N58" s="50"/>
      <c r="O58" s="8"/>
      <c r="P58" s="8"/>
      <c r="Q58" s="1"/>
      <c r="R58" s="2"/>
      <c r="S58" s="2"/>
      <c r="T58" s="2"/>
      <c r="U58" s="61"/>
    </row>
    <row r="59" spans="1:21" ht="12.75" customHeight="1" x14ac:dyDescent="0.2">
      <c r="A59" s="126" t="str">
        <f t="shared" si="2"/>
        <v/>
      </c>
      <c r="B59" s="11"/>
      <c r="C59" s="3"/>
      <c r="D59" s="3"/>
      <c r="E59" s="3"/>
      <c r="F59" s="12"/>
      <c r="G59" s="168" t="str">
        <f t="shared" si="1"/>
        <v/>
      </c>
      <c r="H59" s="169" t="str">
        <f>IF(NOT(ISBLANK(N59)),'Campaign Overview'!$C$14, "")</f>
        <v/>
      </c>
      <c r="I59" s="169" t="str">
        <f>IF(NOT(ISBLANK(N59)),'Campaign Overview'!$C$18,"")</f>
        <v/>
      </c>
      <c r="J59" s="170" t="str">
        <f>IF(NOT(ISBLANK(N59)),'Campaign Overview'!$C$15, "")</f>
        <v/>
      </c>
      <c r="K59" s="170" t="str">
        <f>IF(NOT(ISBLANK(N59)),'Campaign Overview'!$C$5, "")</f>
        <v/>
      </c>
      <c r="L59" s="170" t="str">
        <f>IF(NOT(ISBLANK(N59)),'Campaign Overview'!$C$16, "")</f>
        <v/>
      </c>
      <c r="M59" s="49"/>
      <c r="N59" s="50"/>
      <c r="O59" s="8"/>
      <c r="P59" s="8"/>
      <c r="Q59" s="1"/>
      <c r="R59" s="2"/>
      <c r="S59" s="2"/>
      <c r="T59" s="2"/>
      <c r="U59" s="61"/>
    </row>
    <row r="60" spans="1:21" ht="12.75" customHeight="1" x14ac:dyDescent="0.2">
      <c r="A60" s="126" t="str">
        <f t="shared" si="2"/>
        <v/>
      </c>
      <c r="B60" s="11"/>
      <c r="C60" s="3"/>
      <c r="D60" s="3"/>
      <c r="E60" s="3"/>
      <c r="F60" s="12"/>
      <c r="G60" s="168" t="str">
        <f t="shared" si="1"/>
        <v/>
      </c>
      <c r="H60" s="169" t="str">
        <f>IF(NOT(ISBLANK(N60)),'Campaign Overview'!$C$14, "")</f>
        <v/>
      </c>
      <c r="I60" s="169" t="str">
        <f>IF(NOT(ISBLANK(N60)),'Campaign Overview'!$C$18,"")</f>
        <v/>
      </c>
      <c r="J60" s="170" t="str">
        <f>IF(NOT(ISBLANK(N60)),'Campaign Overview'!$C$15, "")</f>
        <v/>
      </c>
      <c r="K60" s="170" t="str">
        <f>IF(NOT(ISBLANK(N60)),'Campaign Overview'!$C$5, "")</f>
        <v/>
      </c>
      <c r="L60" s="170" t="str">
        <f>IF(NOT(ISBLANK(N60)),'Campaign Overview'!$C$16, "")</f>
        <v/>
      </c>
      <c r="M60" s="49"/>
      <c r="N60" s="50"/>
      <c r="O60" s="8"/>
      <c r="P60" s="8"/>
      <c r="Q60" s="1"/>
      <c r="R60" s="2"/>
      <c r="S60" s="2"/>
      <c r="T60" s="2"/>
      <c r="U60" s="61"/>
    </row>
    <row r="61" spans="1:21" ht="12.75" customHeight="1" x14ac:dyDescent="0.2">
      <c r="A61" s="126" t="str">
        <f t="shared" si="2"/>
        <v/>
      </c>
      <c r="B61" s="11"/>
      <c r="C61" s="3"/>
      <c r="D61" s="3"/>
      <c r="E61" s="3"/>
      <c r="F61" s="12"/>
      <c r="G61" s="168" t="str">
        <f t="shared" si="1"/>
        <v/>
      </c>
      <c r="H61" s="169" t="str">
        <f>IF(NOT(ISBLANK(N61)),'Campaign Overview'!$C$14, "")</f>
        <v/>
      </c>
      <c r="I61" s="169" t="str">
        <f>IF(NOT(ISBLANK(N61)),'Campaign Overview'!$C$18,"")</f>
        <v/>
      </c>
      <c r="J61" s="170" t="str">
        <f>IF(NOT(ISBLANK(N61)),'Campaign Overview'!$C$15, "")</f>
        <v/>
      </c>
      <c r="K61" s="170" t="str">
        <f>IF(NOT(ISBLANK(N61)),'Campaign Overview'!$C$5, "")</f>
        <v/>
      </c>
      <c r="L61" s="170" t="str">
        <f>IF(NOT(ISBLANK(N61)),'Campaign Overview'!$C$16, "")</f>
        <v/>
      </c>
      <c r="M61" s="49"/>
      <c r="N61" s="50"/>
      <c r="O61" s="8"/>
      <c r="P61" s="8"/>
      <c r="Q61" s="1"/>
      <c r="R61" s="2"/>
      <c r="S61" s="2"/>
      <c r="T61" s="2"/>
      <c r="U61" s="61"/>
    </row>
    <row r="62" spans="1:21" ht="12.75" customHeight="1" x14ac:dyDescent="0.2">
      <c r="A62" s="126" t="str">
        <f t="shared" si="2"/>
        <v/>
      </c>
      <c r="B62" s="11"/>
      <c r="C62" s="3"/>
      <c r="D62" s="3"/>
      <c r="E62" s="3"/>
      <c r="F62" s="12"/>
      <c r="G62" s="168" t="str">
        <f t="shared" si="1"/>
        <v/>
      </c>
      <c r="H62" s="169" t="str">
        <f>IF(NOT(ISBLANK(N62)),'Campaign Overview'!$C$14, "")</f>
        <v/>
      </c>
      <c r="I62" s="169" t="str">
        <f>IF(NOT(ISBLANK(N62)),'Campaign Overview'!$C$18,"")</f>
        <v/>
      </c>
      <c r="J62" s="170" t="str">
        <f>IF(NOT(ISBLANK(N62)),'Campaign Overview'!$C$15, "")</f>
        <v/>
      </c>
      <c r="K62" s="170" t="str">
        <f>IF(NOT(ISBLANK(N62)),'Campaign Overview'!$C$5, "")</f>
        <v/>
      </c>
      <c r="L62" s="170" t="str">
        <f>IF(NOT(ISBLANK(N62)),'Campaign Overview'!$C$16, "")</f>
        <v/>
      </c>
      <c r="M62" s="49"/>
      <c r="N62" s="50"/>
      <c r="O62" s="8"/>
      <c r="P62" s="8"/>
      <c r="Q62" s="1"/>
      <c r="R62" s="2"/>
      <c r="S62" s="2"/>
      <c r="T62" s="2"/>
      <c r="U62" s="61"/>
    </row>
    <row r="63" spans="1:21" ht="12.75" customHeight="1" x14ac:dyDescent="0.2">
      <c r="A63" s="126" t="str">
        <f t="shared" si="2"/>
        <v/>
      </c>
      <c r="B63" s="11"/>
      <c r="C63" s="3"/>
      <c r="D63" s="3"/>
      <c r="E63" s="3"/>
      <c r="F63" s="12"/>
      <c r="G63" s="168" t="str">
        <f t="shared" si="1"/>
        <v/>
      </c>
      <c r="H63" s="169" t="str">
        <f>IF(NOT(ISBLANK(N63)),'Campaign Overview'!$C$14, "")</f>
        <v/>
      </c>
      <c r="I63" s="169" t="str">
        <f>IF(NOT(ISBLANK(N63)),'Campaign Overview'!$C$18,"")</f>
        <v/>
      </c>
      <c r="J63" s="170" t="str">
        <f>IF(NOT(ISBLANK(N63)),'Campaign Overview'!$C$15, "")</f>
        <v/>
      </c>
      <c r="K63" s="170" t="str">
        <f>IF(NOT(ISBLANK(N63)),'Campaign Overview'!$C$5, "")</f>
        <v/>
      </c>
      <c r="L63" s="170" t="str">
        <f>IF(NOT(ISBLANK(N63)),'Campaign Overview'!$C$16, "")</f>
        <v/>
      </c>
      <c r="M63" s="49"/>
      <c r="N63" s="50"/>
      <c r="O63" s="8"/>
      <c r="P63" s="8"/>
      <c r="Q63" s="1"/>
      <c r="R63" s="2"/>
      <c r="S63" s="2"/>
      <c r="T63" s="2"/>
      <c r="U63" s="61"/>
    </row>
    <row r="64" spans="1:21" ht="12.75" customHeight="1" x14ac:dyDescent="0.2">
      <c r="A64" s="126" t="str">
        <f t="shared" si="2"/>
        <v/>
      </c>
      <c r="B64" s="11"/>
      <c r="C64" s="3"/>
      <c r="D64" s="3"/>
      <c r="E64" s="3"/>
      <c r="F64" s="12"/>
      <c r="G64" s="168" t="str">
        <f t="shared" si="1"/>
        <v/>
      </c>
      <c r="H64" s="169" t="str">
        <f>IF(NOT(ISBLANK(N64)),'Campaign Overview'!$C$14, "")</f>
        <v/>
      </c>
      <c r="I64" s="169" t="str">
        <f>IF(NOT(ISBLANK(N64)),'Campaign Overview'!$C$18,"")</f>
        <v/>
      </c>
      <c r="J64" s="170" t="str">
        <f>IF(NOT(ISBLANK(N64)),'Campaign Overview'!$C$15, "")</f>
        <v/>
      </c>
      <c r="K64" s="170" t="str">
        <f>IF(NOT(ISBLANK(N64)),'Campaign Overview'!$C$5, "")</f>
        <v/>
      </c>
      <c r="L64" s="170" t="str">
        <f>IF(NOT(ISBLANK(N64)),'Campaign Overview'!$C$16, "")</f>
        <v/>
      </c>
      <c r="M64" s="49"/>
      <c r="N64" s="50"/>
      <c r="O64" s="8"/>
      <c r="P64" s="8"/>
      <c r="Q64" s="1"/>
      <c r="R64" s="2"/>
      <c r="S64" s="2"/>
      <c r="T64" s="2"/>
      <c r="U64" s="61"/>
    </row>
    <row r="65" spans="1:21" ht="12.75" customHeight="1" x14ac:dyDescent="0.2">
      <c r="A65" s="126" t="str">
        <f t="shared" si="2"/>
        <v/>
      </c>
      <c r="B65" s="11"/>
      <c r="C65" s="3"/>
      <c r="D65" s="3"/>
      <c r="E65" s="3"/>
      <c r="F65" s="12"/>
      <c r="G65" s="168" t="str">
        <f t="shared" si="1"/>
        <v/>
      </c>
      <c r="H65" s="169" t="str">
        <f>IF(NOT(ISBLANK(N65)),'Campaign Overview'!$C$14, "")</f>
        <v/>
      </c>
      <c r="I65" s="169" t="str">
        <f>IF(NOT(ISBLANK(N65)),'Campaign Overview'!$C$18,"")</f>
        <v/>
      </c>
      <c r="J65" s="170" t="str">
        <f>IF(NOT(ISBLANK(N65)),'Campaign Overview'!$C$15, "")</f>
        <v/>
      </c>
      <c r="K65" s="170" t="str">
        <f>IF(NOT(ISBLANK(N65)),'Campaign Overview'!$C$5, "")</f>
        <v/>
      </c>
      <c r="L65" s="170" t="str">
        <f>IF(NOT(ISBLANK(N65)),'Campaign Overview'!$C$16, "")</f>
        <v/>
      </c>
      <c r="M65" s="49"/>
      <c r="N65" s="50"/>
      <c r="O65" s="8"/>
      <c r="P65" s="8"/>
      <c r="Q65" s="1"/>
      <c r="R65" s="2"/>
      <c r="S65" s="2"/>
      <c r="T65" s="2"/>
      <c r="U65" s="61"/>
    </row>
    <row r="66" spans="1:21" ht="12.75" customHeight="1" x14ac:dyDescent="0.2">
      <c r="A66" s="126" t="str">
        <f t="shared" si="2"/>
        <v/>
      </c>
      <c r="B66" s="11"/>
      <c r="C66" s="3"/>
      <c r="D66" s="3"/>
      <c r="E66" s="3"/>
      <c r="F66" s="12"/>
      <c r="G66" s="168" t="str">
        <f t="shared" si="1"/>
        <v/>
      </c>
      <c r="H66" s="169" t="str">
        <f>IF(NOT(ISBLANK(N66)),'Campaign Overview'!$C$14, "")</f>
        <v/>
      </c>
      <c r="I66" s="169" t="str">
        <f>IF(NOT(ISBLANK(N66)),'Campaign Overview'!$C$18,"")</f>
        <v/>
      </c>
      <c r="J66" s="170" t="str">
        <f>IF(NOT(ISBLANK(N66)),'Campaign Overview'!$C$15, "")</f>
        <v/>
      </c>
      <c r="K66" s="170" t="str">
        <f>IF(NOT(ISBLANK(N66)),'Campaign Overview'!$C$5, "")</f>
        <v/>
      </c>
      <c r="L66" s="170" t="str">
        <f>IF(NOT(ISBLANK(N66)),'Campaign Overview'!$C$16, "")</f>
        <v/>
      </c>
      <c r="M66" s="49"/>
      <c r="N66" s="50"/>
      <c r="O66" s="8"/>
      <c r="P66" s="8"/>
      <c r="Q66" s="1"/>
      <c r="R66" s="2"/>
      <c r="S66" s="2"/>
      <c r="T66" s="2"/>
      <c r="U66" s="61"/>
    </row>
    <row r="67" spans="1:21" ht="12.75" customHeight="1" x14ac:dyDescent="0.2">
      <c r="A67" s="126" t="str">
        <f t="shared" si="2"/>
        <v/>
      </c>
      <c r="B67" s="11"/>
      <c r="C67" s="3"/>
      <c r="D67" s="3"/>
      <c r="E67" s="3"/>
      <c r="F67" s="12"/>
      <c r="G67" s="168" t="str">
        <f t="shared" si="1"/>
        <v/>
      </c>
      <c r="H67" s="169" t="str">
        <f>IF(NOT(ISBLANK(N67)),'Campaign Overview'!$C$14, "")</f>
        <v/>
      </c>
      <c r="I67" s="169" t="str">
        <f>IF(NOT(ISBLANK(N67)),'Campaign Overview'!$C$18,"")</f>
        <v/>
      </c>
      <c r="J67" s="170" t="str">
        <f>IF(NOT(ISBLANK(N67)),'Campaign Overview'!$C$15, "")</f>
        <v/>
      </c>
      <c r="K67" s="170" t="str">
        <f>IF(NOT(ISBLANK(N67)),'Campaign Overview'!$C$5, "")</f>
        <v/>
      </c>
      <c r="L67" s="170" t="str">
        <f>IF(NOT(ISBLANK(N67)),'Campaign Overview'!$C$16, "")</f>
        <v/>
      </c>
      <c r="M67" s="49"/>
      <c r="N67" s="50"/>
      <c r="O67" s="8"/>
      <c r="P67" s="8"/>
      <c r="Q67" s="1"/>
      <c r="R67" s="2"/>
      <c r="S67" s="2"/>
      <c r="T67" s="2"/>
      <c r="U67" s="61"/>
    </row>
    <row r="68" spans="1:21" ht="12.75" customHeight="1" x14ac:dyDescent="0.2">
      <c r="A68" s="126" t="str">
        <f t="shared" si="2"/>
        <v/>
      </c>
      <c r="B68" s="11"/>
      <c r="C68" s="3"/>
      <c r="D68" s="3"/>
      <c r="E68" s="3"/>
      <c r="F68" s="12"/>
      <c r="G68" s="168" t="str">
        <f t="shared" si="1"/>
        <v/>
      </c>
      <c r="H68" s="169" t="str">
        <f>IF(NOT(ISBLANK(N68)),'Campaign Overview'!$C$14, "")</f>
        <v/>
      </c>
      <c r="I68" s="169" t="str">
        <f>IF(NOT(ISBLANK(N68)),'Campaign Overview'!$C$18,"")</f>
        <v/>
      </c>
      <c r="J68" s="170" t="str">
        <f>IF(NOT(ISBLANK(N68)),'Campaign Overview'!$C$15, "")</f>
        <v/>
      </c>
      <c r="K68" s="170" t="str">
        <f>IF(NOT(ISBLANK(N68)),'Campaign Overview'!$C$5, "")</f>
        <v/>
      </c>
      <c r="L68" s="170" t="str">
        <f>IF(NOT(ISBLANK(N68)),'Campaign Overview'!$C$16, "")</f>
        <v/>
      </c>
      <c r="M68" s="49"/>
      <c r="N68" s="50"/>
      <c r="O68" s="8"/>
      <c r="P68" s="8"/>
      <c r="Q68" s="1"/>
      <c r="R68" s="2"/>
      <c r="S68" s="2"/>
      <c r="T68" s="2"/>
      <c r="U68" s="61"/>
    </row>
    <row r="69" spans="1:21" ht="12.75" customHeight="1" x14ac:dyDescent="0.2">
      <c r="A69" s="126" t="str">
        <f t="shared" si="2"/>
        <v/>
      </c>
      <c r="B69" s="11"/>
      <c r="C69" s="3"/>
      <c r="D69" s="3"/>
      <c r="E69" s="3"/>
      <c r="F69" s="12"/>
      <c r="G69" s="168" t="str">
        <f t="shared" si="1"/>
        <v/>
      </c>
      <c r="H69" s="169" t="str">
        <f>IF(NOT(ISBLANK(N69)),'Campaign Overview'!$C$14, "")</f>
        <v/>
      </c>
      <c r="I69" s="169" t="str">
        <f>IF(NOT(ISBLANK(N69)),'Campaign Overview'!$C$18,"")</f>
        <v/>
      </c>
      <c r="J69" s="170" t="str">
        <f>IF(NOT(ISBLANK(N69)),'Campaign Overview'!$C$15, "")</f>
        <v/>
      </c>
      <c r="K69" s="170" t="str">
        <f>IF(NOT(ISBLANK(N69)),'Campaign Overview'!$C$5, "")</f>
        <v/>
      </c>
      <c r="L69" s="170" t="str">
        <f>IF(NOT(ISBLANK(N69)),'Campaign Overview'!$C$16, "")</f>
        <v/>
      </c>
      <c r="M69" s="49"/>
      <c r="N69" s="50"/>
      <c r="O69" s="8"/>
      <c r="P69" s="8"/>
      <c r="Q69" s="1"/>
      <c r="R69" s="2"/>
      <c r="S69" s="2"/>
      <c r="T69" s="2"/>
      <c r="U69" s="61"/>
    </row>
    <row r="70" spans="1:21" ht="12.75" customHeight="1" x14ac:dyDescent="0.2">
      <c r="A70" s="126" t="str">
        <f t="shared" si="2"/>
        <v/>
      </c>
      <c r="B70" s="11"/>
      <c r="C70" s="3"/>
      <c r="D70" s="3"/>
      <c r="E70" s="3"/>
      <c r="F70" s="12"/>
      <c r="G70" s="168" t="str">
        <f t="shared" si="1"/>
        <v/>
      </c>
      <c r="H70" s="169" t="str">
        <f>IF(NOT(ISBLANK(N70)),'Campaign Overview'!$C$14, "")</f>
        <v/>
      </c>
      <c r="I70" s="169" t="str">
        <f>IF(NOT(ISBLANK(N70)),'Campaign Overview'!$C$18,"")</f>
        <v/>
      </c>
      <c r="J70" s="170" t="str">
        <f>IF(NOT(ISBLANK(N70)),'Campaign Overview'!$C$15, "")</f>
        <v/>
      </c>
      <c r="K70" s="170" t="str">
        <f>IF(NOT(ISBLANK(N70)),'Campaign Overview'!$C$5, "")</f>
        <v/>
      </c>
      <c r="L70" s="170" t="str">
        <f>IF(NOT(ISBLANK(N70)),'Campaign Overview'!$C$16, "")</f>
        <v/>
      </c>
      <c r="M70" s="49"/>
      <c r="N70" s="50"/>
      <c r="O70" s="8"/>
      <c r="P70" s="8"/>
      <c r="Q70" s="1"/>
      <c r="R70" s="2"/>
      <c r="S70" s="2"/>
      <c r="T70" s="2"/>
      <c r="U70" s="61"/>
    </row>
  </sheetData>
  <sheetProtection formatCells="0" formatColumns="0" formatRows="0" insertRows="0" insertHyperlinks="0"/>
  <autoFilter ref="N14:N70"/>
  <mergeCells count="3">
    <mergeCell ref="F4:L4"/>
    <mergeCell ref="B13:F13"/>
    <mergeCell ref="G13:L13"/>
  </mergeCells>
  <conditionalFormatting sqref="B15:T70">
    <cfRule type="expression" dxfId="19" priority="3">
      <formula>AND($C15="No")</formula>
    </cfRule>
    <cfRule type="expression" dxfId="18" priority="4">
      <formula>AND($C15="Yes")</formula>
    </cfRule>
  </conditionalFormatting>
  <conditionalFormatting sqref="F7">
    <cfRule type="cellIs" dxfId="17" priority="1" operator="equal">
      <formula>"RUSH"</formula>
    </cfRule>
  </conditionalFormatting>
  <dataValidations count="5">
    <dataValidation type="list" allowBlank="1" showInputMessage="1" showErrorMessage="1" sqref="C15:C70">
      <formula1>Change_Made_YN</formula1>
    </dataValidation>
    <dataValidation type="list" allowBlank="1" showInputMessage="1" showErrorMessage="1" sqref="N15:N70">
      <formula1>Rejection_Reason</formula1>
    </dataValidation>
    <dataValidation type="list" allowBlank="1" showInputMessage="1" showErrorMessage="1" sqref="M15:M70">
      <formula1>AQR_Round</formula1>
    </dataValidation>
    <dataValidation type="list" allowBlank="1" showInputMessage="1" showErrorMessage="1" sqref="WUK8:WUK10 WKO8:WKO10 WAS8:WAS10 VQW8:VQW10 VHA8:VHA10 UXE8:UXE10 UNI8:UNI10 UDM8:UDM10 TTQ8:TTQ10 TJU8:TJU10 SZY8:SZY10 SQC8:SQC10 SGG8:SGG10 RWK8:RWK10 RMO8:RMO10 RCS8:RCS10 QSW8:QSW10 QJA8:QJA10 PZE8:PZE10 PPI8:PPI10 PFM8:PFM10 OVQ8:OVQ10 OLU8:OLU10 OBY8:OBY10 NSC8:NSC10 NIG8:NIG10 MYK8:MYK10 MOO8:MOO10 MES8:MES10 LUW8:LUW10 LLA8:LLA10 LBE8:LBE10 KRI8:KRI10 KHM8:KHM10 JXQ8:JXQ10 JNU8:JNU10 JDY8:JDY10 IUC8:IUC10 IKG8:IKG10 IAK8:IAK10 HQO8:HQO10 HGS8:HGS10 GWW8:GWW10 GNA8:GNA10 GDE8:GDE10 FTI8:FTI10 FJM8:FJM10 EZQ8:EZQ10 EPU8:EPU10 EFY8:EFY10 DWC8:DWC10 DMG8:DMG10 DCK8:DCK10 CSO8:CSO10 CIS8:CIS10 BYW8:BYW10 BPA8:BPA10 BFE8:BFE10 AVI8:AVI10 ALM8:ALM10 ABQ8:ABQ10 RU8:RU10 HY8:HY10">
      <formula1>#REF!</formula1>
    </dataValidation>
    <dataValidation type="list" allowBlank="1" showInputMessage="1" showErrorMessage="1" sqref="E15:E70">
      <formula1>Responsible_Group</formula1>
    </dataValidation>
  </dataValidations>
  <pageMargins left="0.7" right="0.7" top="0.75" bottom="0.75" header="0.3" footer="0.3"/>
  <pageSetup scale="2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pageSetUpPr fitToPage="1"/>
  </sheetPr>
  <dimension ref="A1:O102"/>
  <sheetViews>
    <sheetView topLeftCell="A9" workbookViewId="0">
      <selection activeCell="F16" sqref="F16"/>
    </sheetView>
  </sheetViews>
  <sheetFormatPr defaultRowHeight="12.75" x14ac:dyDescent="0.2"/>
  <cols>
    <col min="1" max="1" width="8.5703125" style="71" customWidth="1"/>
    <col min="2" max="2" width="12.85546875" style="71" customWidth="1"/>
    <col min="3" max="3" width="9.28515625" style="69" customWidth="1"/>
    <col min="4" max="4" width="19.7109375" style="69" customWidth="1"/>
    <col min="5" max="5" width="15" style="69" customWidth="1"/>
    <col min="6" max="6" width="19.5703125" style="69" customWidth="1"/>
    <col min="7" max="7" width="22.140625" style="69" customWidth="1"/>
    <col min="8" max="9" width="35.7109375" style="73" customWidth="1"/>
    <col min="10" max="10" width="32.85546875" style="73" customWidth="1"/>
    <col min="11" max="11" width="21.85546875" style="69" customWidth="1"/>
    <col min="12" max="12" width="33.5703125" style="73" customWidth="1"/>
    <col min="13" max="13" width="16" style="73" customWidth="1"/>
    <col min="14" max="15" width="33.28515625" style="71" customWidth="1"/>
    <col min="16" max="16384" width="9.140625" style="71"/>
  </cols>
  <sheetData>
    <row r="1" spans="1:15" s="60" customFormat="1" ht="26.25" customHeight="1" thickBot="1" x14ac:dyDescent="0.3">
      <c r="A1" s="59" t="s">
        <v>146</v>
      </c>
      <c r="B1" s="59"/>
      <c r="C1" s="59"/>
      <c r="D1" s="59"/>
      <c r="E1" s="59"/>
      <c r="F1" s="59"/>
      <c r="G1" s="59"/>
      <c r="H1" s="59"/>
      <c r="I1" s="59"/>
      <c r="J1" s="59"/>
      <c r="K1" s="59"/>
      <c r="L1" s="59"/>
      <c r="M1" s="59"/>
      <c r="N1" s="59"/>
      <c r="O1" s="59"/>
    </row>
    <row r="2" spans="1:15" s="61" customFormat="1" x14ac:dyDescent="0.2">
      <c r="D2" s="64"/>
      <c r="F2" s="64"/>
      <c r="G2" s="65"/>
      <c r="H2" s="64"/>
      <c r="I2" s="64"/>
      <c r="J2" s="64"/>
      <c r="K2" s="65"/>
      <c r="L2" s="64"/>
      <c r="M2" s="64"/>
      <c r="N2" s="112"/>
      <c r="O2" s="112"/>
    </row>
    <row r="3" spans="1:15" s="61" customFormat="1" x14ac:dyDescent="0.2">
      <c r="D3" s="64"/>
      <c r="F3" s="64"/>
      <c r="G3" s="65"/>
      <c r="H3" s="64"/>
      <c r="I3" s="64"/>
      <c r="J3" s="64"/>
      <c r="K3" s="65"/>
      <c r="L3" s="64"/>
      <c r="M3" s="64"/>
      <c r="N3" s="112"/>
      <c r="O3" s="112"/>
    </row>
    <row r="4" spans="1:15" ht="12.75" customHeight="1" x14ac:dyDescent="0.25">
      <c r="B4" s="113"/>
      <c r="C4" s="96" t="s">
        <v>10</v>
      </c>
      <c r="D4" s="227" t="str">
        <f>IF(NOT(ISBLANK('Campaign Overview'!C5)),'Campaign Overview'!C5, "")</f>
        <v/>
      </c>
      <c r="E4" s="227"/>
      <c r="F4" s="227"/>
      <c r="G4" s="227"/>
    </row>
    <row r="5" spans="1:15" ht="12.75" customHeight="1" x14ac:dyDescent="0.25">
      <c r="B5" s="113"/>
      <c r="D5" s="127"/>
      <c r="E5" s="70"/>
      <c r="F5" s="70"/>
      <c r="G5" s="70"/>
      <c r="N5" s="128"/>
      <c r="O5" s="128"/>
    </row>
    <row r="6" spans="1:15" ht="12.75" customHeight="1" x14ac:dyDescent="0.25">
      <c r="B6" s="129"/>
      <c r="C6" s="72" t="s">
        <v>190</v>
      </c>
      <c r="D6" s="240" t="str">
        <f>IF(NOT(ISBLANK('Campaign Overview'!C8)),'Campaign Overview'!C8, "")</f>
        <v/>
      </c>
      <c r="E6" s="241"/>
      <c r="G6" s="230" t="str">
        <f>IF(AQR!A14&gt;0, "Please respond to all items on the AQR tab! Any necessary changes should also be repeated below.", "Acxiom does not have any recommendations for this email. Please make your Round 1 change requests below.")</f>
        <v>Acxiom does not have any recommendations for this email. Please make your Round 1 change requests below.</v>
      </c>
      <c r="H6" s="231"/>
      <c r="I6" s="232"/>
      <c r="J6" s="69"/>
    </row>
    <row r="7" spans="1:15" s="75" customFormat="1" x14ac:dyDescent="0.2">
      <c r="C7" s="72" t="s">
        <v>16</v>
      </c>
      <c r="D7" s="238" t="str">
        <f>IF(NOT(ISBLANK('Campaign Overview'!C9)),'Campaign Overview'!C9, "")</f>
        <v/>
      </c>
      <c r="E7" s="239"/>
      <c r="G7" s="233" t="str">
        <f>IF(AQR!A14&gt;0, "If you have already received R1 tests, these unaddressed changes from AQR can be handled by Acxiom. Just reply that 'Yes' the change was made on the AQR tab and then repeat that change need on this CRF tab.", "")</f>
        <v/>
      </c>
      <c r="H7" s="233"/>
      <c r="I7" s="233"/>
      <c r="J7" s="76"/>
      <c r="K7" s="77"/>
      <c r="L7" s="76"/>
      <c r="M7" s="76"/>
      <c r="N7" s="130"/>
      <c r="O7" s="71"/>
    </row>
    <row r="8" spans="1:15" s="75" customFormat="1" ht="12.75" customHeight="1" x14ac:dyDescent="0.2">
      <c r="C8" s="72" t="s">
        <v>216</v>
      </c>
      <c r="D8" s="244" t="str">
        <f>IF(NOT(ISBLANK('Campaign Overview'!C10)),'Campaign Overview'!C10, "")</f>
        <v/>
      </c>
      <c r="E8" s="245"/>
      <c r="G8" s="233"/>
      <c r="H8" s="233"/>
      <c r="I8" s="233"/>
      <c r="J8" s="76"/>
      <c r="K8" s="77"/>
      <c r="L8" s="76"/>
      <c r="M8" s="76"/>
    </row>
    <row r="9" spans="1:15" s="75" customFormat="1" x14ac:dyDescent="0.2">
      <c r="C9" s="72" t="s">
        <v>26</v>
      </c>
      <c r="D9" s="242" t="str">
        <f>IF(NOT(ISBLANK('Campaign Overview'!C11)),'Campaign Overview'!C11, "")</f>
        <v/>
      </c>
      <c r="E9" s="243"/>
      <c r="G9" s="234" t="str">
        <f>"        " &amp; IF(AQR!A14&gt;0, "Items requiring attention:", "") &amp; " " &amp; IF(AQR!A14&gt;0, AQR!A14, "")</f>
        <v xml:space="preserve">         </v>
      </c>
      <c r="H9" s="235"/>
      <c r="I9" s="235"/>
      <c r="J9" s="76"/>
      <c r="K9" s="77"/>
      <c r="L9" s="76"/>
      <c r="M9" s="76"/>
    </row>
    <row r="10" spans="1:15" s="75" customFormat="1" ht="12.75" customHeight="1" x14ac:dyDescent="0.2">
      <c r="D10" s="77"/>
      <c r="F10" s="93"/>
      <c r="H10" s="131"/>
      <c r="I10" s="132"/>
      <c r="J10" s="76"/>
      <c r="K10" s="77"/>
      <c r="L10" s="76"/>
      <c r="M10" s="76"/>
    </row>
    <row r="11" spans="1:15" s="75" customFormat="1" ht="12.75" customHeight="1" x14ac:dyDescent="0.2">
      <c r="B11" s="133" t="s">
        <v>85</v>
      </c>
      <c r="C11" s="75" t="str">
        <f>IF(AND(NOT(ISBLANK(D7)),NOT(ISBLANK(D9))),IF(AND(D7="RUSH",D9="Type 1"),"2 business hours", IF(D7="RUSH","as soon as possible",IF(D9="Type 5","7 business hours", IF(D9="Type 4","5 business hours", IF(D9="Type 3","4 business hours", IF(D9="Type 2","3 business hours", IF(D9="Type 1","3 business hours", "N/A"))))))), "N/A")</f>
        <v>N/A</v>
      </c>
      <c r="D11" s="77"/>
      <c r="F11" s="93"/>
      <c r="G11" s="236"/>
      <c r="H11" s="237"/>
      <c r="I11" s="237"/>
      <c r="J11" s="76"/>
      <c r="K11" s="77"/>
      <c r="L11" s="76"/>
      <c r="M11" s="76"/>
    </row>
    <row r="12" spans="1:15" s="92" customFormat="1" ht="15" customHeight="1" x14ac:dyDescent="0.2">
      <c r="A12" s="75"/>
      <c r="B12" s="134" t="str">
        <f>IF(AND(NOT(ISBLANK('Campaign Overview'!C9)),NOT(ISBLANK('Campaign Overview'!C11))),"(" &amp; D9 &amp;IF(D7="RUSH"," RUSH","")&amp; " campaigns will have revised tests sent by Acxiom "&amp; IF(AND(D7="RUSH",D9="Type 1"),"within 2 business hours", IF(D7="RUSH","as soon as possible",IF(D9="Type 5","within 7 business hours", IF(D9="Type 4","within 5 business hours", IF(D9="Type 3","within 4 business hours", IF(D9="Type 2","within 3 business hours", IF(D9="Type 1","within 3 business hours", "N/A"))))))) &amp; " from the time that this form is successfully submitted in Unica)","(Please list the Complexity Level and Priority required for this campaign on the Campaign Management Form tab)")</f>
        <v>(Please list the Complexity Level and Priority required for this campaign on the Campaign Management Form tab)</v>
      </c>
      <c r="C12" s="75"/>
      <c r="F12" s="93"/>
      <c r="G12" s="135"/>
      <c r="H12" s="136"/>
      <c r="I12" s="136"/>
      <c r="J12" s="76"/>
      <c r="K12" s="77"/>
      <c r="L12" s="167" t="str">
        <f>IF(COUNTIF(M14:M100,"Not Accepted")&gt;0,"  Please work with Acxiom to resolve the unaccepted items as part of the current change round.","")</f>
        <v/>
      </c>
      <c r="M12" s="167"/>
      <c r="N12" s="75"/>
      <c r="O12" s="75"/>
    </row>
    <row r="13" spans="1:15" s="92" customFormat="1" ht="12.75" customHeight="1" thickBot="1" x14ac:dyDescent="0.25">
      <c r="A13" s="75"/>
      <c r="B13" s="75"/>
      <c r="C13" s="75"/>
      <c r="D13" s="77"/>
      <c r="E13" s="137"/>
      <c r="F13" s="93"/>
      <c r="H13" s="131"/>
      <c r="I13" s="132"/>
      <c r="J13" s="76"/>
      <c r="K13" s="77"/>
      <c r="L13" s="76"/>
      <c r="M13" s="174" t="str">
        <f>IF(COUNTIF(M15:M101,"Not Accepted")&gt;0,"    If revised tests are only needed to make a correction, complexity type updates won't be required","")</f>
        <v/>
      </c>
      <c r="N13" s="75"/>
      <c r="O13" s="75"/>
    </row>
    <row r="14" spans="1:15" s="139" customFormat="1" ht="15" customHeight="1" x14ac:dyDescent="0.2">
      <c r="A14" s="92"/>
      <c r="B14" s="82" t="s">
        <v>170</v>
      </c>
      <c r="C14" s="121"/>
      <c r="D14" s="121"/>
      <c r="E14" s="121"/>
      <c r="F14" s="138"/>
      <c r="G14" s="121"/>
      <c r="H14" s="122"/>
      <c r="I14" s="122"/>
      <c r="J14" s="122"/>
      <c r="K14" s="228" t="s">
        <v>15</v>
      </c>
      <c r="L14" s="229"/>
      <c r="M14" s="175" t="str">
        <f>IF(COUNTIF(M16:M102,"Not Accepted")&gt;0,"    They should be labeled as 'Re-Request' under the 'CRF Rd #'","")</f>
        <v/>
      </c>
      <c r="N14" s="166"/>
      <c r="O14" s="92"/>
    </row>
    <row r="15" spans="1:15" s="141" customFormat="1" ht="33.75" x14ac:dyDescent="0.2">
      <c r="A15" s="140">
        <f>COUNTBLANK(M16:M102)-COUNTBLANK(K16:K102)</f>
        <v>0</v>
      </c>
      <c r="B15" s="125" t="s">
        <v>239</v>
      </c>
      <c r="C15" s="83" t="s">
        <v>29</v>
      </c>
      <c r="D15" s="83" t="s">
        <v>13</v>
      </c>
      <c r="E15" s="83" t="s">
        <v>232</v>
      </c>
      <c r="F15" s="83" t="s">
        <v>244</v>
      </c>
      <c r="G15" s="83" t="s">
        <v>12</v>
      </c>
      <c r="H15" s="83" t="s">
        <v>233</v>
      </c>
      <c r="I15" s="83" t="s">
        <v>234</v>
      </c>
      <c r="J15" s="83" t="s">
        <v>28</v>
      </c>
      <c r="K15" s="84" t="s">
        <v>34</v>
      </c>
      <c r="L15" s="84" t="s">
        <v>11</v>
      </c>
      <c r="M15" s="83" t="s">
        <v>35</v>
      </c>
      <c r="N15" s="83" t="s">
        <v>20</v>
      </c>
      <c r="O15" s="83" t="s">
        <v>86</v>
      </c>
    </row>
    <row r="16" spans="1:15" s="141" customFormat="1" ht="12.75" customHeight="1" x14ac:dyDescent="0.2">
      <c r="A16" s="142"/>
      <c r="B16" s="4"/>
      <c r="C16" s="5"/>
      <c r="D16" s="5"/>
      <c r="E16" s="5"/>
      <c r="F16" s="5"/>
      <c r="G16" s="5"/>
      <c r="H16" s="14"/>
      <c r="I16" s="15"/>
      <c r="J16" s="14"/>
      <c r="K16" s="6"/>
      <c r="L16" s="13"/>
      <c r="M16" s="7"/>
      <c r="N16" s="9"/>
      <c r="O16" s="158"/>
    </row>
    <row r="17" spans="1:15" s="141" customFormat="1" ht="12.75" customHeight="1" x14ac:dyDescent="0.2">
      <c r="A17" s="142" t="str">
        <f t="shared" ref="A17:A47" si="0">IF(AND((K17="Change was made"),(M17="Accepted")), "Complete", IF(AND((K17="Change was NOT made"),(M17="Accepted")),"Complete", IF(OR((K17="Change was NOT made"),(M17="Not Accepted")),"REJECTED", "")))</f>
        <v/>
      </c>
      <c r="B17" s="4"/>
      <c r="C17" s="5"/>
      <c r="D17" s="5"/>
      <c r="E17" s="5"/>
      <c r="F17" s="5"/>
      <c r="G17" s="5"/>
      <c r="H17" s="14"/>
      <c r="I17" s="14"/>
      <c r="J17" s="14"/>
      <c r="K17" s="6"/>
      <c r="L17" s="13"/>
      <c r="M17" s="7"/>
      <c r="N17" s="9"/>
      <c r="O17" s="158"/>
    </row>
    <row r="18" spans="1:15" s="141" customFormat="1" ht="12.75" customHeight="1" x14ac:dyDescent="0.2">
      <c r="A18" s="142" t="str">
        <f t="shared" si="0"/>
        <v/>
      </c>
      <c r="B18" s="4"/>
      <c r="C18" s="5"/>
      <c r="D18" s="5"/>
      <c r="E18" s="5"/>
      <c r="F18" s="5"/>
      <c r="G18" s="5"/>
      <c r="H18" s="14"/>
      <c r="I18" s="14"/>
      <c r="J18" s="14"/>
      <c r="K18" s="6"/>
      <c r="L18" s="13"/>
      <c r="M18" s="7"/>
      <c r="N18" s="9"/>
      <c r="O18" s="158"/>
    </row>
    <row r="19" spans="1:15" s="141" customFormat="1" ht="12.75" customHeight="1" x14ac:dyDescent="0.2">
      <c r="A19" s="142" t="str">
        <f t="shared" si="0"/>
        <v/>
      </c>
      <c r="B19" s="4"/>
      <c r="C19" s="5"/>
      <c r="D19" s="5"/>
      <c r="E19" s="5"/>
      <c r="F19" s="5"/>
      <c r="G19" s="5"/>
      <c r="H19" s="14"/>
      <c r="I19" s="14"/>
      <c r="J19" s="14"/>
      <c r="K19" s="6"/>
      <c r="L19" s="13"/>
      <c r="M19" s="7"/>
      <c r="N19" s="9"/>
      <c r="O19" s="158"/>
    </row>
    <row r="20" spans="1:15" s="141" customFormat="1" ht="12.75" customHeight="1" x14ac:dyDescent="0.2">
      <c r="A20" s="142" t="str">
        <f t="shared" si="0"/>
        <v/>
      </c>
      <c r="B20" s="4"/>
      <c r="C20" s="5"/>
      <c r="D20" s="5"/>
      <c r="E20" s="5"/>
      <c r="F20" s="5"/>
      <c r="G20" s="5"/>
      <c r="H20" s="14"/>
      <c r="I20" s="14"/>
      <c r="J20" s="14"/>
      <c r="K20" s="6"/>
      <c r="L20" s="13"/>
      <c r="M20" s="7"/>
      <c r="N20" s="9"/>
      <c r="O20" s="158"/>
    </row>
    <row r="21" spans="1:15" s="141" customFormat="1" ht="12.75" customHeight="1" x14ac:dyDescent="0.2">
      <c r="A21" s="142" t="str">
        <f t="shared" si="0"/>
        <v/>
      </c>
      <c r="B21" s="4"/>
      <c r="C21" s="5"/>
      <c r="D21" s="5"/>
      <c r="E21" s="5"/>
      <c r="F21" s="5"/>
      <c r="G21" s="5"/>
      <c r="H21" s="14"/>
      <c r="I21" s="14"/>
      <c r="J21" s="14"/>
      <c r="K21" s="6"/>
      <c r="L21" s="13"/>
      <c r="M21" s="7"/>
      <c r="N21" s="9"/>
      <c r="O21" s="158"/>
    </row>
    <row r="22" spans="1:15" s="141" customFormat="1" ht="12.75" customHeight="1" x14ac:dyDescent="0.2">
      <c r="A22" s="142" t="str">
        <f t="shared" si="0"/>
        <v/>
      </c>
      <c r="B22" s="4"/>
      <c r="C22" s="5"/>
      <c r="D22" s="5"/>
      <c r="E22" s="5"/>
      <c r="F22" s="5"/>
      <c r="G22" s="5"/>
      <c r="H22" s="14"/>
      <c r="I22" s="14"/>
      <c r="J22" s="14"/>
      <c r="K22" s="6"/>
      <c r="L22" s="13"/>
      <c r="M22" s="7"/>
      <c r="N22" s="9"/>
      <c r="O22" s="158"/>
    </row>
    <row r="23" spans="1:15" s="141" customFormat="1" ht="12.75" customHeight="1" x14ac:dyDescent="0.2">
      <c r="A23" s="142" t="str">
        <f t="shared" si="0"/>
        <v/>
      </c>
      <c r="B23" s="4"/>
      <c r="C23" s="5"/>
      <c r="D23" s="5"/>
      <c r="E23" s="5"/>
      <c r="F23" s="5"/>
      <c r="G23" s="5"/>
      <c r="H23" s="14"/>
      <c r="I23" s="14"/>
      <c r="J23" s="14"/>
      <c r="K23" s="6"/>
      <c r="L23" s="13"/>
      <c r="M23" s="7"/>
      <c r="N23" s="9"/>
      <c r="O23" s="158"/>
    </row>
    <row r="24" spans="1:15" s="141" customFormat="1" ht="12.75" customHeight="1" x14ac:dyDescent="0.2">
      <c r="A24" s="142" t="str">
        <f t="shared" si="0"/>
        <v/>
      </c>
      <c r="B24" s="4"/>
      <c r="C24" s="5"/>
      <c r="D24" s="5"/>
      <c r="E24" s="5"/>
      <c r="F24" s="5"/>
      <c r="G24" s="5"/>
      <c r="H24" s="14"/>
      <c r="I24" s="14"/>
      <c r="J24" s="14"/>
      <c r="K24" s="6"/>
      <c r="L24" s="13"/>
      <c r="M24" s="7"/>
      <c r="N24" s="9"/>
      <c r="O24" s="158"/>
    </row>
    <row r="25" spans="1:15" s="141" customFormat="1" ht="12.75" customHeight="1" x14ac:dyDescent="0.2">
      <c r="A25" s="142" t="str">
        <f t="shared" si="0"/>
        <v/>
      </c>
      <c r="B25" s="4"/>
      <c r="C25" s="5"/>
      <c r="D25" s="5"/>
      <c r="E25" s="5"/>
      <c r="F25" s="5"/>
      <c r="G25" s="5"/>
      <c r="H25" s="14"/>
      <c r="I25" s="14"/>
      <c r="J25" s="14"/>
      <c r="K25" s="6"/>
      <c r="L25" s="13"/>
      <c r="M25" s="7"/>
      <c r="N25" s="9"/>
      <c r="O25" s="158"/>
    </row>
    <row r="26" spans="1:15" s="141" customFormat="1" ht="12.75" customHeight="1" x14ac:dyDescent="0.2">
      <c r="A26" s="142" t="str">
        <f t="shared" si="0"/>
        <v/>
      </c>
      <c r="B26" s="4"/>
      <c r="C26" s="5"/>
      <c r="D26" s="5"/>
      <c r="E26" s="5"/>
      <c r="F26" s="5"/>
      <c r="G26" s="5"/>
      <c r="H26" s="14"/>
      <c r="I26" s="14"/>
      <c r="J26" s="14"/>
      <c r="K26" s="6"/>
      <c r="L26" s="13"/>
      <c r="M26" s="7"/>
      <c r="N26" s="9"/>
      <c r="O26" s="158"/>
    </row>
    <row r="27" spans="1:15" s="141" customFormat="1" ht="12.75" customHeight="1" x14ac:dyDescent="0.2">
      <c r="A27" s="142" t="str">
        <f t="shared" si="0"/>
        <v/>
      </c>
      <c r="B27" s="4"/>
      <c r="C27" s="5"/>
      <c r="D27" s="5"/>
      <c r="E27" s="5"/>
      <c r="F27" s="5"/>
      <c r="G27" s="5"/>
      <c r="H27" s="14"/>
      <c r="I27" s="14"/>
      <c r="J27" s="14"/>
      <c r="K27" s="6"/>
      <c r="L27" s="13"/>
      <c r="M27" s="7"/>
      <c r="N27" s="9"/>
      <c r="O27" s="158"/>
    </row>
    <row r="28" spans="1:15" s="141" customFormat="1" ht="12.75" customHeight="1" x14ac:dyDescent="0.2">
      <c r="A28" s="142" t="str">
        <f t="shared" si="0"/>
        <v/>
      </c>
      <c r="B28" s="4"/>
      <c r="C28" s="5"/>
      <c r="D28" s="5"/>
      <c r="E28" s="5"/>
      <c r="F28" s="5"/>
      <c r="G28" s="5"/>
      <c r="H28" s="14"/>
      <c r="I28" s="14"/>
      <c r="J28" s="14"/>
      <c r="K28" s="6"/>
      <c r="L28" s="13"/>
      <c r="M28" s="7"/>
      <c r="N28" s="9"/>
      <c r="O28" s="158"/>
    </row>
    <row r="29" spans="1:15" s="141" customFormat="1" ht="12.75" customHeight="1" x14ac:dyDescent="0.2">
      <c r="A29" s="142" t="str">
        <f t="shared" si="0"/>
        <v/>
      </c>
      <c r="B29" s="4"/>
      <c r="C29" s="5"/>
      <c r="D29" s="5"/>
      <c r="E29" s="5"/>
      <c r="F29" s="5"/>
      <c r="G29" s="5"/>
      <c r="H29" s="14"/>
      <c r="I29" s="14"/>
      <c r="J29" s="14"/>
      <c r="K29" s="6"/>
      <c r="L29" s="13"/>
      <c r="M29" s="7"/>
      <c r="N29" s="9"/>
      <c r="O29" s="158"/>
    </row>
    <row r="30" spans="1:15" s="141" customFormat="1" ht="12.75" customHeight="1" x14ac:dyDescent="0.2">
      <c r="A30" s="142" t="str">
        <f t="shared" si="0"/>
        <v/>
      </c>
      <c r="B30" s="4"/>
      <c r="C30" s="5"/>
      <c r="D30" s="5"/>
      <c r="E30" s="5"/>
      <c r="F30" s="5"/>
      <c r="G30" s="5"/>
      <c r="H30" s="14"/>
      <c r="I30" s="14"/>
      <c r="J30" s="14"/>
      <c r="K30" s="6"/>
      <c r="L30" s="13"/>
      <c r="M30" s="7"/>
      <c r="N30" s="9"/>
      <c r="O30" s="158"/>
    </row>
    <row r="31" spans="1:15" s="141" customFormat="1" ht="12.75" customHeight="1" x14ac:dyDescent="0.2">
      <c r="A31" s="142" t="str">
        <f t="shared" si="0"/>
        <v/>
      </c>
      <c r="B31" s="4"/>
      <c r="C31" s="5"/>
      <c r="D31" s="5"/>
      <c r="E31" s="5"/>
      <c r="F31" s="5"/>
      <c r="G31" s="5"/>
      <c r="H31" s="14"/>
      <c r="I31" s="14"/>
      <c r="J31" s="14"/>
      <c r="K31" s="6"/>
      <c r="L31" s="13"/>
      <c r="M31" s="7"/>
      <c r="N31" s="9"/>
      <c r="O31" s="158"/>
    </row>
    <row r="32" spans="1:15" s="141" customFormat="1" ht="12.75" customHeight="1" x14ac:dyDescent="0.2">
      <c r="A32" s="142" t="str">
        <f t="shared" si="0"/>
        <v/>
      </c>
      <c r="B32" s="4"/>
      <c r="C32" s="5"/>
      <c r="D32" s="5"/>
      <c r="E32" s="5"/>
      <c r="F32" s="5"/>
      <c r="G32" s="5"/>
      <c r="H32" s="14"/>
      <c r="I32" s="14"/>
      <c r="J32" s="14"/>
      <c r="K32" s="6"/>
      <c r="L32" s="13"/>
      <c r="M32" s="7"/>
      <c r="N32" s="9"/>
      <c r="O32" s="158"/>
    </row>
    <row r="33" spans="1:15" s="141" customFormat="1" ht="12.75" customHeight="1" x14ac:dyDescent="0.2">
      <c r="A33" s="142" t="str">
        <f t="shared" si="0"/>
        <v/>
      </c>
      <c r="B33" s="4"/>
      <c r="C33" s="5"/>
      <c r="D33" s="5"/>
      <c r="E33" s="5"/>
      <c r="F33" s="5"/>
      <c r="G33" s="5"/>
      <c r="H33" s="14"/>
      <c r="I33" s="14"/>
      <c r="J33" s="14"/>
      <c r="K33" s="6"/>
      <c r="L33" s="13"/>
      <c r="M33" s="7"/>
      <c r="N33" s="9"/>
      <c r="O33" s="158"/>
    </row>
    <row r="34" spans="1:15" s="141" customFormat="1" ht="12.75" customHeight="1" x14ac:dyDescent="0.2">
      <c r="A34" s="142" t="str">
        <f t="shared" si="0"/>
        <v/>
      </c>
      <c r="B34" s="4"/>
      <c r="C34" s="5"/>
      <c r="D34" s="5"/>
      <c r="E34" s="5"/>
      <c r="F34" s="5"/>
      <c r="G34" s="5"/>
      <c r="H34" s="14"/>
      <c r="I34" s="14"/>
      <c r="J34" s="14"/>
      <c r="K34" s="6"/>
      <c r="L34" s="13"/>
      <c r="M34" s="7"/>
      <c r="N34" s="9"/>
      <c r="O34" s="158"/>
    </row>
    <row r="35" spans="1:15" s="141" customFormat="1" ht="12.75" customHeight="1" x14ac:dyDescent="0.2">
      <c r="A35" s="142" t="str">
        <f t="shared" si="0"/>
        <v/>
      </c>
      <c r="B35" s="4"/>
      <c r="C35" s="5"/>
      <c r="D35" s="5"/>
      <c r="E35" s="5"/>
      <c r="F35" s="5"/>
      <c r="G35" s="5"/>
      <c r="H35" s="14"/>
      <c r="I35" s="14"/>
      <c r="J35" s="14"/>
      <c r="K35" s="6"/>
      <c r="L35" s="13"/>
      <c r="M35" s="7"/>
      <c r="N35" s="9"/>
      <c r="O35" s="158"/>
    </row>
    <row r="36" spans="1:15" s="141" customFormat="1" ht="12.75" customHeight="1" x14ac:dyDescent="0.2">
      <c r="A36" s="142" t="str">
        <f t="shared" si="0"/>
        <v/>
      </c>
      <c r="B36" s="4"/>
      <c r="C36" s="5"/>
      <c r="D36" s="5"/>
      <c r="E36" s="5"/>
      <c r="F36" s="5"/>
      <c r="G36" s="5"/>
      <c r="H36" s="14"/>
      <c r="I36" s="14"/>
      <c r="J36" s="14"/>
      <c r="K36" s="6"/>
      <c r="L36" s="13"/>
      <c r="M36" s="7"/>
      <c r="N36" s="9"/>
      <c r="O36" s="158"/>
    </row>
    <row r="37" spans="1:15" s="141" customFormat="1" ht="12.75" customHeight="1" x14ac:dyDescent="0.2">
      <c r="A37" s="142" t="str">
        <f t="shared" si="0"/>
        <v/>
      </c>
      <c r="B37" s="4"/>
      <c r="C37" s="5"/>
      <c r="D37" s="5"/>
      <c r="E37" s="5"/>
      <c r="F37" s="5"/>
      <c r="G37" s="5"/>
      <c r="H37" s="14"/>
      <c r="I37" s="14"/>
      <c r="J37" s="14"/>
      <c r="K37" s="6"/>
      <c r="L37" s="13"/>
      <c r="M37" s="7"/>
      <c r="N37" s="9"/>
      <c r="O37" s="158"/>
    </row>
    <row r="38" spans="1:15" s="141" customFormat="1" ht="12.75" customHeight="1" x14ac:dyDescent="0.2">
      <c r="A38" s="142" t="str">
        <f t="shared" si="0"/>
        <v/>
      </c>
      <c r="B38" s="4"/>
      <c r="C38" s="5"/>
      <c r="D38" s="5"/>
      <c r="E38" s="5"/>
      <c r="F38" s="5"/>
      <c r="G38" s="5"/>
      <c r="H38" s="14"/>
      <c r="I38" s="14"/>
      <c r="J38" s="14"/>
      <c r="K38" s="6"/>
      <c r="L38" s="13"/>
      <c r="M38" s="7"/>
      <c r="N38" s="9"/>
      <c r="O38" s="158"/>
    </row>
    <row r="39" spans="1:15" s="141" customFormat="1" ht="12.75" customHeight="1" x14ac:dyDescent="0.2">
      <c r="A39" s="142" t="str">
        <f t="shared" si="0"/>
        <v/>
      </c>
      <c r="B39" s="4"/>
      <c r="C39" s="5"/>
      <c r="D39" s="5"/>
      <c r="E39" s="5"/>
      <c r="F39" s="5"/>
      <c r="G39" s="5"/>
      <c r="H39" s="14"/>
      <c r="I39" s="14"/>
      <c r="J39" s="14"/>
      <c r="K39" s="6"/>
      <c r="L39" s="13"/>
      <c r="M39" s="7"/>
      <c r="N39" s="9"/>
      <c r="O39" s="158"/>
    </row>
    <row r="40" spans="1:15" s="141" customFormat="1" ht="12.75" customHeight="1" x14ac:dyDescent="0.2">
      <c r="A40" s="142" t="str">
        <f t="shared" si="0"/>
        <v/>
      </c>
      <c r="B40" s="4"/>
      <c r="C40" s="5"/>
      <c r="D40" s="5"/>
      <c r="E40" s="5"/>
      <c r="F40" s="5"/>
      <c r="G40" s="5"/>
      <c r="H40" s="14"/>
      <c r="I40" s="14"/>
      <c r="J40" s="14"/>
      <c r="K40" s="6"/>
      <c r="L40" s="13"/>
      <c r="M40" s="7"/>
      <c r="N40" s="9"/>
      <c r="O40" s="158"/>
    </row>
    <row r="41" spans="1:15" s="141" customFormat="1" ht="12.75" customHeight="1" x14ac:dyDescent="0.2">
      <c r="A41" s="142" t="str">
        <f t="shared" si="0"/>
        <v/>
      </c>
      <c r="B41" s="4"/>
      <c r="C41" s="5"/>
      <c r="D41" s="5"/>
      <c r="E41" s="5"/>
      <c r="F41" s="5"/>
      <c r="G41" s="5"/>
      <c r="H41" s="14"/>
      <c r="I41" s="14"/>
      <c r="J41" s="14"/>
      <c r="K41" s="6"/>
      <c r="L41" s="13"/>
      <c r="M41" s="7"/>
      <c r="N41" s="9"/>
      <c r="O41" s="158"/>
    </row>
    <row r="42" spans="1:15" s="141" customFormat="1" ht="12.75" customHeight="1" x14ac:dyDescent="0.2">
      <c r="A42" s="142" t="str">
        <f t="shared" si="0"/>
        <v/>
      </c>
      <c r="B42" s="4"/>
      <c r="C42" s="5"/>
      <c r="D42" s="5"/>
      <c r="E42" s="5"/>
      <c r="F42" s="5"/>
      <c r="G42" s="5"/>
      <c r="H42" s="14"/>
      <c r="I42" s="14"/>
      <c r="J42" s="14"/>
      <c r="K42" s="6"/>
      <c r="L42" s="13"/>
      <c r="M42" s="7"/>
      <c r="N42" s="9"/>
      <c r="O42" s="158"/>
    </row>
    <row r="43" spans="1:15" s="141" customFormat="1" ht="12.75" customHeight="1" x14ac:dyDescent="0.2">
      <c r="A43" s="142" t="str">
        <f t="shared" si="0"/>
        <v/>
      </c>
      <c r="B43" s="4"/>
      <c r="C43" s="5"/>
      <c r="D43" s="5"/>
      <c r="E43" s="5"/>
      <c r="F43" s="5"/>
      <c r="G43" s="5"/>
      <c r="H43" s="14"/>
      <c r="I43" s="14"/>
      <c r="J43" s="14"/>
      <c r="K43" s="6"/>
      <c r="L43" s="13"/>
      <c r="M43" s="7"/>
      <c r="N43" s="9"/>
      <c r="O43" s="158"/>
    </row>
    <row r="44" spans="1:15" s="141" customFormat="1" ht="12.75" customHeight="1" x14ac:dyDescent="0.2">
      <c r="A44" s="142" t="str">
        <f t="shared" si="0"/>
        <v/>
      </c>
      <c r="B44" s="4"/>
      <c r="C44" s="5"/>
      <c r="D44" s="5"/>
      <c r="E44" s="5"/>
      <c r="F44" s="5"/>
      <c r="G44" s="5"/>
      <c r="H44" s="14"/>
      <c r="I44" s="14"/>
      <c r="J44" s="14"/>
      <c r="K44" s="6"/>
      <c r="L44" s="13"/>
      <c r="M44" s="7"/>
      <c r="N44" s="9"/>
      <c r="O44" s="158"/>
    </row>
    <row r="45" spans="1:15" s="141" customFormat="1" ht="12.75" customHeight="1" x14ac:dyDescent="0.2">
      <c r="A45" s="142" t="str">
        <f t="shared" si="0"/>
        <v/>
      </c>
      <c r="B45" s="4"/>
      <c r="C45" s="5"/>
      <c r="D45" s="5"/>
      <c r="E45" s="5"/>
      <c r="F45" s="5"/>
      <c r="G45" s="5"/>
      <c r="H45" s="14"/>
      <c r="I45" s="14"/>
      <c r="J45" s="14"/>
      <c r="K45" s="6"/>
      <c r="L45" s="13"/>
      <c r="M45" s="7"/>
      <c r="N45" s="9"/>
      <c r="O45" s="158"/>
    </row>
    <row r="46" spans="1:15" s="141" customFormat="1" ht="12.75" customHeight="1" x14ac:dyDescent="0.2">
      <c r="A46" s="142" t="str">
        <f t="shared" si="0"/>
        <v/>
      </c>
      <c r="B46" s="4"/>
      <c r="C46" s="5"/>
      <c r="D46" s="5"/>
      <c r="E46" s="5"/>
      <c r="F46" s="5"/>
      <c r="G46" s="5"/>
      <c r="H46" s="14"/>
      <c r="I46" s="14"/>
      <c r="J46" s="14"/>
      <c r="K46" s="6"/>
      <c r="L46" s="13"/>
      <c r="M46" s="7"/>
      <c r="N46" s="9"/>
      <c r="O46" s="158"/>
    </row>
    <row r="47" spans="1:15" s="141" customFormat="1" ht="12.75" customHeight="1" x14ac:dyDescent="0.2">
      <c r="A47" s="142" t="str">
        <f t="shared" si="0"/>
        <v/>
      </c>
      <c r="B47" s="4"/>
      <c r="C47" s="5"/>
      <c r="D47" s="5"/>
      <c r="E47" s="5"/>
      <c r="F47" s="5"/>
      <c r="G47" s="5"/>
      <c r="H47" s="14"/>
      <c r="I47" s="14"/>
      <c r="J47" s="14"/>
      <c r="K47" s="6"/>
      <c r="L47" s="13"/>
      <c r="M47" s="7"/>
      <c r="N47" s="9"/>
      <c r="O47" s="158"/>
    </row>
    <row r="48" spans="1:15" s="141" customFormat="1" ht="12.75" customHeight="1" x14ac:dyDescent="0.2">
      <c r="A48" s="142" t="str">
        <f t="shared" ref="A48:A79" si="1">IF(AND((K48="Change was made"),(M48="Accepted")), "Complete", IF(AND((K48="Change was NOT made"),(M48="Accepted")),"Complete", IF(OR((K48="Change was NOT made"),(M48="Not Accepted")),"REJECTED", "")))</f>
        <v/>
      </c>
      <c r="B48" s="4"/>
      <c r="C48" s="5"/>
      <c r="D48" s="5"/>
      <c r="E48" s="5"/>
      <c r="F48" s="5"/>
      <c r="G48" s="5"/>
      <c r="H48" s="14"/>
      <c r="I48" s="14"/>
      <c r="J48" s="14"/>
      <c r="K48" s="6"/>
      <c r="L48" s="13"/>
      <c r="M48" s="7"/>
      <c r="N48" s="9"/>
      <c r="O48" s="158"/>
    </row>
    <row r="49" spans="1:15" s="141" customFormat="1" ht="12.75" customHeight="1" x14ac:dyDescent="0.2">
      <c r="A49" s="142" t="str">
        <f t="shared" si="1"/>
        <v/>
      </c>
      <c r="B49" s="4"/>
      <c r="C49" s="5"/>
      <c r="D49" s="5"/>
      <c r="E49" s="5"/>
      <c r="F49" s="5"/>
      <c r="G49" s="5"/>
      <c r="H49" s="14"/>
      <c r="I49" s="14"/>
      <c r="J49" s="14"/>
      <c r="K49" s="6"/>
      <c r="L49" s="13"/>
      <c r="M49" s="7"/>
      <c r="N49" s="9"/>
      <c r="O49" s="158"/>
    </row>
    <row r="50" spans="1:15" s="141" customFormat="1" ht="12.75" customHeight="1" x14ac:dyDescent="0.2">
      <c r="A50" s="142" t="str">
        <f t="shared" si="1"/>
        <v/>
      </c>
      <c r="B50" s="4"/>
      <c r="C50" s="5"/>
      <c r="D50" s="5"/>
      <c r="E50" s="5"/>
      <c r="F50" s="5"/>
      <c r="G50" s="5"/>
      <c r="H50" s="14"/>
      <c r="I50" s="14"/>
      <c r="J50" s="14"/>
      <c r="K50" s="6"/>
      <c r="L50" s="13"/>
      <c r="M50" s="7"/>
      <c r="N50" s="9"/>
      <c r="O50" s="158"/>
    </row>
    <row r="51" spans="1:15" s="141" customFormat="1" ht="12.75" customHeight="1" x14ac:dyDescent="0.2">
      <c r="A51" s="142" t="str">
        <f t="shared" si="1"/>
        <v/>
      </c>
      <c r="B51" s="4"/>
      <c r="C51" s="5"/>
      <c r="D51" s="5"/>
      <c r="E51" s="5"/>
      <c r="F51" s="5"/>
      <c r="G51" s="5"/>
      <c r="H51" s="14"/>
      <c r="I51" s="14"/>
      <c r="J51" s="14"/>
      <c r="K51" s="6"/>
      <c r="L51" s="13"/>
      <c r="M51" s="7"/>
      <c r="N51" s="9"/>
      <c r="O51" s="158"/>
    </row>
    <row r="52" spans="1:15" s="141" customFormat="1" ht="12.75" customHeight="1" x14ac:dyDescent="0.2">
      <c r="A52" s="142" t="str">
        <f t="shared" si="1"/>
        <v/>
      </c>
      <c r="B52" s="4"/>
      <c r="C52" s="5"/>
      <c r="D52" s="5"/>
      <c r="E52" s="5"/>
      <c r="F52" s="5"/>
      <c r="G52" s="5"/>
      <c r="H52" s="14"/>
      <c r="I52" s="14"/>
      <c r="J52" s="14"/>
      <c r="K52" s="6"/>
      <c r="L52" s="13"/>
      <c r="M52" s="7"/>
      <c r="N52" s="9"/>
      <c r="O52" s="158"/>
    </row>
    <row r="53" spans="1:15" s="141" customFormat="1" ht="12.75" customHeight="1" x14ac:dyDescent="0.2">
      <c r="A53" s="142" t="str">
        <f t="shared" si="1"/>
        <v/>
      </c>
      <c r="B53" s="4"/>
      <c r="C53" s="5"/>
      <c r="D53" s="5"/>
      <c r="E53" s="5"/>
      <c r="F53" s="5"/>
      <c r="G53" s="5"/>
      <c r="H53" s="14"/>
      <c r="I53" s="14"/>
      <c r="J53" s="14"/>
      <c r="K53" s="6"/>
      <c r="L53" s="13"/>
      <c r="M53" s="7"/>
      <c r="N53" s="9"/>
      <c r="O53" s="158"/>
    </row>
    <row r="54" spans="1:15" s="141" customFormat="1" ht="12.75" customHeight="1" x14ac:dyDescent="0.2">
      <c r="A54" s="142" t="str">
        <f t="shared" si="1"/>
        <v/>
      </c>
      <c r="B54" s="4"/>
      <c r="C54" s="5"/>
      <c r="D54" s="5"/>
      <c r="E54" s="5"/>
      <c r="F54" s="5"/>
      <c r="G54" s="5"/>
      <c r="H54" s="14"/>
      <c r="I54" s="14"/>
      <c r="J54" s="14"/>
      <c r="K54" s="6"/>
      <c r="L54" s="13"/>
      <c r="M54" s="7"/>
      <c r="N54" s="9"/>
      <c r="O54" s="158"/>
    </row>
    <row r="55" spans="1:15" s="141" customFormat="1" ht="12.75" customHeight="1" x14ac:dyDescent="0.2">
      <c r="A55" s="142" t="str">
        <f t="shared" si="1"/>
        <v/>
      </c>
      <c r="B55" s="4"/>
      <c r="C55" s="5"/>
      <c r="D55" s="5"/>
      <c r="E55" s="5"/>
      <c r="F55" s="5"/>
      <c r="G55" s="5"/>
      <c r="H55" s="14"/>
      <c r="I55" s="14"/>
      <c r="J55" s="14"/>
      <c r="K55" s="6"/>
      <c r="L55" s="13"/>
      <c r="M55" s="7"/>
      <c r="N55" s="9"/>
      <c r="O55" s="158"/>
    </row>
    <row r="56" spans="1:15" ht="12.75" customHeight="1" x14ac:dyDescent="0.2">
      <c r="A56" s="142" t="str">
        <f t="shared" si="1"/>
        <v/>
      </c>
      <c r="B56" s="4"/>
      <c r="C56" s="5"/>
      <c r="D56" s="5"/>
      <c r="E56" s="5"/>
      <c r="F56" s="5"/>
      <c r="G56" s="5"/>
      <c r="H56" s="14"/>
      <c r="I56" s="14"/>
      <c r="J56" s="14"/>
      <c r="K56" s="6"/>
      <c r="L56" s="13"/>
      <c r="M56" s="7"/>
      <c r="N56" s="9"/>
      <c r="O56" s="158"/>
    </row>
    <row r="57" spans="1:15" ht="12.75" customHeight="1" x14ac:dyDescent="0.2">
      <c r="A57" s="142" t="str">
        <f t="shared" si="1"/>
        <v/>
      </c>
      <c r="B57" s="4"/>
      <c r="C57" s="5"/>
      <c r="D57" s="5"/>
      <c r="E57" s="5"/>
      <c r="F57" s="5"/>
      <c r="G57" s="5"/>
      <c r="H57" s="14"/>
      <c r="I57" s="14"/>
      <c r="J57" s="14"/>
      <c r="K57" s="6"/>
      <c r="L57" s="13"/>
      <c r="M57" s="7"/>
      <c r="N57" s="9"/>
      <c r="O57" s="158"/>
    </row>
    <row r="58" spans="1:15" ht="12.75" customHeight="1" x14ac:dyDescent="0.2">
      <c r="A58" s="142" t="str">
        <f t="shared" si="1"/>
        <v/>
      </c>
      <c r="B58" s="4"/>
      <c r="C58" s="5"/>
      <c r="D58" s="5"/>
      <c r="E58" s="5"/>
      <c r="F58" s="5"/>
      <c r="G58" s="5"/>
      <c r="H58" s="14"/>
      <c r="I58" s="14"/>
      <c r="J58" s="14"/>
      <c r="K58" s="6"/>
      <c r="L58" s="13"/>
      <c r="M58" s="7"/>
      <c r="N58" s="9"/>
      <c r="O58" s="158"/>
    </row>
    <row r="59" spans="1:15" ht="12.75" customHeight="1" x14ac:dyDescent="0.2">
      <c r="A59" s="142" t="str">
        <f t="shared" si="1"/>
        <v/>
      </c>
      <c r="B59" s="4"/>
      <c r="C59" s="5"/>
      <c r="D59" s="5"/>
      <c r="E59" s="5"/>
      <c r="F59" s="5"/>
      <c r="G59" s="5"/>
      <c r="H59" s="14"/>
      <c r="I59" s="14"/>
      <c r="J59" s="14"/>
      <c r="K59" s="6"/>
      <c r="L59" s="13"/>
      <c r="M59" s="7"/>
      <c r="N59" s="9"/>
      <c r="O59" s="158"/>
    </row>
    <row r="60" spans="1:15" ht="12.75" customHeight="1" x14ac:dyDescent="0.2">
      <c r="A60" s="142" t="str">
        <f t="shared" si="1"/>
        <v/>
      </c>
      <c r="B60" s="4"/>
      <c r="C60" s="5"/>
      <c r="D60" s="5"/>
      <c r="E60" s="5"/>
      <c r="F60" s="5"/>
      <c r="G60" s="5"/>
      <c r="H60" s="14"/>
      <c r="I60" s="14"/>
      <c r="J60" s="14"/>
      <c r="K60" s="6"/>
      <c r="L60" s="13"/>
      <c r="M60" s="7"/>
      <c r="N60" s="9"/>
      <c r="O60" s="158"/>
    </row>
    <row r="61" spans="1:15" ht="12.75" customHeight="1" x14ac:dyDescent="0.2">
      <c r="A61" s="142" t="str">
        <f t="shared" si="1"/>
        <v/>
      </c>
      <c r="B61" s="4"/>
      <c r="C61" s="5"/>
      <c r="D61" s="5"/>
      <c r="E61" s="5"/>
      <c r="F61" s="5"/>
      <c r="G61" s="5"/>
      <c r="H61" s="14"/>
      <c r="I61" s="14"/>
      <c r="J61" s="14"/>
      <c r="K61" s="6"/>
      <c r="L61" s="13"/>
      <c r="M61" s="7"/>
      <c r="N61" s="9"/>
      <c r="O61" s="158"/>
    </row>
    <row r="62" spans="1:15" ht="12.75" customHeight="1" x14ac:dyDescent="0.2">
      <c r="A62" s="142" t="str">
        <f t="shared" si="1"/>
        <v/>
      </c>
      <c r="B62" s="4"/>
      <c r="C62" s="5"/>
      <c r="D62" s="5"/>
      <c r="E62" s="5"/>
      <c r="F62" s="5"/>
      <c r="G62" s="5"/>
      <c r="H62" s="14"/>
      <c r="I62" s="14"/>
      <c r="J62" s="14"/>
      <c r="K62" s="6"/>
      <c r="L62" s="13"/>
      <c r="M62" s="7"/>
      <c r="N62" s="9"/>
      <c r="O62" s="158"/>
    </row>
    <row r="63" spans="1:15" ht="12.75" customHeight="1" x14ac:dyDescent="0.2">
      <c r="A63" s="142" t="str">
        <f t="shared" si="1"/>
        <v/>
      </c>
      <c r="B63" s="4"/>
      <c r="C63" s="5"/>
      <c r="D63" s="5"/>
      <c r="E63" s="5"/>
      <c r="F63" s="5"/>
      <c r="G63" s="5"/>
      <c r="H63" s="14"/>
      <c r="I63" s="14"/>
      <c r="J63" s="14"/>
      <c r="K63" s="6"/>
      <c r="L63" s="13"/>
      <c r="M63" s="7"/>
      <c r="N63" s="9"/>
      <c r="O63" s="158"/>
    </row>
    <row r="64" spans="1:15" ht="12.75" customHeight="1" x14ac:dyDescent="0.2">
      <c r="A64" s="142" t="str">
        <f t="shared" si="1"/>
        <v/>
      </c>
      <c r="B64" s="4"/>
      <c r="C64" s="5"/>
      <c r="D64" s="5"/>
      <c r="E64" s="5"/>
      <c r="F64" s="5"/>
      <c r="G64" s="5"/>
      <c r="H64" s="14"/>
      <c r="I64" s="14"/>
      <c r="J64" s="14"/>
      <c r="K64" s="6"/>
      <c r="L64" s="13"/>
      <c r="M64" s="7"/>
      <c r="N64" s="9"/>
      <c r="O64" s="158"/>
    </row>
    <row r="65" spans="1:15" ht="12.75" customHeight="1" x14ac:dyDescent="0.2">
      <c r="A65" s="142" t="str">
        <f t="shared" si="1"/>
        <v/>
      </c>
      <c r="B65" s="4"/>
      <c r="C65" s="5"/>
      <c r="D65" s="5"/>
      <c r="E65" s="5"/>
      <c r="F65" s="5"/>
      <c r="G65" s="5"/>
      <c r="H65" s="14"/>
      <c r="I65" s="14"/>
      <c r="J65" s="14"/>
      <c r="K65" s="6"/>
      <c r="L65" s="13"/>
      <c r="M65" s="7"/>
      <c r="N65" s="9"/>
      <c r="O65" s="158"/>
    </row>
    <row r="66" spans="1:15" ht="12.75" customHeight="1" x14ac:dyDescent="0.2">
      <c r="A66" s="142" t="str">
        <f t="shared" si="1"/>
        <v/>
      </c>
      <c r="B66" s="4"/>
      <c r="C66" s="5"/>
      <c r="D66" s="5"/>
      <c r="E66" s="5"/>
      <c r="F66" s="5"/>
      <c r="G66" s="5"/>
      <c r="H66" s="14"/>
      <c r="I66" s="14"/>
      <c r="J66" s="14"/>
      <c r="K66" s="6"/>
      <c r="L66" s="13"/>
      <c r="M66" s="7"/>
      <c r="N66" s="9"/>
      <c r="O66" s="158"/>
    </row>
    <row r="67" spans="1:15" ht="12.75" customHeight="1" x14ac:dyDescent="0.2">
      <c r="A67" s="142" t="str">
        <f t="shared" si="1"/>
        <v/>
      </c>
      <c r="B67" s="4"/>
      <c r="C67" s="5"/>
      <c r="D67" s="5"/>
      <c r="E67" s="5"/>
      <c r="F67" s="5"/>
      <c r="G67" s="5"/>
      <c r="H67" s="14"/>
      <c r="I67" s="14"/>
      <c r="J67" s="14"/>
      <c r="K67" s="6"/>
      <c r="L67" s="13"/>
      <c r="M67" s="7"/>
      <c r="N67" s="9"/>
      <c r="O67" s="158"/>
    </row>
    <row r="68" spans="1:15" ht="12.75" customHeight="1" x14ac:dyDescent="0.2">
      <c r="A68" s="142" t="str">
        <f t="shared" si="1"/>
        <v/>
      </c>
      <c r="B68" s="4"/>
      <c r="C68" s="5"/>
      <c r="D68" s="5"/>
      <c r="E68" s="5"/>
      <c r="F68" s="5"/>
      <c r="G68" s="5"/>
      <c r="H68" s="14"/>
      <c r="I68" s="14"/>
      <c r="J68" s="14"/>
      <c r="K68" s="6"/>
      <c r="L68" s="13"/>
      <c r="M68" s="7"/>
      <c r="N68" s="9"/>
      <c r="O68" s="158"/>
    </row>
    <row r="69" spans="1:15" ht="12.75" customHeight="1" x14ac:dyDescent="0.2">
      <c r="A69" s="142" t="str">
        <f t="shared" si="1"/>
        <v/>
      </c>
      <c r="B69" s="4"/>
      <c r="C69" s="5"/>
      <c r="D69" s="5"/>
      <c r="E69" s="5"/>
      <c r="F69" s="5"/>
      <c r="G69" s="5"/>
      <c r="H69" s="14"/>
      <c r="I69" s="14"/>
      <c r="J69" s="14"/>
      <c r="K69" s="6"/>
      <c r="L69" s="13"/>
      <c r="M69" s="7"/>
      <c r="N69" s="9"/>
      <c r="O69" s="158"/>
    </row>
    <row r="70" spans="1:15" ht="12.75" customHeight="1" x14ac:dyDescent="0.2">
      <c r="A70" s="142" t="str">
        <f t="shared" si="1"/>
        <v/>
      </c>
      <c r="B70" s="4"/>
      <c r="C70" s="5"/>
      <c r="D70" s="5"/>
      <c r="E70" s="5"/>
      <c r="F70" s="5"/>
      <c r="G70" s="5"/>
      <c r="H70" s="14"/>
      <c r="I70" s="14"/>
      <c r="J70" s="14"/>
      <c r="K70" s="6"/>
      <c r="L70" s="13"/>
      <c r="M70" s="7"/>
      <c r="N70" s="9"/>
      <c r="O70" s="158"/>
    </row>
    <row r="71" spans="1:15" ht="12.75" customHeight="1" x14ac:dyDescent="0.2">
      <c r="A71" s="142" t="str">
        <f t="shared" si="1"/>
        <v/>
      </c>
      <c r="B71" s="4"/>
      <c r="C71" s="5"/>
      <c r="D71" s="5"/>
      <c r="E71" s="5"/>
      <c r="F71" s="5"/>
      <c r="G71" s="5"/>
      <c r="H71" s="14"/>
      <c r="I71" s="14"/>
      <c r="J71" s="14"/>
      <c r="K71" s="6"/>
      <c r="L71" s="13"/>
      <c r="M71" s="7"/>
      <c r="N71" s="9"/>
      <c r="O71" s="158"/>
    </row>
    <row r="72" spans="1:15" ht="12.75" customHeight="1" x14ac:dyDescent="0.2">
      <c r="A72" s="142" t="str">
        <f t="shared" si="1"/>
        <v/>
      </c>
      <c r="B72" s="4"/>
      <c r="C72" s="5"/>
      <c r="D72" s="5"/>
      <c r="E72" s="5"/>
      <c r="F72" s="5"/>
      <c r="G72" s="5"/>
      <c r="H72" s="14"/>
      <c r="I72" s="14"/>
      <c r="J72" s="14"/>
      <c r="K72" s="6"/>
      <c r="L72" s="13"/>
      <c r="M72" s="7"/>
      <c r="N72" s="9"/>
      <c r="O72" s="158"/>
    </row>
    <row r="73" spans="1:15" ht="12.75" customHeight="1" x14ac:dyDescent="0.2">
      <c r="A73" s="142" t="str">
        <f t="shared" si="1"/>
        <v/>
      </c>
      <c r="B73" s="4"/>
      <c r="C73" s="5"/>
      <c r="D73" s="5"/>
      <c r="E73" s="5"/>
      <c r="F73" s="5"/>
      <c r="G73" s="5"/>
      <c r="H73" s="14"/>
      <c r="I73" s="14"/>
      <c r="J73" s="14"/>
      <c r="K73" s="6"/>
      <c r="L73" s="13"/>
      <c r="M73" s="7"/>
      <c r="N73" s="9"/>
      <c r="O73" s="158"/>
    </row>
    <row r="74" spans="1:15" ht="12.75" customHeight="1" x14ac:dyDescent="0.2">
      <c r="A74" s="142" t="str">
        <f t="shared" si="1"/>
        <v/>
      </c>
      <c r="B74" s="4"/>
      <c r="C74" s="5"/>
      <c r="D74" s="5"/>
      <c r="E74" s="5"/>
      <c r="F74" s="5"/>
      <c r="G74" s="5"/>
      <c r="H74" s="14"/>
      <c r="I74" s="14"/>
      <c r="J74" s="14"/>
      <c r="K74" s="6"/>
      <c r="L74" s="13"/>
      <c r="M74" s="7"/>
      <c r="N74" s="9"/>
      <c r="O74" s="158"/>
    </row>
    <row r="75" spans="1:15" ht="12.75" customHeight="1" x14ac:dyDescent="0.2">
      <c r="A75" s="142" t="str">
        <f t="shared" si="1"/>
        <v/>
      </c>
      <c r="B75" s="4"/>
      <c r="C75" s="5"/>
      <c r="D75" s="5"/>
      <c r="E75" s="5"/>
      <c r="F75" s="5"/>
      <c r="G75" s="5"/>
      <c r="H75" s="14"/>
      <c r="I75" s="14"/>
      <c r="J75" s="14"/>
      <c r="K75" s="6"/>
      <c r="L75" s="13"/>
      <c r="M75" s="7"/>
      <c r="N75" s="9"/>
      <c r="O75" s="158"/>
    </row>
    <row r="76" spans="1:15" ht="12.75" customHeight="1" x14ac:dyDescent="0.2">
      <c r="A76" s="142" t="str">
        <f t="shared" si="1"/>
        <v/>
      </c>
      <c r="B76" s="4"/>
      <c r="C76" s="5"/>
      <c r="D76" s="5"/>
      <c r="E76" s="5"/>
      <c r="F76" s="5"/>
      <c r="G76" s="5"/>
      <c r="H76" s="14"/>
      <c r="I76" s="14"/>
      <c r="J76" s="14"/>
      <c r="K76" s="6"/>
      <c r="L76" s="13"/>
      <c r="M76" s="7"/>
      <c r="N76" s="9"/>
      <c r="O76" s="158"/>
    </row>
    <row r="77" spans="1:15" ht="12.75" customHeight="1" x14ac:dyDescent="0.2">
      <c r="A77" s="142" t="str">
        <f t="shared" si="1"/>
        <v/>
      </c>
      <c r="B77" s="4"/>
      <c r="C77" s="5"/>
      <c r="D77" s="5"/>
      <c r="E77" s="5"/>
      <c r="F77" s="5"/>
      <c r="G77" s="5"/>
      <c r="H77" s="14"/>
      <c r="I77" s="14"/>
      <c r="J77" s="14"/>
      <c r="K77" s="6"/>
      <c r="L77" s="13"/>
      <c r="M77" s="7"/>
      <c r="N77" s="9"/>
      <c r="O77" s="158"/>
    </row>
    <row r="78" spans="1:15" ht="12.75" customHeight="1" x14ac:dyDescent="0.2">
      <c r="A78" s="142" t="str">
        <f t="shared" si="1"/>
        <v/>
      </c>
      <c r="B78" s="4"/>
      <c r="C78" s="5"/>
      <c r="D78" s="5"/>
      <c r="E78" s="5"/>
      <c r="F78" s="5"/>
      <c r="G78" s="5"/>
      <c r="H78" s="14"/>
      <c r="I78" s="14"/>
      <c r="J78" s="14"/>
      <c r="K78" s="6"/>
      <c r="L78" s="13"/>
      <c r="M78" s="7"/>
      <c r="N78" s="9"/>
      <c r="O78" s="158"/>
    </row>
    <row r="79" spans="1:15" ht="12.75" customHeight="1" x14ac:dyDescent="0.2">
      <c r="A79" s="142" t="str">
        <f t="shared" si="1"/>
        <v/>
      </c>
      <c r="B79" s="4"/>
      <c r="C79" s="5"/>
      <c r="D79" s="5"/>
      <c r="E79" s="5"/>
      <c r="F79" s="5"/>
      <c r="G79" s="5"/>
      <c r="H79" s="14"/>
      <c r="I79" s="14"/>
      <c r="J79" s="14"/>
      <c r="K79" s="6"/>
      <c r="L79" s="13"/>
      <c r="M79" s="7"/>
      <c r="N79" s="9"/>
      <c r="O79" s="158"/>
    </row>
    <row r="80" spans="1:15" ht="12.75" customHeight="1" x14ac:dyDescent="0.2">
      <c r="A80" s="142" t="str">
        <f t="shared" ref="A80:A102" si="2">IF(AND((K80="Change was made"),(M80="Accepted")), "Complete", IF(AND((K80="Change was NOT made"),(M80="Accepted")),"Complete", IF(OR((K80="Change was NOT made"),(M80="Not Accepted")),"REJECTED", "")))</f>
        <v/>
      </c>
      <c r="B80" s="4"/>
      <c r="C80" s="5"/>
      <c r="D80" s="5"/>
      <c r="E80" s="5"/>
      <c r="F80" s="5"/>
      <c r="G80" s="5"/>
      <c r="H80" s="14"/>
      <c r="I80" s="14"/>
      <c r="J80" s="14"/>
      <c r="K80" s="6"/>
      <c r="L80" s="13"/>
      <c r="M80" s="7"/>
      <c r="N80" s="9"/>
      <c r="O80" s="158"/>
    </row>
    <row r="81" spans="1:15" ht="12.75" customHeight="1" x14ac:dyDescent="0.2">
      <c r="A81" s="142" t="str">
        <f t="shared" si="2"/>
        <v/>
      </c>
      <c r="B81" s="4"/>
      <c r="C81" s="5"/>
      <c r="D81" s="5"/>
      <c r="E81" s="5"/>
      <c r="F81" s="5"/>
      <c r="G81" s="5"/>
      <c r="H81" s="14"/>
      <c r="I81" s="14"/>
      <c r="J81" s="14"/>
      <c r="K81" s="6"/>
      <c r="L81" s="13"/>
      <c r="M81" s="7"/>
      <c r="N81" s="9"/>
      <c r="O81" s="158"/>
    </row>
    <row r="82" spans="1:15" ht="12.75" customHeight="1" x14ac:dyDescent="0.2">
      <c r="A82" s="142" t="str">
        <f t="shared" si="2"/>
        <v/>
      </c>
      <c r="B82" s="4"/>
      <c r="C82" s="5"/>
      <c r="D82" s="5"/>
      <c r="E82" s="5"/>
      <c r="F82" s="5"/>
      <c r="G82" s="5"/>
      <c r="H82" s="14"/>
      <c r="I82" s="14"/>
      <c r="J82" s="14"/>
      <c r="K82" s="6"/>
      <c r="L82" s="13"/>
      <c r="M82" s="7"/>
      <c r="N82" s="9"/>
      <c r="O82" s="158"/>
    </row>
    <row r="83" spans="1:15" ht="12.75" customHeight="1" x14ac:dyDescent="0.2">
      <c r="A83" s="142" t="str">
        <f t="shared" si="2"/>
        <v/>
      </c>
      <c r="B83" s="4"/>
      <c r="C83" s="5"/>
      <c r="D83" s="5"/>
      <c r="E83" s="5"/>
      <c r="F83" s="5"/>
      <c r="G83" s="5"/>
      <c r="H83" s="14"/>
      <c r="I83" s="14"/>
      <c r="J83" s="14"/>
      <c r="K83" s="6"/>
      <c r="L83" s="13"/>
      <c r="M83" s="7"/>
      <c r="N83" s="9"/>
      <c r="O83" s="158"/>
    </row>
    <row r="84" spans="1:15" ht="12.75" customHeight="1" x14ac:dyDescent="0.2">
      <c r="A84" s="142" t="str">
        <f t="shared" si="2"/>
        <v/>
      </c>
      <c r="B84" s="4"/>
      <c r="C84" s="5"/>
      <c r="D84" s="5"/>
      <c r="E84" s="5"/>
      <c r="F84" s="5"/>
      <c r="G84" s="5"/>
      <c r="H84" s="14"/>
      <c r="I84" s="14"/>
      <c r="J84" s="14"/>
      <c r="K84" s="6"/>
      <c r="L84" s="13"/>
      <c r="M84" s="7"/>
      <c r="N84" s="9"/>
      <c r="O84" s="158"/>
    </row>
    <row r="85" spans="1:15" ht="12.75" customHeight="1" x14ac:dyDescent="0.2">
      <c r="A85" s="142" t="str">
        <f t="shared" si="2"/>
        <v/>
      </c>
      <c r="B85" s="4"/>
      <c r="C85" s="5"/>
      <c r="D85" s="5"/>
      <c r="E85" s="5"/>
      <c r="F85" s="5"/>
      <c r="G85" s="5"/>
      <c r="H85" s="14"/>
      <c r="I85" s="14"/>
      <c r="J85" s="14"/>
      <c r="K85" s="6"/>
      <c r="L85" s="13"/>
      <c r="M85" s="7"/>
      <c r="N85" s="9"/>
      <c r="O85" s="158"/>
    </row>
    <row r="86" spans="1:15" ht="12.75" customHeight="1" x14ac:dyDescent="0.2">
      <c r="A86" s="142" t="str">
        <f t="shared" si="2"/>
        <v/>
      </c>
      <c r="B86" s="4"/>
      <c r="C86" s="5"/>
      <c r="D86" s="5"/>
      <c r="E86" s="5"/>
      <c r="F86" s="5"/>
      <c r="G86" s="5"/>
      <c r="H86" s="14"/>
      <c r="I86" s="14"/>
      <c r="J86" s="14"/>
      <c r="K86" s="6"/>
      <c r="L86" s="13"/>
      <c r="M86" s="7"/>
      <c r="N86" s="9"/>
      <c r="O86" s="158"/>
    </row>
    <row r="87" spans="1:15" ht="12.75" customHeight="1" x14ac:dyDescent="0.2">
      <c r="A87" s="142" t="str">
        <f t="shared" si="2"/>
        <v/>
      </c>
      <c r="B87" s="4"/>
      <c r="C87" s="5"/>
      <c r="D87" s="5"/>
      <c r="E87" s="5"/>
      <c r="F87" s="5"/>
      <c r="G87" s="5"/>
      <c r="H87" s="14"/>
      <c r="I87" s="14"/>
      <c r="J87" s="14"/>
      <c r="K87" s="6"/>
      <c r="L87" s="13"/>
      <c r="M87" s="7"/>
      <c r="N87" s="9"/>
      <c r="O87" s="158"/>
    </row>
    <row r="88" spans="1:15" ht="12.75" customHeight="1" x14ac:dyDescent="0.2">
      <c r="A88" s="142" t="str">
        <f t="shared" si="2"/>
        <v/>
      </c>
      <c r="B88" s="4"/>
      <c r="C88" s="5"/>
      <c r="D88" s="5"/>
      <c r="E88" s="5"/>
      <c r="F88" s="5"/>
      <c r="G88" s="5"/>
      <c r="H88" s="14"/>
      <c r="I88" s="14"/>
      <c r="J88" s="14"/>
      <c r="K88" s="6"/>
      <c r="L88" s="13"/>
      <c r="M88" s="7"/>
      <c r="N88" s="9"/>
      <c r="O88" s="158"/>
    </row>
    <row r="89" spans="1:15" ht="12.75" customHeight="1" x14ac:dyDescent="0.2">
      <c r="A89" s="142" t="str">
        <f t="shared" si="2"/>
        <v/>
      </c>
      <c r="B89" s="4"/>
      <c r="C89" s="5"/>
      <c r="D89" s="5"/>
      <c r="E89" s="5"/>
      <c r="F89" s="5"/>
      <c r="G89" s="5"/>
      <c r="H89" s="14"/>
      <c r="I89" s="14"/>
      <c r="J89" s="14"/>
      <c r="K89" s="6"/>
      <c r="L89" s="13"/>
      <c r="M89" s="7"/>
      <c r="N89" s="9"/>
      <c r="O89" s="158"/>
    </row>
    <row r="90" spans="1:15" ht="12.75" customHeight="1" x14ac:dyDescent="0.2">
      <c r="A90" s="142" t="str">
        <f t="shared" si="2"/>
        <v/>
      </c>
      <c r="B90" s="4"/>
      <c r="C90" s="5"/>
      <c r="D90" s="5"/>
      <c r="E90" s="5"/>
      <c r="F90" s="5"/>
      <c r="G90" s="5"/>
      <c r="H90" s="14"/>
      <c r="I90" s="14"/>
      <c r="J90" s="14"/>
      <c r="K90" s="6"/>
      <c r="L90" s="13"/>
      <c r="M90" s="7"/>
      <c r="N90" s="9"/>
      <c r="O90" s="158"/>
    </row>
    <row r="91" spans="1:15" ht="12.75" customHeight="1" x14ac:dyDescent="0.2">
      <c r="A91" s="142" t="str">
        <f t="shared" si="2"/>
        <v/>
      </c>
      <c r="B91" s="4"/>
      <c r="C91" s="5"/>
      <c r="D91" s="5"/>
      <c r="E91" s="5"/>
      <c r="F91" s="5"/>
      <c r="G91" s="5"/>
      <c r="H91" s="14"/>
      <c r="I91" s="14"/>
      <c r="J91" s="14"/>
      <c r="K91" s="6"/>
      <c r="L91" s="13"/>
      <c r="M91" s="7"/>
      <c r="N91" s="9"/>
      <c r="O91" s="158"/>
    </row>
    <row r="92" spans="1:15" ht="12.75" customHeight="1" x14ac:dyDescent="0.2">
      <c r="A92" s="142" t="str">
        <f t="shared" si="2"/>
        <v/>
      </c>
      <c r="B92" s="4"/>
      <c r="C92" s="5"/>
      <c r="D92" s="5"/>
      <c r="E92" s="5"/>
      <c r="F92" s="5"/>
      <c r="G92" s="5"/>
      <c r="H92" s="14"/>
      <c r="I92" s="14"/>
      <c r="J92" s="14"/>
      <c r="K92" s="6"/>
      <c r="L92" s="13"/>
      <c r="M92" s="7"/>
      <c r="N92" s="9"/>
      <c r="O92" s="158"/>
    </row>
    <row r="93" spans="1:15" ht="12.75" customHeight="1" x14ac:dyDescent="0.2">
      <c r="A93" s="142" t="str">
        <f t="shared" si="2"/>
        <v/>
      </c>
      <c r="B93" s="4"/>
      <c r="C93" s="5"/>
      <c r="D93" s="5"/>
      <c r="E93" s="5"/>
      <c r="F93" s="5"/>
      <c r="G93" s="5"/>
      <c r="H93" s="14"/>
      <c r="I93" s="14"/>
      <c r="J93" s="14"/>
      <c r="K93" s="6"/>
      <c r="L93" s="13"/>
      <c r="M93" s="7"/>
      <c r="N93" s="9"/>
      <c r="O93" s="158"/>
    </row>
    <row r="94" spans="1:15" ht="12.75" customHeight="1" x14ac:dyDescent="0.2">
      <c r="A94" s="142" t="str">
        <f t="shared" si="2"/>
        <v/>
      </c>
      <c r="B94" s="4"/>
      <c r="C94" s="5"/>
      <c r="D94" s="5"/>
      <c r="E94" s="5"/>
      <c r="F94" s="5"/>
      <c r="G94" s="5"/>
      <c r="H94" s="14"/>
      <c r="I94" s="14"/>
      <c r="J94" s="14"/>
      <c r="K94" s="6"/>
      <c r="L94" s="13"/>
      <c r="M94" s="7"/>
      <c r="N94" s="9"/>
      <c r="O94" s="158"/>
    </row>
    <row r="95" spans="1:15" ht="12.75" customHeight="1" x14ac:dyDescent="0.2">
      <c r="A95" s="142" t="str">
        <f t="shared" si="2"/>
        <v/>
      </c>
      <c r="B95" s="4"/>
      <c r="C95" s="5"/>
      <c r="D95" s="5"/>
      <c r="E95" s="5"/>
      <c r="F95" s="5"/>
      <c r="G95" s="5"/>
      <c r="H95" s="14"/>
      <c r="I95" s="14"/>
      <c r="J95" s="14"/>
      <c r="K95" s="6"/>
      <c r="L95" s="13"/>
      <c r="M95" s="7"/>
      <c r="N95" s="9"/>
      <c r="O95" s="158"/>
    </row>
    <row r="96" spans="1:15" ht="12.75" customHeight="1" x14ac:dyDescent="0.2">
      <c r="A96" s="142" t="str">
        <f t="shared" si="2"/>
        <v/>
      </c>
      <c r="B96" s="4"/>
      <c r="C96" s="5"/>
      <c r="D96" s="5"/>
      <c r="E96" s="5"/>
      <c r="F96" s="5"/>
      <c r="G96" s="5"/>
      <c r="H96" s="14"/>
      <c r="I96" s="14"/>
      <c r="J96" s="14"/>
      <c r="K96" s="6"/>
      <c r="L96" s="13"/>
      <c r="M96" s="7"/>
      <c r="N96" s="9"/>
      <c r="O96" s="158"/>
    </row>
    <row r="97" spans="1:15" ht="12.75" customHeight="1" x14ac:dyDescent="0.2">
      <c r="A97" s="142" t="str">
        <f t="shared" si="2"/>
        <v/>
      </c>
      <c r="B97" s="4"/>
      <c r="C97" s="5"/>
      <c r="D97" s="5"/>
      <c r="E97" s="5"/>
      <c r="F97" s="5"/>
      <c r="G97" s="5"/>
      <c r="H97" s="14"/>
      <c r="I97" s="14"/>
      <c r="J97" s="14"/>
      <c r="K97" s="6"/>
      <c r="L97" s="13"/>
      <c r="M97" s="7"/>
      <c r="N97" s="9"/>
      <c r="O97" s="158"/>
    </row>
    <row r="98" spans="1:15" ht="12.75" customHeight="1" x14ac:dyDescent="0.2">
      <c r="A98" s="142" t="str">
        <f t="shared" si="2"/>
        <v/>
      </c>
      <c r="B98" s="4"/>
      <c r="C98" s="5"/>
      <c r="D98" s="5"/>
      <c r="E98" s="5"/>
      <c r="F98" s="5"/>
      <c r="G98" s="5"/>
      <c r="H98" s="14"/>
      <c r="I98" s="14"/>
      <c r="J98" s="14"/>
      <c r="K98" s="6"/>
      <c r="L98" s="13"/>
      <c r="M98" s="7"/>
      <c r="N98" s="9"/>
      <c r="O98" s="158"/>
    </row>
    <row r="99" spans="1:15" ht="12.75" customHeight="1" x14ac:dyDescent="0.2">
      <c r="A99" s="142" t="str">
        <f t="shared" si="2"/>
        <v/>
      </c>
      <c r="B99" s="4"/>
      <c r="C99" s="5"/>
      <c r="D99" s="5"/>
      <c r="E99" s="5"/>
      <c r="F99" s="5"/>
      <c r="G99" s="5"/>
      <c r="H99" s="14"/>
      <c r="I99" s="14"/>
      <c r="J99" s="14"/>
      <c r="K99" s="6"/>
      <c r="L99" s="13"/>
      <c r="M99" s="7"/>
      <c r="N99" s="9"/>
      <c r="O99" s="158"/>
    </row>
    <row r="100" spans="1:15" ht="12.75" customHeight="1" x14ac:dyDescent="0.2">
      <c r="A100" s="142" t="str">
        <f t="shared" si="2"/>
        <v/>
      </c>
      <c r="B100" s="4"/>
      <c r="C100" s="5"/>
      <c r="D100" s="5"/>
      <c r="E100" s="5"/>
      <c r="F100" s="5"/>
      <c r="G100" s="5"/>
      <c r="H100" s="14"/>
      <c r="I100" s="14"/>
      <c r="J100" s="14"/>
      <c r="K100" s="6"/>
      <c r="L100" s="13"/>
      <c r="M100" s="7"/>
      <c r="N100" s="9"/>
      <c r="O100" s="158"/>
    </row>
    <row r="101" spans="1:15" ht="12.75" customHeight="1" x14ac:dyDescent="0.2">
      <c r="A101" s="142" t="str">
        <f t="shared" si="2"/>
        <v/>
      </c>
      <c r="B101" s="4"/>
      <c r="C101" s="5"/>
      <c r="D101" s="5"/>
      <c r="E101" s="5"/>
      <c r="F101" s="5"/>
      <c r="G101" s="5"/>
      <c r="H101" s="14"/>
      <c r="I101" s="14"/>
      <c r="J101" s="14"/>
      <c r="K101" s="6"/>
      <c r="L101" s="13"/>
      <c r="M101" s="7"/>
      <c r="N101" s="9"/>
      <c r="O101" s="158"/>
    </row>
    <row r="102" spans="1:15" ht="12.75" customHeight="1" x14ac:dyDescent="0.2">
      <c r="A102" s="142" t="str">
        <f t="shared" si="2"/>
        <v/>
      </c>
      <c r="B102" s="4"/>
      <c r="C102" s="5"/>
      <c r="D102" s="5"/>
      <c r="E102" s="5"/>
      <c r="F102" s="5"/>
      <c r="G102" s="5"/>
      <c r="H102" s="14"/>
      <c r="I102" s="14"/>
      <c r="J102" s="14"/>
      <c r="K102" s="6"/>
      <c r="L102" s="13"/>
      <c r="M102" s="7"/>
      <c r="N102" s="9"/>
      <c r="O102" s="158"/>
    </row>
  </sheetData>
  <sheetProtection formatCells="0" formatColumns="0" formatRows="0" insertRows="0" insertHyperlinks="0"/>
  <mergeCells count="10">
    <mergeCell ref="D4:G4"/>
    <mergeCell ref="K14:L14"/>
    <mergeCell ref="G6:I6"/>
    <mergeCell ref="G7:I8"/>
    <mergeCell ref="G9:I9"/>
    <mergeCell ref="G11:I11"/>
    <mergeCell ref="D7:E7"/>
    <mergeCell ref="D6:E6"/>
    <mergeCell ref="D9:E9"/>
    <mergeCell ref="D8:E8"/>
  </mergeCells>
  <conditionalFormatting sqref="G6">
    <cfRule type="containsText" dxfId="16" priority="11" operator="containsText" text="Please respond to all items on the AQR tab! Any necessary changes should also be repeated below.">
      <formula>NOT(ISERROR(SEARCH("Please respond to all items on the AQR tab! Any necessary changes should also be repeated below.",G6)))</formula>
    </cfRule>
  </conditionalFormatting>
  <conditionalFormatting sqref="B16:O102">
    <cfRule type="expression" dxfId="15" priority="5">
      <formula>AND($A16="REJECTED")</formula>
    </cfRule>
    <cfRule type="expression" dxfId="14" priority="6">
      <formula>AND($A16="Complete")</formula>
    </cfRule>
  </conditionalFormatting>
  <conditionalFormatting sqref="A16:A102">
    <cfRule type="cellIs" dxfId="13" priority="9" operator="equal">
      <formula>"REJECTED"</formula>
    </cfRule>
  </conditionalFormatting>
  <conditionalFormatting sqref="D7">
    <cfRule type="cellIs" dxfId="12" priority="1" operator="equal">
      <formula>"RUSH"</formula>
    </cfRule>
  </conditionalFormatting>
  <dataValidations count="4">
    <dataValidation type="list" allowBlank="1" showInputMessage="1" showErrorMessage="1" sqref="H982243:H982245 H64739:H64741 H130275:H130277 H195811:H195813 H261347:H261349 H326883:H326885 H392419:H392421 H457955:H457957 H523491:H523493 H589027:H589029 H654563:H654565 H720099:H720101 H785635:H785637 H851171:H851173 H916707:H916709">
      <formula1>#REF!</formula1>
    </dataValidation>
    <dataValidation type="list" allowBlank="1" showInputMessage="1" showErrorMessage="1" sqref="K16:K102">
      <formula1>Change_Made</formula1>
    </dataValidation>
    <dataValidation type="list" allowBlank="1" showInputMessage="1" showErrorMessage="1" sqref="M16:M102">
      <formula1>Agency_Accepts</formula1>
    </dataValidation>
    <dataValidation type="list" allowBlank="1" showInputMessage="1" showErrorMessage="1" sqref="C16:C102">
      <formula1>CRF_Rd_1</formula1>
    </dataValidation>
  </dataValidations>
  <pageMargins left="0.75" right="0.75" top="1" bottom="1" header="0.5" footer="0.5"/>
  <pageSetup scale="25"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tint="0.39997558519241921"/>
    <pageSetUpPr fitToPage="1"/>
  </sheetPr>
  <dimension ref="A1:O102"/>
  <sheetViews>
    <sheetView workbookViewId="0">
      <selection activeCell="F15" sqref="F15"/>
    </sheetView>
  </sheetViews>
  <sheetFormatPr defaultRowHeight="12.75" x14ac:dyDescent="0.2"/>
  <cols>
    <col min="1" max="1" width="8.5703125" style="71" customWidth="1"/>
    <col min="2" max="2" width="12.85546875" style="71" customWidth="1"/>
    <col min="3" max="3" width="9.28515625" style="69" customWidth="1"/>
    <col min="4" max="4" width="19.7109375" style="69" customWidth="1"/>
    <col min="5" max="5" width="15" style="69" customWidth="1"/>
    <col min="6" max="6" width="19.5703125" style="69" customWidth="1"/>
    <col min="7" max="7" width="22.140625" style="69" customWidth="1"/>
    <col min="8" max="9" width="35.7109375" style="73" customWidth="1"/>
    <col min="10" max="10" width="32.85546875" style="73" customWidth="1"/>
    <col min="11" max="11" width="21.85546875" style="69" customWidth="1"/>
    <col min="12" max="12" width="33.5703125" style="73" customWidth="1"/>
    <col min="13" max="13" width="16" style="73" customWidth="1"/>
    <col min="14" max="15" width="33.28515625" style="71" customWidth="1"/>
    <col min="16" max="16384" width="9.140625" style="71"/>
  </cols>
  <sheetData>
    <row r="1" spans="1:15" s="60" customFormat="1" ht="26.25" customHeight="1" thickBot="1" x14ac:dyDescent="0.3">
      <c r="A1" s="59" t="s">
        <v>147</v>
      </c>
      <c r="B1" s="59"/>
      <c r="C1" s="59"/>
      <c r="D1" s="59"/>
      <c r="E1" s="59"/>
      <c r="F1" s="59"/>
      <c r="G1" s="59"/>
      <c r="H1" s="59"/>
      <c r="I1" s="59"/>
      <c r="J1" s="59"/>
      <c r="K1" s="59"/>
      <c r="L1" s="59"/>
      <c r="M1" s="59"/>
      <c r="N1" s="59"/>
      <c r="O1" s="59"/>
    </row>
    <row r="2" spans="1:15" s="61" customFormat="1" ht="12.75" customHeight="1" x14ac:dyDescent="0.2">
      <c r="D2" s="64"/>
      <c r="F2" s="64"/>
      <c r="G2" s="65"/>
      <c r="H2" s="64"/>
      <c r="I2" s="64"/>
      <c r="J2" s="64"/>
      <c r="K2" s="65"/>
      <c r="L2" s="64"/>
      <c r="M2" s="64"/>
      <c r="N2" s="112"/>
      <c r="O2" s="112"/>
    </row>
    <row r="3" spans="1:15" s="61" customFormat="1" ht="12.75" customHeight="1" x14ac:dyDescent="0.2">
      <c r="D3" s="64"/>
      <c r="F3" s="64"/>
      <c r="G3" s="65"/>
      <c r="H3" s="64"/>
      <c r="I3" s="64"/>
      <c r="J3" s="64"/>
      <c r="K3" s="65"/>
      <c r="L3" s="64"/>
      <c r="M3" s="64"/>
      <c r="N3" s="112"/>
      <c r="O3" s="112"/>
    </row>
    <row r="4" spans="1:15" ht="12.75" customHeight="1" x14ac:dyDescent="0.25">
      <c r="B4" s="113"/>
      <c r="C4" s="96" t="s">
        <v>10</v>
      </c>
      <c r="D4" s="227" t="str">
        <f>IF(NOT(ISBLANK('Campaign Overview'!C5)),'Campaign Overview'!C5, "")</f>
        <v/>
      </c>
      <c r="E4" s="227"/>
      <c r="F4" s="227"/>
      <c r="G4" s="227"/>
    </row>
    <row r="5" spans="1:15" ht="12.75" customHeight="1" x14ac:dyDescent="0.25">
      <c r="B5" s="113"/>
      <c r="D5" s="127"/>
      <c r="E5" s="70"/>
      <c r="F5" s="70"/>
      <c r="G5" s="70"/>
      <c r="N5" s="128"/>
      <c r="O5" s="128"/>
    </row>
    <row r="6" spans="1:15" ht="12.75" customHeight="1" x14ac:dyDescent="0.25">
      <c r="B6" s="129"/>
      <c r="C6" s="72" t="s">
        <v>190</v>
      </c>
      <c r="D6" s="240" t="str">
        <f>IF(NOT(ISBLANK('Campaign Overview'!C8)),'Campaign Overview'!C8, "")</f>
        <v/>
      </c>
      <c r="E6" s="241"/>
      <c r="G6" s="230" t="str">
        <f>IF('CRF - Rd1'!A15&gt;0, "Some changes from Round 1 have not been addressed. Please refer to the previous tab.", "All Round 1 issues were reviewed by Acxiom and Agency owners. Round 2 changes can be entered below.")</f>
        <v>All Round 1 issues were reviewed by Acxiom and Agency owners. Round 2 changes can be entered below.</v>
      </c>
      <c r="H6" s="231"/>
      <c r="I6" s="232"/>
      <c r="J6" s="69"/>
    </row>
    <row r="7" spans="1:15" s="75" customFormat="1" ht="12.75" customHeight="1" x14ac:dyDescent="0.2">
      <c r="C7" s="72" t="s">
        <v>16</v>
      </c>
      <c r="D7" s="238" t="str">
        <f>IF(NOT(ISBLANK('Campaign Overview'!C9)),'Campaign Overview'!C9, "")</f>
        <v/>
      </c>
      <c r="E7" s="239"/>
      <c r="G7" s="247" t="str">
        <f>IF(D9="Type 1","Campaigns with '" &amp; D9 &amp; "' complexity levels do not allow a 2nd change round. If additional changes are required, please update the complexity level on the first tab and within the EPS in Unica. The Acxiom team managing this campaign should also be notified of this change.","")</f>
        <v/>
      </c>
      <c r="H7" s="248"/>
      <c r="I7" s="248"/>
      <c r="J7" s="76"/>
      <c r="K7" s="77"/>
      <c r="L7" s="76"/>
      <c r="M7" s="76"/>
      <c r="N7" s="130"/>
      <c r="O7" s="71"/>
    </row>
    <row r="8" spans="1:15" s="75" customFormat="1" ht="12.75" customHeight="1" x14ac:dyDescent="0.2">
      <c r="C8" s="72" t="s">
        <v>216</v>
      </c>
      <c r="D8" s="244" t="str">
        <f>IF(NOT(ISBLANK('Campaign Overview'!C10)),'Campaign Overview'!C10, "")</f>
        <v/>
      </c>
      <c r="E8" s="245"/>
      <c r="G8" s="249"/>
      <c r="H8" s="249"/>
      <c r="I8" s="249"/>
      <c r="J8" s="76"/>
      <c r="K8" s="77"/>
      <c r="L8" s="76"/>
      <c r="M8" s="76"/>
    </row>
    <row r="9" spans="1:15" s="75" customFormat="1" ht="12.75" customHeight="1" x14ac:dyDescent="0.2">
      <c r="C9" s="72" t="s">
        <v>26</v>
      </c>
      <c r="D9" s="242" t="str">
        <f>IF(NOT(ISBLANK('Campaign Overview'!C11)),'Campaign Overview'!C11, "")</f>
        <v/>
      </c>
      <c r="E9" s="243"/>
      <c r="G9" s="249"/>
      <c r="H9" s="249"/>
      <c r="I9" s="249"/>
      <c r="J9" s="76"/>
      <c r="K9" s="77"/>
      <c r="L9" s="76"/>
      <c r="M9" s="76"/>
    </row>
    <row r="10" spans="1:15" s="75" customFormat="1" ht="12.75" customHeight="1" x14ac:dyDescent="0.2">
      <c r="D10" s="77"/>
      <c r="F10" s="93"/>
      <c r="G10" s="143"/>
      <c r="H10" s="131"/>
      <c r="I10" s="132"/>
      <c r="J10" s="76"/>
      <c r="K10" s="77"/>
      <c r="L10" s="76"/>
      <c r="M10" s="76"/>
    </row>
    <row r="11" spans="1:15" s="75" customFormat="1" ht="12.75" customHeight="1" x14ac:dyDescent="0.2">
      <c r="B11" s="133" t="s">
        <v>85</v>
      </c>
      <c r="C11" s="75" t="str">
        <f>IF(AND(NOT(ISBLANK(D7)),NOT(ISBLANK(D9))),IF(AND(D7="RUSH",D9="Type 1"),"2 business hours", IF(D7="RUSH","as soon as possible",IF(D9="Type 5","7 business hours", IF(D9="Type 4","5 business hours", IF(D9="Type 3","4 business hours", IF(D9="Type 2","3 business hours", IF(D9="Type 1","3 business hours", "N/A"))))))), "N/A")</f>
        <v>N/A</v>
      </c>
      <c r="D11" s="77"/>
      <c r="F11" s="93"/>
      <c r="G11" s="143"/>
      <c r="H11" s="131"/>
      <c r="I11" s="132"/>
      <c r="J11" s="76"/>
      <c r="K11" s="77"/>
      <c r="L11" s="76"/>
      <c r="M11" s="76"/>
    </row>
    <row r="12" spans="1:15" s="75" customFormat="1" ht="15" customHeight="1" x14ac:dyDescent="0.2">
      <c r="B12" s="134" t="str">
        <f>IF(AND(NOT(ISBLANK('Campaign Overview'!C9)),NOT(ISBLANK('Campaign Overview'!C11))),"(" &amp; D9 &amp;IF(D7="RUSH"," RUSH","")&amp; " campaigns will have revised tests sent by Acxiom "&amp; IF(AND(D7="RUSH",D9="Type 1"),"within 2 business hours", IF(D7="RUSH","as soon as possible",IF(D9="Type 5","within 7 business hours", IF(D9="Type 4","within 5 business hours", IF(D9="Type 3","within 4 business hours", IF(D9="Type 2","within 3 business hours", IF(D9="Type 1","within 3 business hours", "N/A"))))))) &amp; " from the time that this form is successfully submitted in Unica)","(Please list the Complexity Level and Priority required for this campaign on the Campaign Management Form tab)")</f>
        <v>(Please list the Complexity Level and Priority required for this campaign on the Campaign Management Form tab)</v>
      </c>
      <c r="D12" s="77"/>
      <c r="F12" s="93"/>
      <c r="G12" s="143"/>
      <c r="H12" s="131"/>
      <c r="I12" s="132"/>
      <c r="J12" s="76"/>
      <c r="K12" s="77"/>
      <c r="L12" s="167" t="str">
        <f>IF(COUNTIF(M14:M100,"Not Accepted")&gt;0,"  Please work with Acxiom to resolve the unaccepted items as part of the current change round.","")</f>
        <v/>
      </c>
      <c r="M12" s="167"/>
    </row>
    <row r="13" spans="1:15" s="92" customFormat="1" ht="12.75" customHeight="1" thickBot="1" x14ac:dyDescent="0.25">
      <c r="A13" s="75"/>
      <c r="B13" s="75"/>
      <c r="C13" s="75"/>
      <c r="D13" s="77"/>
      <c r="E13" s="75"/>
      <c r="F13" s="93"/>
      <c r="G13" s="143"/>
      <c r="H13" s="131"/>
      <c r="I13" s="132"/>
      <c r="J13" s="76"/>
      <c r="K13" s="77"/>
      <c r="L13" s="76"/>
      <c r="M13" s="174" t="str">
        <f>IF(COUNTIF(M15:M101,"Not Accepted")&gt;0,"    If revised tests are only needed to make a correction, complexity type updates won't be required","")</f>
        <v/>
      </c>
      <c r="N13" s="75"/>
      <c r="O13" s="75"/>
    </row>
    <row r="14" spans="1:15" s="139" customFormat="1" ht="15" customHeight="1" x14ac:dyDescent="0.2">
      <c r="A14" s="92"/>
      <c r="B14" s="82" t="s">
        <v>170</v>
      </c>
      <c r="C14" s="121"/>
      <c r="D14" s="121"/>
      <c r="E14" s="121"/>
      <c r="F14" s="138"/>
      <c r="G14" s="121"/>
      <c r="H14" s="122"/>
      <c r="I14" s="122"/>
      <c r="J14" s="122"/>
      <c r="K14" s="228" t="s">
        <v>15</v>
      </c>
      <c r="L14" s="246"/>
      <c r="M14" s="175" t="str">
        <f>IF(COUNTIF(M16:M102,"Not Accepted")&gt;0,"    They should be labeled as 'Re-Request' under the 'CRF Rd #'","")</f>
        <v/>
      </c>
      <c r="N14" s="92"/>
      <c r="O14" s="92"/>
    </row>
    <row r="15" spans="1:15" s="141" customFormat="1" ht="33.75" x14ac:dyDescent="0.2">
      <c r="A15" s="140">
        <f>COUNTBLANK(M16:M102)-COUNTBLANK(K16:K102)</f>
        <v>0</v>
      </c>
      <c r="B15" s="125" t="s">
        <v>239</v>
      </c>
      <c r="C15" s="83" t="s">
        <v>29</v>
      </c>
      <c r="D15" s="83" t="s">
        <v>238</v>
      </c>
      <c r="E15" s="83" t="s">
        <v>237</v>
      </c>
      <c r="F15" s="83" t="s">
        <v>240</v>
      </c>
      <c r="G15" s="83" t="s">
        <v>12</v>
      </c>
      <c r="H15" s="83" t="s">
        <v>233</v>
      </c>
      <c r="I15" s="83" t="s">
        <v>234</v>
      </c>
      <c r="J15" s="83" t="s">
        <v>28</v>
      </c>
      <c r="K15" s="84" t="s">
        <v>34</v>
      </c>
      <c r="L15" s="84" t="s">
        <v>11</v>
      </c>
      <c r="M15" s="83" t="s">
        <v>35</v>
      </c>
      <c r="N15" s="83" t="s">
        <v>20</v>
      </c>
      <c r="O15" s="83" t="s">
        <v>86</v>
      </c>
    </row>
    <row r="16" spans="1:15" s="141" customFormat="1" ht="12.75" customHeight="1" x14ac:dyDescent="0.2">
      <c r="A16" s="142" t="str">
        <f>IF(AND((K16="Change was made"),(M16="Accepted")), "Complete", IF(AND((K16="Change was NOT made"),(M16="Accepted")),"Complete", IF(OR((K16="Change was NOT made"),(M16="Not Accepted")),"REJECTED", "")))</f>
        <v/>
      </c>
      <c r="B16" s="10"/>
      <c r="C16" s="9"/>
      <c r="D16" s="9"/>
      <c r="E16" s="9"/>
      <c r="F16" s="9"/>
      <c r="G16" s="9"/>
      <c r="H16" s="1"/>
      <c r="I16" s="1"/>
      <c r="J16" s="1"/>
      <c r="K16" s="6"/>
      <c r="L16" s="13"/>
      <c r="M16" s="7"/>
      <c r="N16" s="9"/>
      <c r="O16" s="158"/>
    </row>
    <row r="17" spans="1:15" s="141" customFormat="1" ht="12.75" customHeight="1" x14ac:dyDescent="0.2">
      <c r="A17" s="142" t="str">
        <f t="shared" ref="A17:A80" si="0">IF(AND((K17="Change was made"),(M17="Accepted")), "Complete", IF(AND((K17="Change was NOT made"),(M17="Accepted")),"Complete", IF(OR((K17="Change was NOT made"),(M17="Not Accepted")),"REJECTED", "")))</f>
        <v/>
      </c>
      <c r="B17" s="10"/>
      <c r="C17" s="9"/>
      <c r="D17" s="9"/>
      <c r="E17" s="9"/>
      <c r="F17" s="9"/>
      <c r="G17" s="9"/>
      <c r="H17" s="1"/>
      <c r="I17" s="1"/>
      <c r="J17" s="1"/>
      <c r="K17" s="6"/>
      <c r="L17" s="13"/>
      <c r="M17" s="7"/>
      <c r="N17" s="9"/>
      <c r="O17" s="158"/>
    </row>
    <row r="18" spans="1:15" s="141" customFormat="1" ht="12.75" customHeight="1" x14ac:dyDescent="0.2">
      <c r="A18" s="142" t="str">
        <f t="shared" si="0"/>
        <v/>
      </c>
      <c r="B18" s="10"/>
      <c r="C18" s="9"/>
      <c r="D18" s="9"/>
      <c r="E18" s="9"/>
      <c r="F18" s="9"/>
      <c r="G18" s="9"/>
      <c r="H18" s="1"/>
      <c r="I18" s="1"/>
      <c r="J18" s="1"/>
      <c r="K18" s="6"/>
      <c r="L18" s="13"/>
      <c r="M18" s="7"/>
      <c r="N18" s="9"/>
      <c r="O18" s="158"/>
    </row>
    <row r="19" spans="1:15" s="141" customFormat="1" ht="12.75" customHeight="1" x14ac:dyDescent="0.2">
      <c r="A19" s="142" t="str">
        <f t="shared" si="0"/>
        <v/>
      </c>
      <c r="B19" s="10"/>
      <c r="C19" s="9"/>
      <c r="D19" s="9"/>
      <c r="E19" s="9"/>
      <c r="F19" s="9"/>
      <c r="G19" s="9"/>
      <c r="H19" s="1"/>
      <c r="I19" s="1"/>
      <c r="J19" s="1"/>
      <c r="K19" s="6"/>
      <c r="L19" s="13"/>
      <c r="M19" s="7"/>
      <c r="N19" s="9"/>
      <c r="O19" s="158"/>
    </row>
    <row r="20" spans="1:15" s="141" customFormat="1" ht="12.75" customHeight="1" x14ac:dyDescent="0.2">
      <c r="A20" s="142" t="str">
        <f t="shared" si="0"/>
        <v/>
      </c>
      <c r="B20" s="10"/>
      <c r="C20" s="9"/>
      <c r="D20" s="9"/>
      <c r="E20" s="9"/>
      <c r="F20" s="9"/>
      <c r="G20" s="9"/>
      <c r="H20" s="1"/>
      <c r="I20" s="1"/>
      <c r="J20" s="1"/>
      <c r="K20" s="6"/>
      <c r="L20" s="13"/>
      <c r="M20" s="7"/>
      <c r="N20" s="9"/>
      <c r="O20" s="158"/>
    </row>
    <row r="21" spans="1:15" s="141" customFormat="1" ht="12.75" customHeight="1" x14ac:dyDescent="0.2">
      <c r="A21" s="142" t="str">
        <f t="shared" si="0"/>
        <v/>
      </c>
      <c r="B21" s="10"/>
      <c r="C21" s="9"/>
      <c r="D21" s="9"/>
      <c r="E21" s="9"/>
      <c r="F21" s="9"/>
      <c r="G21" s="9"/>
      <c r="H21" s="1"/>
      <c r="I21" s="1"/>
      <c r="J21" s="1"/>
      <c r="K21" s="6"/>
      <c r="L21" s="13"/>
      <c r="M21" s="7"/>
      <c r="N21" s="9"/>
      <c r="O21" s="158"/>
    </row>
    <row r="22" spans="1:15" s="141" customFormat="1" ht="12.75" customHeight="1" x14ac:dyDescent="0.2">
      <c r="A22" s="142" t="str">
        <f t="shared" si="0"/>
        <v/>
      </c>
      <c r="B22" s="10"/>
      <c r="C22" s="9"/>
      <c r="D22" s="9"/>
      <c r="E22" s="9"/>
      <c r="F22" s="9"/>
      <c r="G22" s="9"/>
      <c r="H22" s="1"/>
      <c r="I22" s="1"/>
      <c r="J22" s="1"/>
      <c r="K22" s="6"/>
      <c r="L22" s="13"/>
      <c r="M22" s="7"/>
      <c r="N22" s="9"/>
      <c r="O22" s="158"/>
    </row>
    <row r="23" spans="1:15" s="141" customFormat="1" ht="12.75" customHeight="1" x14ac:dyDescent="0.2">
      <c r="A23" s="142" t="str">
        <f t="shared" si="0"/>
        <v/>
      </c>
      <c r="B23" s="10"/>
      <c r="C23" s="9"/>
      <c r="D23" s="9"/>
      <c r="E23" s="9"/>
      <c r="F23" s="9"/>
      <c r="G23" s="9"/>
      <c r="H23" s="1"/>
      <c r="I23" s="1"/>
      <c r="J23" s="1"/>
      <c r="K23" s="6"/>
      <c r="L23" s="13"/>
      <c r="M23" s="7"/>
      <c r="N23" s="9"/>
      <c r="O23" s="158"/>
    </row>
    <row r="24" spans="1:15" s="141" customFormat="1" ht="12.75" customHeight="1" x14ac:dyDescent="0.2">
      <c r="A24" s="142" t="str">
        <f t="shared" si="0"/>
        <v/>
      </c>
      <c r="B24" s="10"/>
      <c r="C24" s="9"/>
      <c r="D24" s="9"/>
      <c r="E24" s="9"/>
      <c r="F24" s="9"/>
      <c r="G24" s="9"/>
      <c r="H24" s="1"/>
      <c r="I24" s="1"/>
      <c r="J24" s="1"/>
      <c r="K24" s="6"/>
      <c r="L24" s="13"/>
      <c r="M24" s="7"/>
      <c r="N24" s="9"/>
      <c r="O24" s="158"/>
    </row>
    <row r="25" spans="1:15" s="141" customFormat="1" ht="12.75" customHeight="1" x14ac:dyDescent="0.2">
      <c r="A25" s="142" t="str">
        <f t="shared" si="0"/>
        <v/>
      </c>
      <c r="B25" s="10"/>
      <c r="C25" s="9"/>
      <c r="D25" s="9"/>
      <c r="E25" s="9"/>
      <c r="F25" s="9"/>
      <c r="G25" s="9"/>
      <c r="H25" s="1"/>
      <c r="I25" s="1"/>
      <c r="J25" s="1"/>
      <c r="K25" s="6"/>
      <c r="L25" s="13"/>
      <c r="M25" s="7"/>
      <c r="N25" s="9"/>
      <c r="O25" s="158"/>
    </row>
    <row r="26" spans="1:15" s="141" customFormat="1" ht="12.75" customHeight="1" x14ac:dyDescent="0.2">
      <c r="A26" s="142" t="str">
        <f t="shared" si="0"/>
        <v/>
      </c>
      <c r="B26" s="10"/>
      <c r="C26" s="9"/>
      <c r="D26" s="9"/>
      <c r="E26" s="9"/>
      <c r="F26" s="9"/>
      <c r="G26" s="9"/>
      <c r="H26" s="1"/>
      <c r="I26" s="1"/>
      <c r="J26" s="1"/>
      <c r="K26" s="6"/>
      <c r="L26" s="13"/>
      <c r="M26" s="7"/>
      <c r="N26" s="9"/>
      <c r="O26" s="158"/>
    </row>
    <row r="27" spans="1:15" s="141" customFormat="1" ht="12.75" customHeight="1" x14ac:dyDescent="0.2">
      <c r="A27" s="142" t="str">
        <f t="shared" si="0"/>
        <v/>
      </c>
      <c r="B27" s="10"/>
      <c r="C27" s="9"/>
      <c r="D27" s="9"/>
      <c r="E27" s="9"/>
      <c r="F27" s="9"/>
      <c r="G27" s="9"/>
      <c r="H27" s="1"/>
      <c r="I27" s="1"/>
      <c r="J27" s="1"/>
      <c r="K27" s="6"/>
      <c r="L27" s="13"/>
      <c r="M27" s="7"/>
      <c r="N27" s="9"/>
      <c r="O27" s="158"/>
    </row>
    <row r="28" spans="1:15" s="141" customFormat="1" ht="12.75" customHeight="1" x14ac:dyDescent="0.2">
      <c r="A28" s="142" t="str">
        <f t="shared" si="0"/>
        <v/>
      </c>
      <c r="B28" s="10"/>
      <c r="C28" s="9"/>
      <c r="D28" s="9"/>
      <c r="E28" s="9"/>
      <c r="F28" s="9"/>
      <c r="G28" s="9"/>
      <c r="H28" s="1"/>
      <c r="I28" s="1"/>
      <c r="J28" s="1"/>
      <c r="K28" s="6"/>
      <c r="L28" s="13"/>
      <c r="M28" s="7"/>
      <c r="N28" s="9"/>
      <c r="O28" s="158"/>
    </row>
    <row r="29" spans="1:15" s="141" customFormat="1" ht="12.75" customHeight="1" x14ac:dyDescent="0.2">
      <c r="A29" s="142" t="str">
        <f t="shared" si="0"/>
        <v/>
      </c>
      <c r="B29" s="10"/>
      <c r="C29" s="9"/>
      <c r="D29" s="9"/>
      <c r="E29" s="9"/>
      <c r="F29" s="9"/>
      <c r="G29" s="9"/>
      <c r="H29" s="1"/>
      <c r="I29" s="1"/>
      <c r="J29" s="1"/>
      <c r="K29" s="6"/>
      <c r="L29" s="13"/>
      <c r="M29" s="7"/>
      <c r="N29" s="9"/>
      <c r="O29" s="158"/>
    </row>
    <row r="30" spans="1:15" s="141" customFormat="1" ht="12.75" customHeight="1" x14ac:dyDescent="0.2">
      <c r="A30" s="142" t="str">
        <f t="shared" si="0"/>
        <v/>
      </c>
      <c r="B30" s="10"/>
      <c r="C30" s="9"/>
      <c r="D30" s="9"/>
      <c r="E30" s="9"/>
      <c r="F30" s="9"/>
      <c r="G30" s="9"/>
      <c r="H30" s="1"/>
      <c r="I30" s="1"/>
      <c r="J30" s="1"/>
      <c r="K30" s="6"/>
      <c r="L30" s="13"/>
      <c r="M30" s="7"/>
      <c r="N30" s="9"/>
      <c r="O30" s="158"/>
    </row>
    <row r="31" spans="1:15" s="141" customFormat="1" ht="12.75" customHeight="1" x14ac:dyDescent="0.2">
      <c r="A31" s="142" t="str">
        <f t="shared" si="0"/>
        <v/>
      </c>
      <c r="B31" s="10"/>
      <c r="C31" s="9"/>
      <c r="D31" s="9"/>
      <c r="E31" s="9"/>
      <c r="F31" s="9"/>
      <c r="G31" s="9"/>
      <c r="H31" s="1"/>
      <c r="I31" s="1"/>
      <c r="J31" s="1"/>
      <c r="K31" s="6"/>
      <c r="L31" s="13"/>
      <c r="M31" s="7"/>
      <c r="N31" s="9"/>
      <c r="O31" s="158"/>
    </row>
    <row r="32" spans="1:15" s="141" customFormat="1" ht="12.75" customHeight="1" x14ac:dyDescent="0.2">
      <c r="A32" s="142" t="str">
        <f t="shared" si="0"/>
        <v/>
      </c>
      <c r="B32" s="10"/>
      <c r="C32" s="9"/>
      <c r="D32" s="9"/>
      <c r="E32" s="9"/>
      <c r="F32" s="9"/>
      <c r="G32" s="9"/>
      <c r="H32" s="1"/>
      <c r="I32" s="1"/>
      <c r="J32" s="1"/>
      <c r="K32" s="6"/>
      <c r="L32" s="13"/>
      <c r="M32" s="7"/>
      <c r="N32" s="9"/>
      <c r="O32" s="158"/>
    </row>
    <row r="33" spans="1:15" s="141" customFormat="1" ht="12.75" customHeight="1" x14ac:dyDescent="0.2">
      <c r="A33" s="142" t="str">
        <f t="shared" si="0"/>
        <v/>
      </c>
      <c r="B33" s="10"/>
      <c r="C33" s="9"/>
      <c r="D33" s="9"/>
      <c r="E33" s="9"/>
      <c r="F33" s="9"/>
      <c r="G33" s="9"/>
      <c r="H33" s="1"/>
      <c r="I33" s="1"/>
      <c r="J33" s="1"/>
      <c r="K33" s="6"/>
      <c r="L33" s="13"/>
      <c r="M33" s="7"/>
      <c r="N33" s="9"/>
      <c r="O33" s="158"/>
    </row>
    <row r="34" spans="1:15" s="141" customFormat="1" ht="12.75" customHeight="1" x14ac:dyDescent="0.2">
      <c r="A34" s="142" t="str">
        <f t="shared" si="0"/>
        <v/>
      </c>
      <c r="B34" s="10"/>
      <c r="C34" s="9"/>
      <c r="D34" s="9"/>
      <c r="E34" s="9"/>
      <c r="F34" s="9"/>
      <c r="G34" s="9"/>
      <c r="H34" s="1"/>
      <c r="I34" s="1"/>
      <c r="J34" s="1"/>
      <c r="K34" s="6"/>
      <c r="L34" s="13"/>
      <c r="M34" s="7"/>
      <c r="N34" s="9"/>
      <c r="O34" s="158"/>
    </row>
    <row r="35" spans="1:15" s="141" customFormat="1" ht="12.75" customHeight="1" x14ac:dyDescent="0.2">
      <c r="A35" s="142" t="str">
        <f t="shared" si="0"/>
        <v/>
      </c>
      <c r="B35" s="10"/>
      <c r="C35" s="9"/>
      <c r="D35" s="9"/>
      <c r="E35" s="9"/>
      <c r="F35" s="9"/>
      <c r="G35" s="9"/>
      <c r="H35" s="1"/>
      <c r="I35" s="1"/>
      <c r="J35" s="1"/>
      <c r="K35" s="6"/>
      <c r="L35" s="13"/>
      <c r="M35" s="7"/>
      <c r="N35" s="9"/>
      <c r="O35" s="158"/>
    </row>
    <row r="36" spans="1:15" s="141" customFormat="1" ht="12.75" customHeight="1" x14ac:dyDescent="0.2">
      <c r="A36" s="142" t="str">
        <f t="shared" si="0"/>
        <v/>
      </c>
      <c r="B36" s="10"/>
      <c r="C36" s="9"/>
      <c r="D36" s="9"/>
      <c r="E36" s="9"/>
      <c r="F36" s="9"/>
      <c r="G36" s="9"/>
      <c r="H36" s="1"/>
      <c r="I36" s="1"/>
      <c r="J36" s="1"/>
      <c r="K36" s="6"/>
      <c r="L36" s="13"/>
      <c r="M36" s="7"/>
      <c r="N36" s="9"/>
      <c r="O36" s="158"/>
    </row>
    <row r="37" spans="1:15" s="141" customFormat="1" ht="12.75" customHeight="1" x14ac:dyDescent="0.2">
      <c r="A37" s="142" t="str">
        <f t="shared" si="0"/>
        <v/>
      </c>
      <c r="B37" s="10"/>
      <c r="C37" s="9"/>
      <c r="D37" s="9"/>
      <c r="E37" s="9"/>
      <c r="F37" s="9"/>
      <c r="G37" s="9"/>
      <c r="H37" s="1"/>
      <c r="I37" s="1"/>
      <c r="J37" s="1"/>
      <c r="K37" s="6"/>
      <c r="L37" s="13"/>
      <c r="M37" s="7"/>
      <c r="N37" s="9"/>
      <c r="O37" s="158"/>
    </row>
    <row r="38" spans="1:15" s="141" customFormat="1" ht="12.75" customHeight="1" x14ac:dyDescent="0.2">
      <c r="A38" s="142" t="str">
        <f t="shared" si="0"/>
        <v/>
      </c>
      <c r="B38" s="10"/>
      <c r="C38" s="9"/>
      <c r="D38" s="9"/>
      <c r="E38" s="9"/>
      <c r="F38" s="9"/>
      <c r="G38" s="9"/>
      <c r="H38" s="1"/>
      <c r="I38" s="1"/>
      <c r="J38" s="1"/>
      <c r="K38" s="6"/>
      <c r="L38" s="13"/>
      <c r="M38" s="7"/>
      <c r="N38" s="9"/>
      <c r="O38" s="158"/>
    </row>
    <row r="39" spans="1:15" s="141" customFormat="1" ht="12.75" customHeight="1" x14ac:dyDescent="0.2">
      <c r="A39" s="142" t="str">
        <f t="shared" si="0"/>
        <v/>
      </c>
      <c r="B39" s="10"/>
      <c r="C39" s="9"/>
      <c r="D39" s="9"/>
      <c r="E39" s="9"/>
      <c r="F39" s="9"/>
      <c r="G39" s="9"/>
      <c r="H39" s="1"/>
      <c r="I39" s="1"/>
      <c r="J39" s="1"/>
      <c r="K39" s="6"/>
      <c r="L39" s="13"/>
      <c r="M39" s="7"/>
      <c r="N39" s="9"/>
      <c r="O39" s="158"/>
    </row>
    <row r="40" spans="1:15" s="141" customFormat="1" ht="12.75" customHeight="1" x14ac:dyDescent="0.2">
      <c r="A40" s="142" t="str">
        <f t="shared" si="0"/>
        <v/>
      </c>
      <c r="B40" s="10"/>
      <c r="C40" s="9"/>
      <c r="D40" s="9"/>
      <c r="E40" s="9"/>
      <c r="F40" s="9"/>
      <c r="G40" s="9"/>
      <c r="H40" s="1"/>
      <c r="I40" s="1"/>
      <c r="J40" s="1"/>
      <c r="K40" s="6"/>
      <c r="L40" s="13"/>
      <c r="M40" s="7"/>
      <c r="N40" s="9"/>
      <c r="O40" s="158"/>
    </row>
    <row r="41" spans="1:15" s="141" customFormat="1" ht="12.75" customHeight="1" x14ac:dyDescent="0.2">
      <c r="A41" s="142" t="str">
        <f t="shared" si="0"/>
        <v/>
      </c>
      <c r="B41" s="10"/>
      <c r="C41" s="9"/>
      <c r="D41" s="9"/>
      <c r="E41" s="9"/>
      <c r="F41" s="9"/>
      <c r="G41" s="9"/>
      <c r="H41" s="1"/>
      <c r="I41" s="1"/>
      <c r="J41" s="1"/>
      <c r="K41" s="6"/>
      <c r="L41" s="13"/>
      <c r="M41" s="7"/>
      <c r="N41" s="9"/>
      <c r="O41" s="158"/>
    </row>
    <row r="42" spans="1:15" s="141" customFormat="1" ht="12.75" customHeight="1" x14ac:dyDescent="0.2">
      <c r="A42" s="142" t="str">
        <f t="shared" si="0"/>
        <v/>
      </c>
      <c r="B42" s="10"/>
      <c r="C42" s="9"/>
      <c r="D42" s="9"/>
      <c r="E42" s="9"/>
      <c r="F42" s="9"/>
      <c r="G42" s="9"/>
      <c r="H42" s="1"/>
      <c r="I42" s="1"/>
      <c r="J42" s="1"/>
      <c r="K42" s="6"/>
      <c r="L42" s="13"/>
      <c r="M42" s="7"/>
      <c r="N42" s="9"/>
      <c r="O42" s="158"/>
    </row>
    <row r="43" spans="1:15" s="141" customFormat="1" ht="12.75" customHeight="1" x14ac:dyDescent="0.2">
      <c r="A43" s="142" t="str">
        <f t="shared" si="0"/>
        <v/>
      </c>
      <c r="B43" s="10"/>
      <c r="C43" s="9"/>
      <c r="D43" s="9"/>
      <c r="E43" s="9"/>
      <c r="F43" s="9"/>
      <c r="G43" s="9"/>
      <c r="H43" s="1"/>
      <c r="I43" s="1"/>
      <c r="J43" s="1"/>
      <c r="K43" s="6"/>
      <c r="L43" s="13"/>
      <c r="M43" s="7"/>
      <c r="N43" s="9"/>
      <c r="O43" s="158"/>
    </row>
    <row r="44" spans="1:15" s="141" customFormat="1" ht="12.75" customHeight="1" x14ac:dyDescent="0.2">
      <c r="A44" s="142" t="str">
        <f t="shared" si="0"/>
        <v/>
      </c>
      <c r="B44" s="10"/>
      <c r="C44" s="9"/>
      <c r="D44" s="9"/>
      <c r="E44" s="9"/>
      <c r="F44" s="9"/>
      <c r="G44" s="9"/>
      <c r="H44" s="1"/>
      <c r="I44" s="1"/>
      <c r="J44" s="1"/>
      <c r="K44" s="6"/>
      <c r="L44" s="13"/>
      <c r="M44" s="7"/>
      <c r="N44" s="9"/>
      <c r="O44" s="158"/>
    </row>
    <row r="45" spans="1:15" s="141" customFormat="1" ht="12.75" customHeight="1" x14ac:dyDescent="0.2">
      <c r="A45" s="142" t="str">
        <f t="shared" si="0"/>
        <v/>
      </c>
      <c r="B45" s="10"/>
      <c r="C45" s="9"/>
      <c r="D45" s="9"/>
      <c r="E45" s="9"/>
      <c r="F45" s="9"/>
      <c r="G45" s="9"/>
      <c r="H45" s="1"/>
      <c r="I45" s="1"/>
      <c r="J45" s="1"/>
      <c r="K45" s="6"/>
      <c r="L45" s="13"/>
      <c r="M45" s="7"/>
      <c r="N45" s="9"/>
      <c r="O45" s="158"/>
    </row>
    <row r="46" spans="1:15" s="141" customFormat="1" ht="12.75" customHeight="1" x14ac:dyDescent="0.2">
      <c r="A46" s="142" t="str">
        <f t="shared" si="0"/>
        <v/>
      </c>
      <c r="B46" s="10"/>
      <c r="C46" s="9"/>
      <c r="D46" s="9"/>
      <c r="E46" s="9"/>
      <c r="F46" s="9"/>
      <c r="G46" s="9"/>
      <c r="H46" s="1"/>
      <c r="I46" s="1"/>
      <c r="J46" s="1"/>
      <c r="K46" s="6"/>
      <c r="L46" s="13"/>
      <c r="M46" s="7"/>
      <c r="N46" s="9"/>
      <c r="O46" s="158"/>
    </row>
    <row r="47" spans="1:15" s="141" customFormat="1" ht="12.75" customHeight="1" x14ac:dyDescent="0.2">
      <c r="A47" s="142" t="str">
        <f t="shared" si="0"/>
        <v/>
      </c>
      <c r="B47" s="10"/>
      <c r="C47" s="9"/>
      <c r="D47" s="9"/>
      <c r="E47" s="9"/>
      <c r="F47" s="9"/>
      <c r="G47" s="9"/>
      <c r="H47" s="1"/>
      <c r="I47" s="1"/>
      <c r="J47" s="1"/>
      <c r="K47" s="6"/>
      <c r="L47" s="13"/>
      <c r="M47" s="7"/>
      <c r="N47" s="9"/>
      <c r="O47" s="158"/>
    </row>
    <row r="48" spans="1:15" s="141" customFormat="1" ht="12.75" customHeight="1" x14ac:dyDescent="0.2">
      <c r="A48" s="142" t="str">
        <f t="shared" si="0"/>
        <v/>
      </c>
      <c r="B48" s="10"/>
      <c r="C48" s="9"/>
      <c r="D48" s="9"/>
      <c r="E48" s="9"/>
      <c r="F48" s="9"/>
      <c r="G48" s="9"/>
      <c r="H48" s="1"/>
      <c r="I48" s="1"/>
      <c r="J48" s="1"/>
      <c r="K48" s="6"/>
      <c r="L48" s="13"/>
      <c r="M48" s="7"/>
      <c r="N48" s="9"/>
      <c r="O48" s="158"/>
    </row>
    <row r="49" spans="1:15" s="141" customFormat="1" ht="12.75" customHeight="1" x14ac:dyDescent="0.2">
      <c r="A49" s="142" t="str">
        <f t="shared" si="0"/>
        <v/>
      </c>
      <c r="B49" s="10"/>
      <c r="C49" s="9"/>
      <c r="D49" s="9"/>
      <c r="E49" s="9"/>
      <c r="F49" s="9"/>
      <c r="G49" s="9"/>
      <c r="H49" s="1"/>
      <c r="I49" s="1"/>
      <c r="J49" s="1"/>
      <c r="K49" s="6"/>
      <c r="L49" s="13"/>
      <c r="M49" s="7"/>
      <c r="N49" s="9"/>
      <c r="O49" s="158"/>
    </row>
    <row r="50" spans="1:15" s="141" customFormat="1" ht="12.75" customHeight="1" x14ac:dyDescent="0.2">
      <c r="A50" s="142" t="str">
        <f t="shared" si="0"/>
        <v/>
      </c>
      <c r="B50" s="10"/>
      <c r="C50" s="9"/>
      <c r="D50" s="9"/>
      <c r="E50" s="9"/>
      <c r="F50" s="9"/>
      <c r="G50" s="9"/>
      <c r="H50" s="1"/>
      <c r="I50" s="1"/>
      <c r="J50" s="1"/>
      <c r="K50" s="6"/>
      <c r="L50" s="13"/>
      <c r="M50" s="7"/>
      <c r="N50" s="9"/>
      <c r="O50" s="158"/>
    </row>
    <row r="51" spans="1:15" s="141" customFormat="1" ht="12.75" customHeight="1" x14ac:dyDescent="0.2">
      <c r="A51" s="142" t="str">
        <f t="shared" si="0"/>
        <v/>
      </c>
      <c r="B51" s="10"/>
      <c r="C51" s="9"/>
      <c r="D51" s="9"/>
      <c r="E51" s="9"/>
      <c r="F51" s="9"/>
      <c r="G51" s="9"/>
      <c r="H51" s="1"/>
      <c r="I51" s="1"/>
      <c r="J51" s="1"/>
      <c r="K51" s="6"/>
      <c r="L51" s="13"/>
      <c r="M51" s="7"/>
      <c r="N51" s="9"/>
      <c r="O51" s="158"/>
    </row>
    <row r="52" spans="1:15" s="141" customFormat="1" ht="12.75" customHeight="1" x14ac:dyDescent="0.2">
      <c r="A52" s="142" t="str">
        <f t="shared" si="0"/>
        <v/>
      </c>
      <c r="B52" s="10"/>
      <c r="C52" s="9"/>
      <c r="D52" s="9"/>
      <c r="E52" s="9"/>
      <c r="F52" s="9"/>
      <c r="G52" s="9"/>
      <c r="H52" s="1"/>
      <c r="I52" s="1"/>
      <c r="J52" s="1"/>
      <c r="K52" s="6"/>
      <c r="L52" s="13"/>
      <c r="M52" s="7"/>
      <c r="N52" s="9"/>
      <c r="O52" s="158"/>
    </row>
    <row r="53" spans="1:15" s="141" customFormat="1" ht="12.75" customHeight="1" x14ac:dyDescent="0.2">
      <c r="A53" s="142" t="str">
        <f t="shared" si="0"/>
        <v/>
      </c>
      <c r="B53" s="10"/>
      <c r="C53" s="9"/>
      <c r="D53" s="9"/>
      <c r="E53" s="9"/>
      <c r="F53" s="9"/>
      <c r="G53" s="9"/>
      <c r="H53" s="1"/>
      <c r="I53" s="1"/>
      <c r="J53" s="1"/>
      <c r="K53" s="6"/>
      <c r="L53" s="13"/>
      <c r="M53" s="7"/>
      <c r="N53" s="9"/>
      <c r="O53" s="158"/>
    </row>
    <row r="54" spans="1:15" s="141" customFormat="1" ht="12.75" customHeight="1" x14ac:dyDescent="0.2">
      <c r="A54" s="142" t="str">
        <f t="shared" si="0"/>
        <v/>
      </c>
      <c r="B54" s="10"/>
      <c r="C54" s="9"/>
      <c r="D54" s="9"/>
      <c r="E54" s="9"/>
      <c r="F54" s="9"/>
      <c r="G54" s="9"/>
      <c r="H54" s="1"/>
      <c r="I54" s="1"/>
      <c r="J54" s="1"/>
      <c r="K54" s="6"/>
      <c r="L54" s="13"/>
      <c r="M54" s="7"/>
      <c r="N54" s="9"/>
      <c r="O54" s="158"/>
    </row>
    <row r="55" spans="1:15" s="141" customFormat="1" ht="12.75" customHeight="1" x14ac:dyDescent="0.2">
      <c r="A55" s="142" t="str">
        <f t="shared" si="0"/>
        <v/>
      </c>
      <c r="B55" s="10"/>
      <c r="C55" s="9"/>
      <c r="D55" s="9"/>
      <c r="E55" s="9"/>
      <c r="F55" s="9"/>
      <c r="G55" s="9"/>
      <c r="H55" s="1"/>
      <c r="I55" s="1"/>
      <c r="J55" s="1"/>
      <c r="K55" s="6"/>
      <c r="L55" s="13"/>
      <c r="M55" s="7"/>
      <c r="N55" s="9"/>
      <c r="O55" s="158"/>
    </row>
    <row r="56" spans="1:15" ht="12.75" customHeight="1" x14ac:dyDescent="0.2">
      <c r="A56" s="142" t="str">
        <f t="shared" si="0"/>
        <v/>
      </c>
      <c r="B56" s="10"/>
      <c r="C56" s="9"/>
      <c r="D56" s="9"/>
      <c r="E56" s="9"/>
      <c r="F56" s="9"/>
      <c r="G56" s="9"/>
      <c r="H56" s="1"/>
      <c r="I56" s="1"/>
      <c r="J56" s="1"/>
      <c r="K56" s="6"/>
      <c r="L56" s="13"/>
      <c r="M56" s="7"/>
      <c r="N56" s="9"/>
      <c r="O56" s="158"/>
    </row>
    <row r="57" spans="1:15" ht="12.75" customHeight="1" x14ac:dyDescent="0.2">
      <c r="A57" s="142" t="str">
        <f t="shared" si="0"/>
        <v/>
      </c>
      <c r="B57" s="10"/>
      <c r="C57" s="9"/>
      <c r="D57" s="9"/>
      <c r="E57" s="9"/>
      <c r="F57" s="9"/>
      <c r="G57" s="9"/>
      <c r="H57" s="1"/>
      <c r="I57" s="1"/>
      <c r="J57" s="1"/>
      <c r="K57" s="6"/>
      <c r="L57" s="13"/>
      <c r="M57" s="7"/>
      <c r="N57" s="9"/>
      <c r="O57" s="158"/>
    </row>
    <row r="58" spans="1:15" ht="12.75" customHeight="1" x14ac:dyDescent="0.2">
      <c r="A58" s="142" t="str">
        <f t="shared" si="0"/>
        <v/>
      </c>
      <c r="B58" s="10"/>
      <c r="C58" s="9"/>
      <c r="D58" s="9"/>
      <c r="E58" s="9"/>
      <c r="F58" s="9"/>
      <c r="G58" s="9"/>
      <c r="H58" s="1"/>
      <c r="I58" s="1"/>
      <c r="J58" s="1"/>
      <c r="K58" s="6"/>
      <c r="L58" s="13"/>
      <c r="M58" s="7"/>
      <c r="N58" s="9"/>
      <c r="O58" s="158"/>
    </row>
    <row r="59" spans="1:15" ht="12.75" customHeight="1" x14ac:dyDescent="0.2">
      <c r="A59" s="142" t="str">
        <f t="shared" si="0"/>
        <v/>
      </c>
      <c r="B59" s="10"/>
      <c r="C59" s="9"/>
      <c r="D59" s="9"/>
      <c r="E59" s="9"/>
      <c r="F59" s="9"/>
      <c r="G59" s="9"/>
      <c r="H59" s="1"/>
      <c r="I59" s="1"/>
      <c r="J59" s="1"/>
      <c r="K59" s="6"/>
      <c r="L59" s="13"/>
      <c r="M59" s="7"/>
      <c r="N59" s="9"/>
      <c r="O59" s="158"/>
    </row>
    <row r="60" spans="1:15" ht="12.75" customHeight="1" x14ac:dyDescent="0.2">
      <c r="A60" s="142" t="str">
        <f t="shared" si="0"/>
        <v/>
      </c>
      <c r="B60" s="10"/>
      <c r="C60" s="9"/>
      <c r="D60" s="9"/>
      <c r="E60" s="9"/>
      <c r="F60" s="9"/>
      <c r="G60" s="9"/>
      <c r="H60" s="1"/>
      <c r="I60" s="1"/>
      <c r="J60" s="1"/>
      <c r="K60" s="6"/>
      <c r="L60" s="13"/>
      <c r="M60" s="7"/>
      <c r="N60" s="9"/>
      <c r="O60" s="158"/>
    </row>
    <row r="61" spans="1:15" ht="12.75" customHeight="1" x14ac:dyDescent="0.2">
      <c r="A61" s="142" t="str">
        <f t="shared" si="0"/>
        <v/>
      </c>
      <c r="B61" s="10"/>
      <c r="C61" s="9"/>
      <c r="D61" s="9"/>
      <c r="E61" s="9"/>
      <c r="F61" s="9"/>
      <c r="G61" s="9"/>
      <c r="H61" s="1"/>
      <c r="I61" s="1"/>
      <c r="J61" s="1"/>
      <c r="K61" s="6"/>
      <c r="L61" s="13"/>
      <c r="M61" s="7"/>
      <c r="N61" s="9"/>
      <c r="O61" s="158"/>
    </row>
    <row r="62" spans="1:15" ht="12.75" customHeight="1" x14ac:dyDescent="0.2">
      <c r="A62" s="142" t="str">
        <f t="shared" si="0"/>
        <v/>
      </c>
      <c r="B62" s="10"/>
      <c r="C62" s="9"/>
      <c r="D62" s="9"/>
      <c r="E62" s="9"/>
      <c r="F62" s="9"/>
      <c r="G62" s="9"/>
      <c r="H62" s="1"/>
      <c r="I62" s="1"/>
      <c r="J62" s="1"/>
      <c r="K62" s="6"/>
      <c r="L62" s="13"/>
      <c r="M62" s="7"/>
      <c r="N62" s="9"/>
      <c r="O62" s="158"/>
    </row>
    <row r="63" spans="1:15" ht="12.75" customHeight="1" x14ac:dyDescent="0.2">
      <c r="A63" s="142" t="str">
        <f t="shared" si="0"/>
        <v/>
      </c>
      <c r="B63" s="10"/>
      <c r="C63" s="9"/>
      <c r="D63" s="9"/>
      <c r="E63" s="9"/>
      <c r="F63" s="9"/>
      <c r="G63" s="9"/>
      <c r="H63" s="1"/>
      <c r="I63" s="1"/>
      <c r="J63" s="1"/>
      <c r="K63" s="6"/>
      <c r="L63" s="13"/>
      <c r="M63" s="7"/>
      <c r="N63" s="9"/>
      <c r="O63" s="158"/>
    </row>
    <row r="64" spans="1:15" ht="12.75" customHeight="1" x14ac:dyDescent="0.2">
      <c r="A64" s="142" t="str">
        <f t="shared" si="0"/>
        <v/>
      </c>
      <c r="B64" s="10"/>
      <c r="C64" s="9"/>
      <c r="D64" s="9"/>
      <c r="E64" s="9"/>
      <c r="F64" s="9"/>
      <c r="G64" s="9"/>
      <c r="H64" s="1"/>
      <c r="I64" s="1"/>
      <c r="J64" s="1"/>
      <c r="K64" s="6"/>
      <c r="L64" s="13"/>
      <c r="M64" s="7"/>
      <c r="N64" s="9"/>
      <c r="O64" s="158"/>
    </row>
    <row r="65" spans="1:15" ht="12.75" customHeight="1" x14ac:dyDescent="0.2">
      <c r="A65" s="142" t="str">
        <f t="shared" si="0"/>
        <v/>
      </c>
      <c r="B65" s="10"/>
      <c r="C65" s="9"/>
      <c r="D65" s="9"/>
      <c r="E65" s="9"/>
      <c r="F65" s="9"/>
      <c r="G65" s="9"/>
      <c r="H65" s="1"/>
      <c r="I65" s="1"/>
      <c r="J65" s="1"/>
      <c r="K65" s="6"/>
      <c r="L65" s="13"/>
      <c r="M65" s="7"/>
      <c r="N65" s="9"/>
      <c r="O65" s="158"/>
    </row>
    <row r="66" spans="1:15" ht="12.75" customHeight="1" x14ac:dyDescent="0.2">
      <c r="A66" s="142" t="str">
        <f t="shared" si="0"/>
        <v/>
      </c>
      <c r="B66" s="10"/>
      <c r="C66" s="9"/>
      <c r="D66" s="9"/>
      <c r="E66" s="9"/>
      <c r="F66" s="9"/>
      <c r="G66" s="9"/>
      <c r="H66" s="1"/>
      <c r="I66" s="1"/>
      <c r="J66" s="1"/>
      <c r="K66" s="6"/>
      <c r="L66" s="13"/>
      <c r="M66" s="7"/>
      <c r="N66" s="9"/>
      <c r="O66" s="158"/>
    </row>
    <row r="67" spans="1:15" ht="12.75" customHeight="1" x14ac:dyDescent="0.2">
      <c r="A67" s="142" t="str">
        <f t="shared" si="0"/>
        <v/>
      </c>
      <c r="B67" s="10"/>
      <c r="C67" s="9"/>
      <c r="D67" s="9"/>
      <c r="E67" s="9"/>
      <c r="F67" s="9"/>
      <c r="G67" s="9"/>
      <c r="H67" s="1"/>
      <c r="I67" s="1"/>
      <c r="J67" s="1"/>
      <c r="K67" s="6"/>
      <c r="L67" s="13"/>
      <c r="M67" s="7"/>
      <c r="N67" s="9"/>
      <c r="O67" s="158"/>
    </row>
    <row r="68" spans="1:15" ht="12.75" customHeight="1" x14ac:dyDescent="0.2">
      <c r="A68" s="142" t="str">
        <f t="shared" si="0"/>
        <v/>
      </c>
      <c r="B68" s="10"/>
      <c r="C68" s="9"/>
      <c r="D68" s="9"/>
      <c r="E68" s="9"/>
      <c r="F68" s="9"/>
      <c r="G68" s="9"/>
      <c r="H68" s="1"/>
      <c r="I68" s="1"/>
      <c r="J68" s="1"/>
      <c r="K68" s="6"/>
      <c r="L68" s="13"/>
      <c r="M68" s="7"/>
      <c r="N68" s="9"/>
      <c r="O68" s="158"/>
    </row>
    <row r="69" spans="1:15" ht="12.75" customHeight="1" x14ac:dyDescent="0.2">
      <c r="A69" s="142" t="str">
        <f t="shared" si="0"/>
        <v/>
      </c>
      <c r="B69" s="10"/>
      <c r="C69" s="9"/>
      <c r="D69" s="9"/>
      <c r="E69" s="9"/>
      <c r="F69" s="9"/>
      <c r="G69" s="9"/>
      <c r="H69" s="1"/>
      <c r="I69" s="1"/>
      <c r="J69" s="1"/>
      <c r="K69" s="6"/>
      <c r="L69" s="13"/>
      <c r="M69" s="7"/>
      <c r="N69" s="9"/>
      <c r="O69" s="158"/>
    </row>
    <row r="70" spans="1:15" ht="12.75" customHeight="1" x14ac:dyDescent="0.2">
      <c r="A70" s="142" t="str">
        <f t="shared" si="0"/>
        <v/>
      </c>
      <c r="B70" s="10"/>
      <c r="C70" s="9"/>
      <c r="D70" s="9"/>
      <c r="E70" s="9"/>
      <c r="F70" s="9"/>
      <c r="G70" s="9"/>
      <c r="H70" s="1"/>
      <c r="I70" s="1"/>
      <c r="J70" s="1"/>
      <c r="K70" s="6"/>
      <c r="L70" s="13"/>
      <c r="M70" s="7"/>
      <c r="N70" s="9"/>
      <c r="O70" s="158"/>
    </row>
    <row r="71" spans="1:15" ht="12.75" customHeight="1" x14ac:dyDescent="0.2">
      <c r="A71" s="142" t="str">
        <f t="shared" si="0"/>
        <v/>
      </c>
      <c r="B71" s="10"/>
      <c r="C71" s="9"/>
      <c r="D71" s="9"/>
      <c r="E71" s="9"/>
      <c r="F71" s="9"/>
      <c r="G71" s="9"/>
      <c r="H71" s="1"/>
      <c r="I71" s="1"/>
      <c r="J71" s="1"/>
      <c r="K71" s="6"/>
      <c r="L71" s="13"/>
      <c r="M71" s="7"/>
      <c r="N71" s="9"/>
      <c r="O71" s="158"/>
    </row>
    <row r="72" spans="1:15" ht="12.75" customHeight="1" x14ac:dyDescent="0.2">
      <c r="A72" s="142" t="str">
        <f t="shared" si="0"/>
        <v/>
      </c>
      <c r="B72" s="10"/>
      <c r="C72" s="9"/>
      <c r="D72" s="9"/>
      <c r="E72" s="9"/>
      <c r="F72" s="9"/>
      <c r="G72" s="9"/>
      <c r="H72" s="1"/>
      <c r="I72" s="1"/>
      <c r="J72" s="1"/>
      <c r="K72" s="6"/>
      <c r="L72" s="13"/>
      <c r="M72" s="7"/>
      <c r="N72" s="9"/>
      <c r="O72" s="158"/>
    </row>
    <row r="73" spans="1:15" ht="12.75" customHeight="1" x14ac:dyDescent="0.2">
      <c r="A73" s="142" t="str">
        <f t="shared" si="0"/>
        <v/>
      </c>
      <c r="B73" s="10"/>
      <c r="C73" s="9"/>
      <c r="D73" s="9"/>
      <c r="E73" s="9"/>
      <c r="F73" s="9"/>
      <c r="G73" s="9"/>
      <c r="H73" s="1"/>
      <c r="I73" s="1"/>
      <c r="J73" s="1"/>
      <c r="K73" s="6"/>
      <c r="L73" s="13"/>
      <c r="M73" s="7"/>
      <c r="N73" s="9"/>
      <c r="O73" s="158"/>
    </row>
    <row r="74" spans="1:15" ht="12.75" customHeight="1" x14ac:dyDescent="0.2">
      <c r="A74" s="142" t="str">
        <f t="shared" si="0"/>
        <v/>
      </c>
      <c r="B74" s="10"/>
      <c r="C74" s="9"/>
      <c r="D74" s="9"/>
      <c r="E74" s="9"/>
      <c r="F74" s="9"/>
      <c r="G74" s="9"/>
      <c r="H74" s="1"/>
      <c r="I74" s="1"/>
      <c r="J74" s="1"/>
      <c r="K74" s="6"/>
      <c r="L74" s="13"/>
      <c r="M74" s="7"/>
      <c r="N74" s="9"/>
      <c r="O74" s="158"/>
    </row>
    <row r="75" spans="1:15" ht="12.75" customHeight="1" x14ac:dyDescent="0.2">
      <c r="A75" s="142" t="str">
        <f t="shared" si="0"/>
        <v/>
      </c>
      <c r="B75" s="10"/>
      <c r="C75" s="9"/>
      <c r="D75" s="9"/>
      <c r="E75" s="9"/>
      <c r="F75" s="9"/>
      <c r="G75" s="9"/>
      <c r="H75" s="1"/>
      <c r="I75" s="1"/>
      <c r="J75" s="1"/>
      <c r="K75" s="6"/>
      <c r="L75" s="13"/>
      <c r="M75" s="7"/>
      <c r="N75" s="9"/>
      <c r="O75" s="158"/>
    </row>
    <row r="76" spans="1:15" ht="12.75" customHeight="1" x14ac:dyDescent="0.2">
      <c r="A76" s="142" t="str">
        <f t="shared" si="0"/>
        <v/>
      </c>
      <c r="B76" s="10"/>
      <c r="C76" s="9"/>
      <c r="D76" s="9"/>
      <c r="E76" s="9"/>
      <c r="F76" s="9"/>
      <c r="G76" s="9"/>
      <c r="H76" s="1"/>
      <c r="I76" s="1"/>
      <c r="J76" s="1"/>
      <c r="K76" s="6"/>
      <c r="L76" s="13"/>
      <c r="M76" s="7"/>
      <c r="N76" s="9"/>
      <c r="O76" s="158"/>
    </row>
    <row r="77" spans="1:15" ht="12.75" customHeight="1" x14ac:dyDescent="0.2">
      <c r="A77" s="142" t="str">
        <f t="shared" si="0"/>
        <v/>
      </c>
      <c r="B77" s="10"/>
      <c r="C77" s="9"/>
      <c r="D77" s="9"/>
      <c r="E77" s="9"/>
      <c r="F77" s="9"/>
      <c r="G77" s="9"/>
      <c r="H77" s="1"/>
      <c r="I77" s="1"/>
      <c r="J77" s="1"/>
      <c r="K77" s="6"/>
      <c r="L77" s="13"/>
      <c r="M77" s="7"/>
      <c r="N77" s="9"/>
      <c r="O77" s="158"/>
    </row>
    <row r="78" spans="1:15" ht="12.75" customHeight="1" x14ac:dyDescent="0.2">
      <c r="A78" s="142" t="str">
        <f t="shared" si="0"/>
        <v/>
      </c>
      <c r="B78" s="10"/>
      <c r="C78" s="9"/>
      <c r="D78" s="9"/>
      <c r="E78" s="9"/>
      <c r="F78" s="9"/>
      <c r="G78" s="9"/>
      <c r="H78" s="1"/>
      <c r="I78" s="1"/>
      <c r="J78" s="1"/>
      <c r="K78" s="6"/>
      <c r="L78" s="13"/>
      <c r="M78" s="7"/>
      <c r="N78" s="9"/>
      <c r="O78" s="158"/>
    </row>
    <row r="79" spans="1:15" ht="12.75" customHeight="1" x14ac:dyDescent="0.2">
      <c r="A79" s="142" t="str">
        <f t="shared" si="0"/>
        <v/>
      </c>
      <c r="B79" s="10"/>
      <c r="C79" s="9"/>
      <c r="D79" s="9"/>
      <c r="E79" s="9"/>
      <c r="F79" s="9"/>
      <c r="G79" s="9"/>
      <c r="H79" s="1"/>
      <c r="I79" s="1"/>
      <c r="J79" s="1"/>
      <c r="K79" s="6"/>
      <c r="L79" s="13"/>
      <c r="M79" s="7"/>
      <c r="N79" s="9"/>
      <c r="O79" s="158"/>
    </row>
    <row r="80" spans="1:15" ht="12.75" customHeight="1" x14ac:dyDescent="0.2">
      <c r="A80" s="142" t="str">
        <f t="shared" si="0"/>
        <v/>
      </c>
      <c r="B80" s="10"/>
      <c r="C80" s="9"/>
      <c r="D80" s="9"/>
      <c r="E80" s="9"/>
      <c r="F80" s="9"/>
      <c r="G80" s="9"/>
      <c r="H80" s="1"/>
      <c r="I80" s="1"/>
      <c r="J80" s="1"/>
      <c r="K80" s="6"/>
      <c r="L80" s="13"/>
      <c r="M80" s="7"/>
      <c r="N80" s="9"/>
      <c r="O80" s="158"/>
    </row>
    <row r="81" spans="1:15" ht="12.75" customHeight="1" x14ac:dyDescent="0.2">
      <c r="A81" s="142" t="str">
        <f t="shared" ref="A81:A102" si="1">IF(AND((K81="Change was made"),(M81="Accepted")), "Complete", IF(AND((K81="Change was NOT made"),(M81="Accepted")),"Complete", IF(OR((K81="Change was NOT made"),(M81="Not Accepted")),"REJECTED", "")))</f>
        <v/>
      </c>
      <c r="B81" s="10"/>
      <c r="C81" s="9"/>
      <c r="D81" s="9"/>
      <c r="E81" s="9"/>
      <c r="F81" s="9"/>
      <c r="G81" s="9"/>
      <c r="H81" s="1"/>
      <c r="I81" s="1"/>
      <c r="J81" s="1"/>
      <c r="K81" s="6"/>
      <c r="L81" s="13"/>
      <c r="M81" s="7"/>
      <c r="N81" s="9"/>
      <c r="O81" s="158"/>
    </row>
    <row r="82" spans="1:15" ht="12.75" customHeight="1" x14ac:dyDescent="0.2">
      <c r="A82" s="142" t="str">
        <f t="shared" si="1"/>
        <v/>
      </c>
      <c r="B82" s="10"/>
      <c r="C82" s="9"/>
      <c r="D82" s="9"/>
      <c r="E82" s="9"/>
      <c r="F82" s="9"/>
      <c r="G82" s="9"/>
      <c r="H82" s="1"/>
      <c r="I82" s="1"/>
      <c r="J82" s="1"/>
      <c r="K82" s="6"/>
      <c r="L82" s="13"/>
      <c r="M82" s="7"/>
      <c r="N82" s="9"/>
      <c r="O82" s="158"/>
    </row>
    <row r="83" spans="1:15" ht="12.75" customHeight="1" x14ac:dyDescent="0.2">
      <c r="A83" s="142" t="str">
        <f t="shared" si="1"/>
        <v/>
      </c>
      <c r="B83" s="10"/>
      <c r="C83" s="9"/>
      <c r="D83" s="9"/>
      <c r="E83" s="9"/>
      <c r="F83" s="9"/>
      <c r="G83" s="9"/>
      <c r="H83" s="1"/>
      <c r="I83" s="1"/>
      <c r="J83" s="1"/>
      <c r="K83" s="6"/>
      <c r="L83" s="13"/>
      <c r="M83" s="7"/>
      <c r="N83" s="9"/>
      <c r="O83" s="158"/>
    </row>
    <row r="84" spans="1:15" ht="12.75" customHeight="1" x14ac:dyDescent="0.2">
      <c r="A84" s="142" t="str">
        <f t="shared" si="1"/>
        <v/>
      </c>
      <c r="B84" s="10"/>
      <c r="C84" s="9"/>
      <c r="D84" s="9"/>
      <c r="E84" s="9"/>
      <c r="F84" s="9"/>
      <c r="G84" s="9"/>
      <c r="H84" s="1"/>
      <c r="I84" s="1"/>
      <c r="J84" s="1"/>
      <c r="K84" s="6"/>
      <c r="L84" s="13"/>
      <c r="M84" s="7"/>
      <c r="N84" s="9"/>
      <c r="O84" s="158"/>
    </row>
    <row r="85" spans="1:15" ht="12.75" customHeight="1" x14ac:dyDescent="0.2">
      <c r="A85" s="142" t="str">
        <f t="shared" si="1"/>
        <v/>
      </c>
      <c r="B85" s="10"/>
      <c r="C85" s="9"/>
      <c r="D85" s="9"/>
      <c r="E85" s="9"/>
      <c r="F85" s="9"/>
      <c r="G85" s="9"/>
      <c r="H85" s="1"/>
      <c r="I85" s="1"/>
      <c r="J85" s="1"/>
      <c r="K85" s="6"/>
      <c r="L85" s="13"/>
      <c r="M85" s="7"/>
      <c r="N85" s="9"/>
      <c r="O85" s="158"/>
    </row>
    <row r="86" spans="1:15" ht="12.75" customHeight="1" x14ac:dyDescent="0.2">
      <c r="A86" s="142" t="str">
        <f t="shared" si="1"/>
        <v/>
      </c>
      <c r="B86" s="10"/>
      <c r="C86" s="9"/>
      <c r="D86" s="9"/>
      <c r="E86" s="9"/>
      <c r="F86" s="9"/>
      <c r="G86" s="9"/>
      <c r="H86" s="1"/>
      <c r="I86" s="1"/>
      <c r="J86" s="1"/>
      <c r="K86" s="6"/>
      <c r="L86" s="13"/>
      <c r="M86" s="7"/>
      <c r="N86" s="9"/>
      <c r="O86" s="158"/>
    </row>
    <row r="87" spans="1:15" ht="12.75" customHeight="1" x14ac:dyDescent="0.2">
      <c r="A87" s="142" t="str">
        <f t="shared" si="1"/>
        <v/>
      </c>
      <c r="B87" s="10"/>
      <c r="C87" s="9"/>
      <c r="D87" s="9"/>
      <c r="E87" s="9"/>
      <c r="F87" s="9"/>
      <c r="G87" s="9"/>
      <c r="H87" s="1"/>
      <c r="I87" s="1"/>
      <c r="J87" s="1"/>
      <c r="K87" s="6"/>
      <c r="L87" s="13"/>
      <c r="M87" s="7"/>
      <c r="N87" s="9"/>
      <c r="O87" s="158"/>
    </row>
    <row r="88" spans="1:15" ht="12.75" customHeight="1" x14ac:dyDescent="0.2">
      <c r="A88" s="142" t="str">
        <f t="shared" si="1"/>
        <v/>
      </c>
      <c r="B88" s="10"/>
      <c r="C88" s="9"/>
      <c r="D88" s="9"/>
      <c r="E88" s="9"/>
      <c r="F88" s="9"/>
      <c r="G88" s="9"/>
      <c r="H88" s="1"/>
      <c r="I88" s="1"/>
      <c r="J88" s="1"/>
      <c r="K88" s="6"/>
      <c r="L88" s="13"/>
      <c r="M88" s="7"/>
      <c r="N88" s="9"/>
      <c r="O88" s="158"/>
    </row>
    <row r="89" spans="1:15" ht="12.75" customHeight="1" x14ac:dyDescent="0.2">
      <c r="A89" s="142" t="str">
        <f t="shared" si="1"/>
        <v/>
      </c>
      <c r="B89" s="10"/>
      <c r="C89" s="9"/>
      <c r="D89" s="9"/>
      <c r="E89" s="9"/>
      <c r="F89" s="9"/>
      <c r="G89" s="9"/>
      <c r="H89" s="1"/>
      <c r="I89" s="1"/>
      <c r="J89" s="1"/>
      <c r="K89" s="6"/>
      <c r="L89" s="13"/>
      <c r="M89" s="7"/>
      <c r="N89" s="9"/>
      <c r="O89" s="158"/>
    </row>
    <row r="90" spans="1:15" ht="12.75" customHeight="1" x14ac:dyDescent="0.2">
      <c r="A90" s="142" t="str">
        <f t="shared" si="1"/>
        <v/>
      </c>
      <c r="B90" s="10"/>
      <c r="C90" s="9"/>
      <c r="D90" s="9"/>
      <c r="E90" s="9"/>
      <c r="F90" s="9"/>
      <c r="G90" s="9"/>
      <c r="H90" s="1"/>
      <c r="I90" s="1"/>
      <c r="J90" s="1"/>
      <c r="K90" s="6"/>
      <c r="L90" s="13"/>
      <c r="M90" s="7"/>
      <c r="N90" s="9"/>
      <c r="O90" s="158"/>
    </row>
    <row r="91" spans="1:15" ht="12.75" customHeight="1" x14ac:dyDescent="0.2">
      <c r="A91" s="142" t="str">
        <f t="shared" si="1"/>
        <v/>
      </c>
      <c r="B91" s="10"/>
      <c r="C91" s="9"/>
      <c r="D91" s="9"/>
      <c r="E91" s="9"/>
      <c r="F91" s="9"/>
      <c r="G91" s="9"/>
      <c r="H91" s="1"/>
      <c r="I91" s="1"/>
      <c r="J91" s="1"/>
      <c r="K91" s="6"/>
      <c r="L91" s="13"/>
      <c r="M91" s="7"/>
      <c r="N91" s="9"/>
      <c r="O91" s="158"/>
    </row>
    <row r="92" spans="1:15" ht="12.75" customHeight="1" x14ac:dyDescent="0.2">
      <c r="A92" s="142" t="str">
        <f t="shared" si="1"/>
        <v/>
      </c>
      <c r="B92" s="10"/>
      <c r="C92" s="9"/>
      <c r="D92" s="9"/>
      <c r="E92" s="9"/>
      <c r="F92" s="9"/>
      <c r="G92" s="9"/>
      <c r="H92" s="1"/>
      <c r="I92" s="1"/>
      <c r="J92" s="1"/>
      <c r="K92" s="6"/>
      <c r="L92" s="13"/>
      <c r="M92" s="7"/>
      <c r="N92" s="9"/>
      <c r="O92" s="158"/>
    </row>
    <row r="93" spans="1:15" ht="12.75" customHeight="1" x14ac:dyDescent="0.2">
      <c r="A93" s="142" t="str">
        <f t="shared" si="1"/>
        <v/>
      </c>
      <c r="B93" s="10"/>
      <c r="C93" s="9"/>
      <c r="D93" s="9"/>
      <c r="E93" s="9"/>
      <c r="F93" s="9"/>
      <c r="G93" s="9"/>
      <c r="H93" s="1"/>
      <c r="I93" s="1"/>
      <c r="J93" s="1"/>
      <c r="K93" s="6"/>
      <c r="L93" s="13"/>
      <c r="M93" s="7"/>
      <c r="N93" s="9"/>
      <c r="O93" s="158"/>
    </row>
    <row r="94" spans="1:15" ht="12.75" customHeight="1" x14ac:dyDescent="0.2">
      <c r="A94" s="142" t="str">
        <f t="shared" si="1"/>
        <v/>
      </c>
      <c r="B94" s="10"/>
      <c r="C94" s="9"/>
      <c r="D94" s="9"/>
      <c r="E94" s="9"/>
      <c r="F94" s="9"/>
      <c r="G94" s="9"/>
      <c r="H94" s="1"/>
      <c r="I94" s="1"/>
      <c r="J94" s="1"/>
      <c r="K94" s="6"/>
      <c r="L94" s="13"/>
      <c r="M94" s="7"/>
      <c r="N94" s="9"/>
      <c r="O94" s="158"/>
    </row>
    <row r="95" spans="1:15" ht="12.75" customHeight="1" x14ac:dyDescent="0.2">
      <c r="A95" s="142" t="str">
        <f t="shared" si="1"/>
        <v/>
      </c>
      <c r="B95" s="10"/>
      <c r="C95" s="9"/>
      <c r="D95" s="9"/>
      <c r="E95" s="9"/>
      <c r="F95" s="9"/>
      <c r="G95" s="9"/>
      <c r="H95" s="1"/>
      <c r="I95" s="1"/>
      <c r="J95" s="1"/>
      <c r="K95" s="6"/>
      <c r="L95" s="13"/>
      <c r="M95" s="7"/>
      <c r="N95" s="9"/>
      <c r="O95" s="158"/>
    </row>
    <row r="96" spans="1:15" ht="12.75" customHeight="1" x14ac:dyDescent="0.2">
      <c r="A96" s="142" t="str">
        <f t="shared" si="1"/>
        <v/>
      </c>
      <c r="B96" s="10"/>
      <c r="C96" s="9"/>
      <c r="D96" s="9"/>
      <c r="E96" s="9"/>
      <c r="F96" s="9"/>
      <c r="G96" s="9"/>
      <c r="H96" s="1"/>
      <c r="I96" s="1"/>
      <c r="J96" s="1"/>
      <c r="K96" s="6"/>
      <c r="L96" s="13"/>
      <c r="M96" s="7"/>
      <c r="N96" s="9"/>
      <c r="O96" s="158"/>
    </row>
    <row r="97" spans="1:15" ht="12.75" customHeight="1" x14ac:dyDescent="0.2">
      <c r="A97" s="142" t="str">
        <f t="shared" si="1"/>
        <v/>
      </c>
      <c r="B97" s="10"/>
      <c r="C97" s="9"/>
      <c r="D97" s="9"/>
      <c r="E97" s="9"/>
      <c r="F97" s="9"/>
      <c r="G97" s="9"/>
      <c r="H97" s="1"/>
      <c r="I97" s="1"/>
      <c r="J97" s="1"/>
      <c r="K97" s="6"/>
      <c r="L97" s="13"/>
      <c r="M97" s="7"/>
      <c r="N97" s="9"/>
      <c r="O97" s="158"/>
    </row>
    <row r="98" spans="1:15" ht="12.75" customHeight="1" x14ac:dyDescent="0.2">
      <c r="A98" s="142" t="str">
        <f t="shared" si="1"/>
        <v/>
      </c>
      <c r="B98" s="10"/>
      <c r="C98" s="9"/>
      <c r="D98" s="9"/>
      <c r="E98" s="9"/>
      <c r="F98" s="9"/>
      <c r="G98" s="9"/>
      <c r="H98" s="1"/>
      <c r="I98" s="1"/>
      <c r="J98" s="1"/>
      <c r="K98" s="6"/>
      <c r="L98" s="13"/>
      <c r="M98" s="7"/>
      <c r="N98" s="9"/>
      <c r="O98" s="158"/>
    </row>
    <row r="99" spans="1:15" ht="12.75" customHeight="1" x14ac:dyDescent="0.2">
      <c r="A99" s="142" t="str">
        <f t="shared" si="1"/>
        <v/>
      </c>
      <c r="B99" s="10"/>
      <c r="C99" s="9"/>
      <c r="D99" s="9"/>
      <c r="E99" s="9"/>
      <c r="F99" s="9"/>
      <c r="G99" s="9"/>
      <c r="H99" s="1"/>
      <c r="I99" s="1"/>
      <c r="J99" s="1"/>
      <c r="K99" s="6"/>
      <c r="L99" s="13"/>
      <c r="M99" s="7"/>
      <c r="N99" s="9"/>
      <c r="O99" s="158"/>
    </row>
    <row r="100" spans="1:15" ht="12.75" customHeight="1" x14ac:dyDescent="0.2">
      <c r="A100" s="142" t="str">
        <f t="shared" si="1"/>
        <v/>
      </c>
      <c r="B100" s="10"/>
      <c r="C100" s="9"/>
      <c r="D100" s="9"/>
      <c r="E100" s="9"/>
      <c r="F100" s="9"/>
      <c r="G100" s="9"/>
      <c r="H100" s="1"/>
      <c r="I100" s="1"/>
      <c r="J100" s="1"/>
      <c r="K100" s="6"/>
      <c r="L100" s="13"/>
      <c r="M100" s="7"/>
      <c r="N100" s="9"/>
      <c r="O100" s="158"/>
    </row>
    <row r="101" spans="1:15" ht="12.75" customHeight="1" x14ac:dyDescent="0.2">
      <c r="A101" s="142" t="str">
        <f t="shared" si="1"/>
        <v/>
      </c>
      <c r="B101" s="10"/>
      <c r="C101" s="9"/>
      <c r="D101" s="9"/>
      <c r="E101" s="9"/>
      <c r="F101" s="9"/>
      <c r="G101" s="9"/>
      <c r="H101" s="1"/>
      <c r="I101" s="1"/>
      <c r="J101" s="1"/>
      <c r="K101" s="6"/>
      <c r="L101" s="13"/>
      <c r="M101" s="7"/>
      <c r="N101" s="9"/>
      <c r="O101" s="158"/>
    </row>
    <row r="102" spans="1:15" ht="12.75" customHeight="1" x14ac:dyDescent="0.2">
      <c r="A102" s="142" t="str">
        <f t="shared" si="1"/>
        <v/>
      </c>
      <c r="B102" s="10"/>
      <c r="C102" s="9"/>
      <c r="D102" s="9"/>
      <c r="E102" s="9"/>
      <c r="F102" s="9"/>
      <c r="G102" s="9"/>
      <c r="H102" s="1"/>
      <c r="I102" s="1"/>
      <c r="J102" s="1"/>
      <c r="K102" s="6"/>
      <c r="L102" s="13"/>
      <c r="M102" s="7"/>
      <c r="N102" s="9"/>
      <c r="O102" s="158"/>
    </row>
  </sheetData>
  <sheetProtection formatCells="0" formatColumns="0" formatRows="0" insertRows="0" insertHyperlinks="0"/>
  <mergeCells count="8">
    <mergeCell ref="D4:G4"/>
    <mergeCell ref="G6:I6"/>
    <mergeCell ref="K14:L14"/>
    <mergeCell ref="G7:I9"/>
    <mergeCell ref="D7:E7"/>
    <mergeCell ref="D6:E6"/>
    <mergeCell ref="D9:E9"/>
    <mergeCell ref="D8:E8"/>
  </mergeCells>
  <conditionalFormatting sqref="B16:O102">
    <cfRule type="expression" dxfId="11" priority="9">
      <formula>AND($A16="REJECTED")</formula>
    </cfRule>
    <cfRule type="expression" dxfId="10" priority="10">
      <formula>AND($A16="Complete")</formula>
    </cfRule>
  </conditionalFormatting>
  <conditionalFormatting sqref="G6">
    <cfRule type="containsText" dxfId="9" priority="13" operator="containsText" text="Some changes from Round 1 have not been addressed. Please refer to the previous tab.">
      <formula>NOT(ISERROR(SEARCH("Some changes from Round 1 have not been addressed. Please refer to the previous tab.",G6)))</formula>
    </cfRule>
  </conditionalFormatting>
  <conditionalFormatting sqref="D7">
    <cfRule type="cellIs" dxfId="8" priority="5" operator="equal">
      <formula>"RUSH"</formula>
    </cfRule>
  </conditionalFormatting>
  <conditionalFormatting sqref="A16:A102">
    <cfRule type="cellIs" dxfId="7" priority="4" operator="equal">
      <formula>"REJECTED"</formula>
    </cfRule>
  </conditionalFormatting>
  <conditionalFormatting sqref="B16:O102 B15:E15 G15:O15">
    <cfRule type="expression" dxfId="6" priority="22">
      <formula>AND($D$9="Type 1")</formula>
    </cfRule>
  </conditionalFormatting>
  <dataValidations count="4">
    <dataValidation type="list" allowBlank="1" showInputMessage="1" showErrorMessage="1" sqref="H982243:H982245 H64739:H64741 H130275:H130277 H195811:H195813 H261347:H261349 H326883:H326885 H392419:H392421 H457955:H457957 H523491:H523493 H589027:H589029 H654563:H654565 H720099:H720101 H785635:H785637 H851171:H851173 H916707:H916709">
      <formula1>#REF!</formula1>
    </dataValidation>
    <dataValidation type="list" allowBlank="1" showInputMessage="1" showErrorMessage="1" sqref="M16:M102">
      <formula1>Agency_Accepts</formula1>
    </dataValidation>
    <dataValidation type="list" allowBlank="1" showInputMessage="1" showErrorMessage="1" sqref="K16:K102">
      <formula1>Change_Made</formula1>
    </dataValidation>
    <dataValidation type="list" allowBlank="1" showInputMessage="1" showErrorMessage="1" sqref="C16:C102">
      <formula1>CRF_Rd_2</formula1>
    </dataValidation>
  </dataValidations>
  <pageMargins left="0.75" right="0.75" top="1" bottom="1" header="0.5" footer="0.5"/>
  <pageSetup scale="25"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tint="0.39997558519241921"/>
    <pageSetUpPr fitToPage="1"/>
  </sheetPr>
  <dimension ref="A1:O102"/>
  <sheetViews>
    <sheetView workbookViewId="0">
      <selection activeCell="I22" sqref="B22:I23"/>
    </sheetView>
  </sheetViews>
  <sheetFormatPr defaultRowHeight="12.75" x14ac:dyDescent="0.2"/>
  <cols>
    <col min="1" max="1" width="8.5703125" style="71" customWidth="1"/>
    <col min="2" max="2" width="12.85546875" style="71" customWidth="1"/>
    <col min="3" max="3" width="9.28515625" style="69" customWidth="1"/>
    <col min="4" max="4" width="19.7109375" style="69" customWidth="1"/>
    <col min="5" max="5" width="15" style="69" customWidth="1"/>
    <col min="6" max="6" width="19.5703125" style="69" customWidth="1"/>
    <col min="7" max="7" width="22.140625" style="69" customWidth="1"/>
    <col min="8" max="9" width="35.7109375" style="73" customWidth="1"/>
    <col min="10" max="10" width="32.85546875" style="73" customWidth="1"/>
    <col min="11" max="11" width="21.85546875" style="69" customWidth="1"/>
    <col min="12" max="12" width="33.5703125" style="73" customWidth="1"/>
    <col min="13" max="13" width="16" style="73" customWidth="1"/>
    <col min="14" max="15" width="33.28515625" style="71" customWidth="1"/>
    <col min="16" max="16384" width="9.140625" style="71"/>
  </cols>
  <sheetData>
    <row r="1" spans="1:15" s="60" customFormat="1" ht="26.25" customHeight="1" thickBot="1" x14ac:dyDescent="0.3">
      <c r="A1" s="59" t="s">
        <v>148</v>
      </c>
      <c r="B1" s="59"/>
      <c r="C1" s="59"/>
      <c r="D1" s="59"/>
      <c r="E1" s="59"/>
      <c r="F1" s="59"/>
      <c r="G1" s="59"/>
      <c r="H1" s="59"/>
      <c r="I1" s="59"/>
      <c r="J1" s="59"/>
      <c r="K1" s="59"/>
      <c r="L1" s="59"/>
      <c r="M1" s="59"/>
      <c r="N1" s="59"/>
      <c r="O1" s="59"/>
    </row>
    <row r="2" spans="1:15" s="61" customFormat="1" ht="12.75" customHeight="1" x14ac:dyDescent="0.2">
      <c r="D2" s="64"/>
      <c r="F2" s="64"/>
      <c r="G2" s="65"/>
      <c r="H2" s="64"/>
      <c r="I2" s="64"/>
      <c r="J2" s="64"/>
      <c r="K2" s="65"/>
      <c r="L2" s="64"/>
      <c r="M2" s="64"/>
      <c r="N2" s="112"/>
      <c r="O2" s="112"/>
    </row>
    <row r="3" spans="1:15" s="61" customFormat="1" ht="12.75" customHeight="1" x14ac:dyDescent="0.2">
      <c r="D3" s="64"/>
      <c r="F3" s="64"/>
      <c r="G3" s="65"/>
      <c r="H3" s="64"/>
      <c r="I3" s="64"/>
      <c r="J3" s="64"/>
      <c r="K3" s="65"/>
      <c r="L3" s="64"/>
      <c r="M3" s="64"/>
      <c r="N3" s="112"/>
      <c r="O3" s="112"/>
    </row>
    <row r="4" spans="1:15" ht="12.75" customHeight="1" x14ac:dyDescent="0.25">
      <c r="B4" s="113"/>
      <c r="C4" s="96" t="s">
        <v>10</v>
      </c>
      <c r="D4" s="227" t="str">
        <f>IF(NOT(ISBLANK('Campaign Overview'!C5)),'Campaign Overview'!C5, "")</f>
        <v/>
      </c>
      <c r="E4" s="227"/>
      <c r="F4" s="227"/>
      <c r="G4" s="227"/>
    </row>
    <row r="5" spans="1:15" ht="12.75" customHeight="1" x14ac:dyDescent="0.25">
      <c r="B5" s="113"/>
      <c r="D5" s="127"/>
      <c r="E5" s="70"/>
      <c r="F5" s="70"/>
      <c r="G5" s="70"/>
      <c r="N5" s="128"/>
      <c r="O5" s="128"/>
    </row>
    <row r="6" spans="1:15" ht="12.75" customHeight="1" x14ac:dyDescent="0.25">
      <c r="B6" s="129"/>
      <c r="C6" s="72" t="s">
        <v>190</v>
      </c>
      <c r="D6" s="240" t="str">
        <f>IF(NOT(ISBLANK('Campaign Overview'!C8)),'Campaign Overview'!C8, "")</f>
        <v/>
      </c>
      <c r="E6" s="241"/>
      <c r="G6" s="230" t="str">
        <f>IF('CRF - Rd2'!A15&gt;0, "Some changes from Round 2 have not been addressed. Please refer to the previous tab.", "All Round 2 issues were reviewed by Acxiom and Agency owners. Round 3 changes can be entered below.")</f>
        <v>All Round 2 issues were reviewed by Acxiom and Agency owners. Round 3 changes can be entered below.</v>
      </c>
      <c r="H6" s="231"/>
      <c r="I6" s="232"/>
      <c r="J6" s="69"/>
    </row>
    <row r="7" spans="1:15" s="75" customFormat="1" ht="12.75" customHeight="1" x14ac:dyDescent="0.2">
      <c r="C7" s="72" t="s">
        <v>16</v>
      </c>
      <c r="D7" s="238" t="str">
        <f>IF(NOT(ISBLANK('Campaign Overview'!C9)),'Campaign Overview'!C9, "")</f>
        <v/>
      </c>
      <c r="E7" s="239"/>
      <c r="G7" s="247" t="str">
        <f>IF(OR(D9="Type 1", D9="Type 2", D9="Type 3"),"Campaigns with '" &amp; D9 &amp; "' complexity levels do not allow a 3rd change round. If additional changes are required, please update the complexity level on the first tab and within the EPS in Unica. The Acxiom team managing this campaign should also be notified of this change.","")</f>
        <v/>
      </c>
      <c r="H7" s="248"/>
      <c r="I7" s="248"/>
      <c r="J7" s="76"/>
      <c r="K7" s="77"/>
      <c r="L7" s="76"/>
      <c r="M7" s="76"/>
      <c r="N7" s="130"/>
      <c r="O7" s="71"/>
    </row>
    <row r="8" spans="1:15" s="75" customFormat="1" ht="12.75" customHeight="1" x14ac:dyDescent="0.2">
      <c r="C8" s="72" t="s">
        <v>216</v>
      </c>
      <c r="D8" s="244" t="str">
        <f>IF(NOT(ISBLANK('Campaign Overview'!C10)),'Campaign Overview'!C10, "")</f>
        <v/>
      </c>
      <c r="E8" s="245"/>
      <c r="G8" s="249"/>
      <c r="H8" s="249"/>
      <c r="I8" s="249"/>
      <c r="J8" s="76"/>
      <c r="K8" s="77"/>
      <c r="L8" s="76"/>
      <c r="M8" s="76"/>
    </row>
    <row r="9" spans="1:15" s="75" customFormat="1" ht="12.75" customHeight="1" x14ac:dyDescent="0.2">
      <c r="C9" s="72" t="s">
        <v>26</v>
      </c>
      <c r="D9" s="242" t="str">
        <f>IF(NOT(ISBLANK('Campaign Overview'!C11)),'Campaign Overview'!C11, "")</f>
        <v/>
      </c>
      <c r="E9" s="243"/>
      <c r="G9" s="249"/>
      <c r="H9" s="249"/>
      <c r="I9" s="249"/>
      <c r="J9" s="76"/>
      <c r="K9" s="77"/>
      <c r="L9" s="76"/>
      <c r="M9" s="76"/>
    </row>
    <row r="10" spans="1:15" s="75" customFormat="1" ht="12.75" customHeight="1" x14ac:dyDescent="0.2">
      <c r="D10" s="77"/>
      <c r="F10" s="93"/>
      <c r="G10" s="143"/>
      <c r="H10" s="131"/>
      <c r="I10" s="132"/>
      <c r="J10" s="76"/>
      <c r="K10" s="77"/>
      <c r="L10" s="76"/>
      <c r="M10" s="76"/>
    </row>
    <row r="11" spans="1:15" s="75" customFormat="1" ht="12.75" customHeight="1" x14ac:dyDescent="0.2">
      <c r="B11" s="133" t="s">
        <v>85</v>
      </c>
      <c r="C11" s="75" t="str">
        <f>IF(AND(NOT(ISBLANK(D7)),NOT(ISBLANK(D9))),IF(AND(D7="RUSH",D9="Type 1"),"2 business hours", IF(D7="RUSH","as soon as possible",IF(D9="Type 5","7 business hours", IF(D9="Type 4","5 business hours", IF(D9="Type 3","4 business hours", IF(D9="Type 2","3 business hours", IF(D9="Type 1","3 business hours", "N/A"))))))), "N/A")</f>
        <v>N/A</v>
      </c>
      <c r="D11" s="77"/>
      <c r="F11" s="93"/>
      <c r="G11" s="143"/>
      <c r="H11" s="131"/>
      <c r="I11" s="132"/>
      <c r="J11" s="76"/>
      <c r="K11" s="77"/>
      <c r="L11" s="76"/>
      <c r="M11" s="76"/>
    </row>
    <row r="12" spans="1:15" s="75" customFormat="1" ht="15" customHeight="1" x14ac:dyDescent="0.2">
      <c r="B12" s="134" t="str">
        <f>IF(AND(NOT(ISBLANK('Campaign Overview'!C9)),NOT(ISBLANK('Campaign Overview'!C11))),"(" &amp; D9 &amp;IF(D7="RUSH"," RUSH","")&amp; " campaigns will have revised tests sent by Acxiom "&amp; IF(AND(D7="RUSH",D9="Type 1"),"within 2 business hours", IF(D7="RUSH","as soon as possible",IF(D9="Type 5","within 7 business hours", IF(D9="Type 4","within 5 business hours", IF(D9="Type 3","within 4 business hours", IF(D9="Type 2","within 3 business hours", IF(D9="Type 1","within 3 business hours", "N/A"))))))) &amp; " from the time that this form is successfully submitted in Unica)","(Please list the Complexity Level and Priority required for this campaign on the Campaign Management Form tab)")</f>
        <v>(Please list the Complexity Level and Priority required for this campaign on the Campaign Management Form tab)</v>
      </c>
      <c r="D12" s="77"/>
      <c r="F12" s="93"/>
      <c r="G12" s="143"/>
      <c r="H12" s="131"/>
      <c r="I12" s="132"/>
      <c r="J12" s="76"/>
      <c r="K12" s="77"/>
      <c r="L12" s="167"/>
      <c r="M12" s="167"/>
    </row>
    <row r="13" spans="1:15" s="92" customFormat="1" ht="12.75" customHeight="1" thickBot="1" x14ac:dyDescent="0.25">
      <c r="A13" s="75"/>
      <c r="B13" s="75"/>
      <c r="C13" s="75"/>
      <c r="D13" s="77"/>
      <c r="E13" s="75"/>
      <c r="F13" s="93"/>
      <c r="G13" s="143"/>
      <c r="H13" s="131"/>
      <c r="I13" s="132"/>
      <c r="J13" s="76"/>
      <c r="K13" s="77"/>
      <c r="L13" s="76"/>
      <c r="M13" s="174"/>
      <c r="N13" s="75"/>
      <c r="O13" s="75"/>
    </row>
    <row r="14" spans="1:15" s="139" customFormat="1" ht="15" customHeight="1" x14ac:dyDescent="0.2">
      <c r="A14" s="92"/>
      <c r="B14" s="82" t="s">
        <v>170</v>
      </c>
      <c r="C14" s="121"/>
      <c r="D14" s="121"/>
      <c r="E14" s="121"/>
      <c r="F14" s="138"/>
      <c r="G14" s="121"/>
      <c r="H14" s="122"/>
      <c r="I14" s="122"/>
      <c r="J14" s="122"/>
      <c r="K14" s="228" t="s">
        <v>15</v>
      </c>
      <c r="L14" s="250"/>
      <c r="M14" s="175"/>
      <c r="N14" s="92"/>
      <c r="O14" s="92"/>
    </row>
    <row r="15" spans="1:15" s="141" customFormat="1" ht="33.75" x14ac:dyDescent="0.2">
      <c r="A15" s="140">
        <f>COUNTBLANK(M16:M102)-COUNTBLANK(K16:K102)</f>
        <v>0</v>
      </c>
      <c r="B15" s="125" t="s">
        <v>239</v>
      </c>
      <c r="C15" s="83" t="s">
        <v>29</v>
      </c>
      <c r="D15" s="83" t="s">
        <v>238</v>
      </c>
      <c r="E15" s="83" t="s">
        <v>237</v>
      </c>
      <c r="F15" s="83" t="s">
        <v>240</v>
      </c>
      <c r="G15" s="83" t="s">
        <v>12</v>
      </c>
      <c r="H15" s="83" t="s">
        <v>233</v>
      </c>
      <c r="I15" s="83" t="s">
        <v>234</v>
      </c>
      <c r="J15" s="83" t="s">
        <v>28</v>
      </c>
      <c r="K15" s="84" t="s">
        <v>34</v>
      </c>
      <c r="L15" s="84" t="s">
        <v>11</v>
      </c>
      <c r="M15" s="83" t="s">
        <v>35</v>
      </c>
      <c r="N15" s="83" t="s">
        <v>20</v>
      </c>
      <c r="O15" s="83" t="s">
        <v>86</v>
      </c>
    </row>
    <row r="16" spans="1:15" s="141" customFormat="1" ht="12.75" customHeight="1" x14ac:dyDescent="0.2">
      <c r="A16" s="142" t="str">
        <f>IF(AND((K16="Change was made"),(M16="Accepted")), "Complete", IF(AND((K16="Change was NOT made"),(M16="Accepted")),"Complete", IF(OR((K16="Change was NOT made"),(M16="Not Accepted")),"REJECTED", "")))</f>
        <v/>
      </c>
      <c r="B16" s="10"/>
      <c r="C16" s="9"/>
      <c r="D16" s="9"/>
      <c r="E16" s="9"/>
      <c r="F16" s="9"/>
      <c r="G16" s="9"/>
      <c r="H16" s="1"/>
      <c r="I16" s="1"/>
      <c r="J16" s="1"/>
      <c r="K16" s="6"/>
      <c r="L16" s="13"/>
      <c r="M16" s="7"/>
      <c r="N16" s="9"/>
      <c r="O16" s="158"/>
    </row>
    <row r="17" spans="1:15" s="141" customFormat="1" ht="12.75" customHeight="1" x14ac:dyDescent="0.2">
      <c r="A17" s="142" t="str">
        <f t="shared" ref="A17:A80" si="0">IF(AND((K17="Change was made"),(M17="Accepted")), "Complete", IF(AND((K17="Change was NOT made"),(M17="Accepted")),"Complete", IF(OR((K17="Change was NOT made"),(M17="Not Accepted")),"REJECTED", "")))</f>
        <v/>
      </c>
      <c r="B17" s="10"/>
      <c r="C17" s="9"/>
      <c r="D17" s="9"/>
      <c r="E17" s="9"/>
      <c r="F17" s="9"/>
      <c r="G17" s="9"/>
      <c r="H17" s="1"/>
      <c r="I17" s="1"/>
      <c r="J17" s="1"/>
      <c r="K17" s="6"/>
      <c r="L17" s="13"/>
      <c r="M17" s="7"/>
      <c r="N17" s="9"/>
      <c r="O17" s="158"/>
    </row>
    <row r="18" spans="1:15" s="141" customFormat="1" ht="12.75" customHeight="1" x14ac:dyDescent="0.2">
      <c r="A18" s="142" t="str">
        <f t="shared" si="0"/>
        <v/>
      </c>
      <c r="B18" s="10"/>
      <c r="C18" s="9"/>
      <c r="D18" s="9"/>
      <c r="E18" s="9"/>
      <c r="F18" s="9"/>
      <c r="G18" s="9"/>
      <c r="H18" s="1"/>
      <c r="I18" s="1"/>
      <c r="J18" s="1"/>
      <c r="K18" s="6"/>
      <c r="L18" s="13"/>
      <c r="M18" s="7"/>
      <c r="N18" s="9"/>
      <c r="O18" s="158"/>
    </row>
    <row r="19" spans="1:15" s="141" customFormat="1" ht="12.75" customHeight="1" x14ac:dyDescent="0.2">
      <c r="A19" s="142" t="str">
        <f t="shared" si="0"/>
        <v/>
      </c>
      <c r="B19" s="10"/>
      <c r="C19" s="9"/>
      <c r="D19" s="9"/>
      <c r="E19" s="9"/>
      <c r="F19" s="9"/>
      <c r="G19" s="9"/>
      <c r="H19" s="1"/>
      <c r="I19" s="1"/>
      <c r="J19" s="1"/>
      <c r="K19" s="6"/>
      <c r="L19" s="13"/>
      <c r="M19" s="7"/>
      <c r="N19" s="9"/>
      <c r="O19" s="158"/>
    </row>
    <row r="20" spans="1:15" s="141" customFormat="1" ht="12.75" customHeight="1" x14ac:dyDescent="0.2">
      <c r="A20" s="142" t="str">
        <f t="shared" si="0"/>
        <v/>
      </c>
      <c r="B20" s="10"/>
      <c r="C20" s="9"/>
      <c r="D20" s="9"/>
      <c r="E20" s="9"/>
      <c r="F20" s="9"/>
      <c r="G20" s="9"/>
      <c r="H20" s="1"/>
      <c r="I20" s="1"/>
      <c r="J20" s="1"/>
      <c r="K20" s="6"/>
      <c r="L20" s="13"/>
      <c r="M20" s="7"/>
      <c r="N20" s="9"/>
      <c r="O20" s="158"/>
    </row>
    <row r="21" spans="1:15" s="141" customFormat="1" ht="12.75" customHeight="1" x14ac:dyDescent="0.2">
      <c r="A21" s="142" t="str">
        <f t="shared" si="0"/>
        <v/>
      </c>
      <c r="B21" s="10"/>
      <c r="C21" s="9"/>
      <c r="D21" s="9"/>
      <c r="E21" s="9"/>
      <c r="F21" s="9"/>
      <c r="G21" s="9"/>
      <c r="H21" s="1"/>
      <c r="I21" s="1"/>
      <c r="J21" s="1"/>
      <c r="K21" s="6"/>
      <c r="L21" s="13"/>
      <c r="M21" s="7"/>
      <c r="N21" s="9"/>
      <c r="O21" s="158"/>
    </row>
    <row r="22" spans="1:15" s="141" customFormat="1" ht="12.75" customHeight="1" x14ac:dyDescent="0.2">
      <c r="A22" s="142" t="str">
        <f t="shared" si="0"/>
        <v/>
      </c>
      <c r="B22" s="10"/>
      <c r="C22" s="9"/>
      <c r="D22" s="9"/>
      <c r="E22" s="9"/>
      <c r="F22" s="9"/>
      <c r="G22" s="9"/>
      <c r="H22" s="1"/>
      <c r="I22" s="1"/>
      <c r="J22" s="1"/>
      <c r="K22" s="6"/>
      <c r="L22" s="13"/>
      <c r="M22" s="7"/>
      <c r="N22" s="9"/>
      <c r="O22" s="158"/>
    </row>
    <row r="23" spans="1:15" s="141" customFormat="1" ht="12.75" customHeight="1" x14ac:dyDescent="0.2">
      <c r="A23" s="142" t="str">
        <f t="shared" si="0"/>
        <v/>
      </c>
      <c r="B23" s="10"/>
      <c r="C23" s="9"/>
      <c r="D23" s="9"/>
      <c r="E23" s="9"/>
      <c r="F23" s="9"/>
      <c r="G23" s="9"/>
      <c r="H23" s="1"/>
      <c r="I23" s="1"/>
      <c r="J23" s="1"/>
      <c r="K23" s="6"/>
      <c r="L23" s="13"/>
      <c r="M23" s="7"/>
      <c r="N23" s="9"/>
      <c r="O23" s="158"/>
    </row>
    <row r="24" spans="1:15" s="141" customFormat="1" ht="12.75" customHeight="1" x14ac:dyDescent="0.2">
      <c r="A24" s="142" t="str">
        <f t="shared" si="0"/>
        <v/>
      </c>
      <c r="B24" s="10"/>
      <c r="C24" s="9"/>
      <c r="D24" s="9"/>
      <c r="E24" s="9"/>
      <c r="F24" s="9"/>
      <c r="G24" s="9"/>
      <c r="H24" s="1"/>
      <c r="I24" s="1"/>
      <c r="J24" s="1"/>
      <c r="K24" s="6"/>
      <c r="L24" s="13"/>
      <c r="M24" s="7"/>
      <c r="N24" s="9"/>
      <c r="O24" s="158"/>
    </row>
    <row r="25" spans="1:15" s="141" customFormat="1" ht="12.75" customHeight="1" x14ac:dyDescent="0.2">
      <c r="A25" s="142" t="str">
        <f t="shared" si="0"/>
        <v/>
      </c>
      <c r="B25" s="10"/>
      <c r="C25" s="9"/>
      <c r="D25" s="9"/>
      <c r="E25" s="9"/>
      <c r="F25" s="9"/>
      <c r="G25" s="9"/>
      <c r="H25" s="1"/>
      <c r="I25" s="1"/>
      <c r="J25" s="1"/>
      <c r="K25" s="6"/>
      <c r="L25" s="13"/>
      <c r="M25" s="7"/>
      <c r="N25" s="9"/>
      <c r="O25" s="158"/>
    </row>
    <row r="26" spans="1:15" s="141" customFormat="1" ht="12.75" customHeight="1" x14ac:dyDescent="0.2">
      <c r="A26" s="142" t="str">
        <f t="shared" si="0"/>
        <v/>
      </c>
      <c r="B26" s="10"/>
      <c r="C26" s="9"/>
      <c r="D26" s="9"/>
      <c r="E26" s="9"/>
      <c r="F26" s="9"/>
      <c r="G26" s="9"/>
      <c r="H26" s="1"/>
      <c r="I26" s="1"/>
      <c r="J26" s="1"/>
      <c r="K26" s="6"/>
      <c r="L26" s="13"/>
      <c r="M26" s="7"/>
      <c r="N26" s="9"/>
      <c r="O26" s="158"/>
    </row>
    <row r="27" spans="1:15" s="141" customFormat="1" ht="12.75" customHeight="1" x14ac:dyDescent="0.2">
      <c r="A27" s="142" t="str">
        <f t="shared" si="0"/>
        <v/>
      </c>
      <c r="B27" s="10"/>
      <c r="C27" s="9"/>
      <c r="D27" s="9"/>
      <c r="E27" s="9"/>
      <c r="F27" s="9"/>
      <c r="G27" s="9"/>
      <c r="H27" s="1"/>
      <c r="I27" s="1"/>
      <c r="J27" s="1"/>
      <c r="K27" s="6"/>
      <c r="L27" s="13"/>
      <c r="M27" s="7"/>
      <c r="N27" s="9"/>
      <c r="O27" s="158"/>
    </row>
    <row r="28" spans="1:15" s="141" customFormat="1" ht="12.75" customHeight="1" x14ac:dyDescent="0.2">
      <c r="A28" s="142" t="str">
        <f t="shared" si="0"/>
        <v/>
      </c>
      <c r="B28" s="10"/>
      <c r="C28" s="9"/>
      <c r="D28" s="9"/>
      <c r="E28" s="9"/>
      <c r="F28" s="9"/>
      <c r="G28" s="9"/>
      <c r="H28" s="1"/>
      <c r="I28" s="1"/>
      <c r="J28" s="1"/>
      <c r="K28" s="6"/>
      <c r="L28" s="13"/>
      <c r="M28" s="7"/>
      <c r="N28" s="9"/>
      <c r="O28" s="158"/>
    </row>
    <row r="29" spans="1:15" s="141" customFormat="1" ht="12.75" customHeight="1" x14ac:dyDescent="0.2">
      <c r="A29" s="142" t="str">
        <f t="shared" si="0"/>
        <v/>
      </c>
      <c r="B29" s="10"/>
      <c r="C29" s="9"/>
      <c r="D29" s="9"/>
      <c r="E29" s="9"/>
      <c r="F29" s="9"/>
      <c r="G29" s="9"/>
      <c r="H29" s="1"/>
      <c r="I29" s="1"/>
      <c r="J29" s="1"/>
      <c r="K29" s="6"/>
      <c r="L29" s="13"/>
      <c r="M29" s="7"/>
      <c r="N29" s="9"/>
      <c r="O29" s="158"/>
    </row>
    <row r="30" spans="1:15" s="141" customFormat="1" ht="12.75" customHeight="1" x14ac:dyDescent="0.2">
      <c r="A30" s="142" t="str">
        <f t="shared" si="0"/>
        <v/>
      </c>
      <c r="B30" s="10"/>
      <c r="C30" s="9"/>
      <c r="D30" s="9"/>
      <c r="E30" s="9"/>
      <c r="F30" s="9"/>
      <c r="G30" s="9"/>
      <c r="H30" s="1"/>
      <c r="I30" s="1"/>
      <c r="J30" s="1"/>
      <c r="K30" s="6"/>
      <c r="L30" s="13"/>
      <c r="M30" s="7"/>
      <c r="N30" s="9"/>
      <c r="O30" s="158"/>
    </row>
    <row r="31" spans="1:15" s="141" customFormat="1" ht="12.75" customHeight="1" x14ac:dyDescent="0.2">
      <c r="A31" s="142" t="str">
        <f t="shared" si="0"/>
        <v/>
      </c>
      <c r="B31" s="10"/>
      <c r="C31" s="9"/>
      <c r="D31" s="9"/>
      <c r="E31" s="9"/>
      <c r="F31" s="9"/>
      <c r="G31" s="9"/>
      <c r="H31" s="1"/>
      <c r="I31" s="1"/>
      <c r="J31" s="1"/>
      <c r="K31" s="6"/>
      <c r="L31" s="13"/>
      <c r="M31" s="7"/>
      <c r="N31" s="9"/>
      <c r="O31" s="158"/>
    </row>
    <row r="32" spans="1:15" s="141" customFormat="1" ht="12.75" customHeight="1" x14ac:dyDescent="0.2">
      <c r="A32" s="142" t="str">
        <f t="shared" si="0"/>
        <v/>
      </c>
      <c r="B32" s="10"/>
      <c r="C32" s="9"/>
      <c r="D32" s="9"/>
      <c r="E32" s="9"/>
      <c r="F32" s="9"/>
      <c r="G32" s="9"/>
      <c r="H32" s="1"/>
      <c r="I32" s="1"/>
      <c r="J32" s="1"/>
      <c r="K32" s="6"/>
      <c r="L32" s="13"/>
      <c r="M32" s="7"/>
      <c r="N32" s="9"/>
      <c r="O32" s="158"/>
    </row>
    <row r="33" spans="1:15" s="141" customFormat="1" ht="12.75" customHeight="1" x14ac:dyDescent="0.2">
      <c r="A33" s="142" t="str">
        <f t="shared" si="0"/>
        <v/>
      </c>
      <c r="B33" s="10"/>
      <c r="C33" s="9"/>
      <c r="D33" s="9"/>
      <c r="E33" s="9"/>
      <c r="F33" s="9"/>
      <c r="G33" s="9"/>
      <c r="H33" s="1"/>
      <c r="I33" s="1"/>
      <c r="J33" s="1"/>
      <c r="K33" s="6"/>
      <c r="L33" s="13"/>
      <c r="M33" s="7"/>
      <c r="N33" s="9"/>
      <c r="O33" s="158"/>
    </row>
    <row r="34" spans="1:15" s="141" customFormat="1" ht="12.75" customHeight="1" x14ac:dyDescent="0.2">
      <c r="A34" s="142" t="str">
        <f t="shared" si="0"/>
        <v/>
      </c>
      <c r="B34" s="10"/>
      <c r="C34" s="9"/>
      <c r="D34" s="9"/>
      <c r="E34" s="9"/>
      <c r="F34" s="9"/>
      <c r="G34" s="9"/>
      <c r="H34" s="1"/>
      <c r="I34" s="1"/>
      <c r="J34" s="1"/>
      <c r="K34" s="6"/>
      <c r="L34" s="13"/>
      <c r="M34" s="7"/>
      <c r="N34" s="9"/>
      <c r="O34" s="158"/>
    </row>
    <row r="35" spans="1:15" s="141" customFormat="1" ht="12.75" customHeight="1" x14ac:dyDescent="0.2">
      <c r="A35" s="142" t="str">
        <f t="shared" si="0"/>
        <v/>
      </c>
      <c r="B35" s="10"/>
      <c r="C35" s="9"/>
      <c r="D35" s="9"/>
      <c r="E35" s="9"/>
      <c r="F35" s="9"/>
      <c r="G35" s="9"/>
      <c r="H35" s="1"/>
      <c r="I35" s="1"/>
      <c r="J35" s="1"/>
      <c r="K35" s="6"/>
      <c r="L35" s="13"/>
      <c r="M35" s="7"/>
      <c r="N35" s="9"/>
      <c r="O35" s="158"/>
    </row>
    <row r="36" spans="1:15" s="141" customFormat="1" ht="12.75" customHeight="1" x14ac:dyDescent="0.2">
      <c r="A36" s="142" t="str">
        <f t="shared" si="0"/>
        <v/>
      </c>
      <c r="B36" s="10"/>
      <c r="C36" s="9"/>
      <c r="D36" s="9"/>
      <c r="E36" s="9"/>
      <c r="F36" s="9"/>
      <c r="G36" s="9"/>
      <c r="H36" s="1"/>
      <c r="I36" s="1"/>
      <c r="J36" s="1"/>
      <c r="K36" s="6"/>
      <c r="L36" s="13"/>
      <c r="M36" s="7"/>
      <c r="N36" s="9"/>
      <c r="O36" s="158"/>
    </row>
    <row r="37" spans="1:15" s="141" customFormat="1" ht="12.75" customHeight="1" x14ac:dyDescent="0.2">
      <c r="A37" s="142" t="str">
        <f t="shared" si="0"/>
        <v/>
      </c>
      <c r="B37" s="10"/>
      <c r="C37" s="9"/>
      <c r="D37" s="9"/>
      <c r="E37" s="9"/>
      <c r="F37" s="9"/>
      <c r="G37" s="9"/>
      <c r="H37" s="1"/>
      <c r="I37" s="1"/>
      <c r="J37" s="1"/>
      <c r="K37" s="6"/>
      <c r="L37" s="13"/>
      <c r="M37" s="7"/>
      <c r="N37" s="9"/>
      <c r="O37" s="158"/>
    </row>
    <row r="38" spans="1:15" s="141" customFormat="1" ht="12.75" customHeight="1" x14ac:dyDescent="0.2">
      <c r="A38" s="142" t="str">
        <f t="shared" si="0"/>
        <v/>
      </c>
      <c r="B38" s="10"/>
      <c r="C38" s="9"/>
      <c r="D38" s="9"/>
      <c r="E38" s="9"/>
      <c r="F38" s="9"/>
      <c r="G38" s="9"/>
      <c r="H38" s="1"/>
      <c r="I38" s="1"/>
      <c r="J38" s="1"/>
      <c r="K38" s="6"/>
      <c r="L38" s="13"/>
      <c r="M38" s="7"/>
      <c r="N38" s="9"/>
      <c r="O38" s="158"/>
    </row>
    <row r="39" spans="1:15" s="141" customFormat="1" ht="12.75" customHeight="1" x14ac:dyDescent="0.2">
      <c r="A39" s="142" t="str">
        <f t="shared" si="0"/>
        <v/>
      </c>
      <c r="B39" s="10"/>
      <c r="C39" s="9"/>
      <c r="D39" s="9"/>
      <c r="E39" s="9"/>
      <c r="F39" s="9"/>
      <c r="G39" s="9"/>
      <c r="H39" s="1"/>
      <c r="I39" s="1"/>
      <c r="J39" s="1"/>
      <c r="K39" s="6"/>
      <c r="L39" s="13"/>
      <c r="M39" s="7"/>
      <c r="N39" s="9"/>
      <c r="O39" s="158"/>
    </row>
    <row r="40" spans="1:15" s="141" customFormat="1" ht="12.75" customHeight="1" x14ac:dyDescent="0.2">
      <c r="A40" s="142" t="str">
        <f t="shared" si="0"/>
        <v/>
      </c>
      <c r="B40" s="10"/>
      <c r="C40" s="9"/>
      <c r="D40" s="9"/>
      <c r="E40" s="9"/>
      <c r="F40" s="9"/>
      <c r="G40" s="9"/>
      <c r="H40" s="1"/>
      <c r="I40" s="1"/>
      <c r="J40" s="1"/>
      <c r="K40" s="6"/>
      <c r="L40" s="13"/>
      <c r="M40" s="7"/>
      <c r="N40" s="9"/>
      <c r="O40" s="158"/>
    </row>
    <row r="41" spans="1:15" s="141" customFormat="1" ht="12.75" customHeight="1" x14ac:dyDescent="0.2">
      <c r="A41" s="142" t="str">
        <f t="shared" si="0"/>
        <v/>
      </c>
      <c r="B41" s="10"/>
      <c r="C41" s="9"/>
      <c r="D41" s="9"/>
      <c r="E41" s="9"/>
      <c r="F41" s="9"/>
      <c r="G41" s="9"/>
      <c r="H41" s="1"/>
      <c r="I41" s="1"/>
      <c r="J41" s="1"/>
      <c r="K41" s="6"/>
      <c r="L41" s="13"/>
      <c r="M41" s="7"/>
      <c r="N41" s="9"/>
      <c r="O41" s="158"/>
    </row>
    <row r="42" spans="1:15" s="141" customFormat="1" ht="12.75" customHeight="1" x14ac:dyDescent="0.2">
      <c r="A42" s="142" t="str">
        <f t="shared" si="0"/>
        <v/>
      </c>
      <c r="B42" s="10"/>
      <c r="C42" s="9"/>
      <c r="D42" s="9"/>
      <c r="E42" s="9"/>
      <c r="F42" s="9"/>
      <c r="G42" s="9"/>
      <c r="H42" s="1"/>
      <c r="I42" s="1"/>
      <c r="J42" s="1"/>
      <c r="K42" s="6"/>
      <c r="L42" s="13"/>
      <c r="M42" s="7"/>
      <c r="N42" s="9"/>
      <c r="O42" s="158"/>
    </row>
    <row r="43" spans="1:15" s="141" customFormat="1" ht="12.75" customHeight="1" x14ac:dyDescent="0.2">
      <c r="A43" s="142" t="str">
        <f t="shared" si="0"/>
        <v/>
      </c>
      <c r="B43" s="10"/>
      <c r="C43" s="9"/>
      <c r="D43" s="9"/>
      <c r="E43" s="9"/>
      <c r="F43" s="9"/>
      <c r="G43" s="9"/>
      <c r="H43" s="1"/>
      <c r="I43" s="1"/>
      <c r="J43" s="1"/>
      <c r="K43" s="6"/>
      <c r="L43" s="13"/>
      <c r="M43" s="7"/>
      <c r="N43" s="9"/>
      <c r="O43" s="158"/>
    </row>
    <row r="44" spans="1:15" s="141" customFormat="1" ht="12.75" customHeight="1" x14ac:dyDescent="0.2">
      <c r="A44" s="142" t="str">
        <f t="shared" si="0"/>
        <v/>
      </c>
      <c r="B44" s="10"/>
      <c r="C44" s="9"/>
      <c r="D44" s="9"/>
      <c r="E44" s="9"/>
      <c r="F44" s="9"/>
      <c r="G44" s="9"/>
      <c r="H44" s="1"/>
      <c r="I44" s="1"/>
      <c r="J44" s="1"/>
      <c r="K44" s="6"/>
      <c r="L44" s="13"/>
      <c r="M44" s="7"/>
      <c r="N44" s="9"/>
      <c r="O44" s="158"/>
    </row>
    <row r="45" spans="1:15" s="141" customFormat="1" ht="12.75" customHeight="1" x14ac:dyDescent="0.2">
      <c r="A45" s="142" t="str">
        <f t="shared" si="0"/>
        <v/>
      </c>
      <c r="B45" s="10"/>
      <c r="C45" s="9"/>
      <c r="D45" s="9"/>
      <c r="E45" s="9"/>
      <c r="F45" s="9"/>
      <c r="G45" s="9"/>
      <c r="H45" s="1"/>
      <c r="I45" s="1"/>
      <c r="J45" s="1"/>
      <c r="K45" s="6"/>
      <c r="L45" s="13"/>
      <c r="M45" s="7"/>
      <c r="N45" s="9"/>
      <c r="O45" s="158"/>
    </row>
    <row r="46" spans="1:15" s="141" customFormat="1" ht="12.75" customHeight="1" x14ac:dyDescent="0.2">
      <c r="A46" s="142" t="str">
        <f t="shared" si="0"/>
        <v/>
      </c>
      <c r="B46" s="10"/>
      <c r="C46" s="9"/>
      <c r="D46" s="9"/>
      <c r="E46" s="9"/>
      <c r="F46" s="9"/>
      <c r="G46" s="9"/>
      <c r="H46" s="1"/>
      <c r="I46" s="1"/>
      <c r="J46" s="1"/>
      <c r="K46" s="6"/>
      <c r="L46" s="13"/>
      <c r="M46" s="7"/>
      <c r="N46" s="9"/>
      <c r="O46" s="158"/>
    </row>
    <row r="47" spans="1:15" s="141" customFormat="1" ht="12.75" customHeight="1" x14ac:dyDescent="0.2">
      <c r="A47" s="142" t="str">
        <f t="shared" si="0"/>
        <v/>
      </c>
      <c r="B47" s="10"/>
      <c r="C47" s="9"/>
      <c r="D47" s="9"/>
      <c r="E47" s="9"/>
      <c r="F47" s="9"/>
      <c r="G47" s="9"/>
      <c r="H47" s="1"/>
      <c r="I47" s="1"/>
      <c r="J47" s="1"/>
      <c r="K47" s="6"/>
      <c r="L47" s="13"/>
      <c r="M47" s="7"/>
      <c r="N47" s="9"/>
      <c r="O47" s="158"/>
    </row>
    <row r="48" spans="1:15" s="141" customFormat="1" ht="12.75" customHeight="1" x14ac:dyDescent="0.2">
      <c r="A48" s="142" t="str">
        <f t="shared" si="0"/>
        <v/>
      </c>
      <c r="B48" s="10"/>
      <c r="C48" s="9"/>
      <c r="D48" s="9"/>
      <c r="E48" s="9"/>
      <c r="F48" s="9"/>
      <c r="G48" s="9"/>
      <c r="H48" s="1"/>
      <c r="I48" s="1"/>
      <c r="J48" s="1"/>
      <c r="K48" s="6"/>
      <c r="L48" s="13"/>
      <c r="M48" s="7"/>
      <c r="N48" s="9"/>
      <c r="O48" s="158"/>
    </row>
    <row r="49" spans="1:15" s="141" customFormat="1" ht="12.75" customHeight="1" x14ac:dyDescent="0.2">
      <c r="A49" s="142" t="str">
        <f t="shared" si="0"/>
        <v/>
      </c>
      <c r="B49" s="10"/>
      <c r="C49" s="9"/>
      <c r="D49" s="9"/>
      <c r="E49" s="9"/>
      <c r="F49" s="9"/>
      <c r="G49" s="9"/>
      <c r="H49" s="1"/>
      <c r="I49" s="1"/>
      <c r="J49" s="1"/>
      <c r="K49" s="6"/>
      <c r="L49" s="13"/>
      <c r="M49" s="7"/>
      <c r="N49" s="9"/>
      <c r="O49" s="158"/>
    </row>
    <row r="50" spans="1:15" s="141" customFormat="1" ht="12.75" customHeight="1" x14ac:dyDescent="0.2">
      <c r="A50" s="142" t="str">
        <f t="shared" si="0"/>
        <v/>
      </c>
      <c r="B50" s="10"/>
      <c r="C50" s="9"/>
      <c r="D50" s="9"/>
      <c r="E50" s="9"/>
      <c r="F50" s="9"/>
      <c r="G50" s="9"/>
      <c r="H50" s="1"/>
      <c r="I50" s="1"/>
      <c r="J50" s="1"/>
      <c r="K50" s="6"/>
      <c r="L50" s="13"/>
      <c r="M50" s="7"/>
      <c r="N50" s="9"/>
      <c r="O50" s="158"/>
    </row>
    <row r="51" spans="1:15" s="141" customFormat="1" ht="12.75" customHeight="1" x14ac:dyDescent="0.2">
      <c r="A51" s="142" t="str">
        <f t="shared" si="0"/>
        <v/>
      </c>
      <c r="B51" s="10"/>
      <c r="C51" s="9"/>
      <c r="D51" s="9"/>
      <c r="E51" s="9"/>
      <c r="F51" s="9"/>
      <c r="G51" s="9"/>
      <c r="H51" s="1"/>
      <c r="I51" s="1"/>
      <c r="J51" s="1"/>
      <c r="K51" s="6"/>
      <c r="L51" s="13"/>
      <c r="M51" s="7"/>
      <c r="N51" s="9"/>
      <c r="O51" s="158"/>
    </row>
    <row r="52" spans="1:15" s="141" customFormat="1" ht="12.75" customHeight="1" x14ac:dyDescent="0.2">
      <c r="A52" s="142" t="str">
        <f t="shared" si="0"/>
        <v/>
      </c>
      <c r="B52" s="10"/>
      <c r="C52" s="9"/>
      <c r="D52" s="9"/>
      <c r="E52" s="9"/>
      <c r="F52" s="9"/>
      <c r="G52" s="9"/>
      <c r="H52" s="1"/>
      <c r="I52" s="1"/>
      <c r="J52" s="1"/>
      <c r="K52" s="6"/>
      <c r="L52" s="13"/>
      <c r="M52" s="7"/>
      <c r="N52" s="9"/>
      <c r="O52" s="158"/>
    </row>
    <row r="53" spans="1:15" s="141" customFormat="1" ht="12.75" customHeight="1" x14ac:dyDescent="0.2">
      <c r="A53" s="142" t="str">
        <f t="shared" si="0"/>
        <v/>
      </c>
      <c r="B53" s="10"/>
      <c r="C53" s="9"/>
      <c r="D53" s="9"/>
      <c r="E53" s="9"/>
      <c r="F53" s="9"/>
      <c r="G53" s="9"/>
      <c r="H53" s="1"/>
      <c r="I53" s="1"/>
      <c r="J53" s="1"/>
      <c r="K53" s="6"/>
      <c r="L53" s="13"/>
      <c r="M53" s="7"/>
      <c r="N53" s="9"/>
      <c r="O53" s="158"/>
    </row>
    <row r="54" spans="1:15" s="141" customFormat="1" ht="12.75" customHeight="1" x14ac:dyDescent="0.2">
      <c r="A54" s="142" t="str">
        <f t="shared" si="0"/>
        <v/>
      </c>
      <c r="B54" s="10"/>
      <c r="C54" s="9"/>
      <c r="D54" s="9"/>
      <c r="E54" s="9"/>
      <c r="F54" s="9"/>
      <c r="G54" s="9"/>
      <c r="H54" s="1"/>
      <c r="I54" s="1"/>
      <c r="J54" s="1"/>
      <c r="K54" s="6"/>
      <c r="L54" s="13"/>
      <c r="M54" s="7"/>
      <c r="N54" s="9"/>
      <c r="O54" s="158"/>
    </row>
    <row r="55" spans="1:15" s="141" customFormat="1" ht="12.75" customHeight="1" x14ac:dyDescent="0.2">
      <c r="A55" s="142" t="str">
        <f t="shared" si="0"/>
        <v/>
      </c>
      <c r="B55" s="10"/>
      <c r="C55" s="9"/>
      <c r="D55" s="9"/>
      <c r="E55" s="9"/>
      <c r="F55" s="9"/>
      <c r="G55" s="9"/>
      <c r="H55" s="1"/>
      <c r="I55" s="1"/>
      <c r="J55" s="1"/>
      <c r="K55" s="6"/>
      <c r="L55" s="13"/>
      <c r="M55" s="7"/>
      <c r="N55" s="9"/>
      <c r="O55" s="158"/>
    </row>
    <row r="56" spans="1:15" ht="12.75" customHeight="1" x14ac:dyDescent="0.2">
      <c r="A56" s="142" t="str">
        <f t="shared" si="0"/>
        <v/>
      </c>
      <c r="B56" s="10"/>
      <c r="C56" s="9"/>
      <c r="D56" s="9"/>
      <c r="E56" s="9"/>
      <c r="F56" s="9"/>
      <c r="G56" s="9"/>
      <c r="H56" s="1"/>
      <c r="I56" s="1"/>
      <c r="J56" s="1"/>
      <c r="K56" s="6"/>
      <c r="L56" s="13"/>
      <c r="M56" s="7"/>
      <c r="N56" s="9"/>
      <c r="O56" s="158"/>
    </row>
    <row r="57" spans="1:15" ht="12.75" customHeight="1" x14ac:dyDescent="0.2">
      <c r="A57" s="142" t="str">
        <f t="shared" si="0"/>
        <v/>
      </c>
      <c r="B57" s="10"/>
      <c r="C57" s="9"/>
      <c r="D57" s="9"/>
      <c r="E57" s="9"/>
      <c r="F57" s="9"/>
      <c r="G57" s="9"/>
      <c r="H57" s="1"/>
      <c r="I57" s="1"/>
      <c r="J57" s="1"/>
      <c r="K57" s="6"/>
      <c r="L57" s="13"/>
      <c r="M57" s="7"/>
      <c r="N57" s="9"/>
      <c r="O57" s="158"/>
    </row>
    <row r="58" spans="1:15" ht="12.75" customHeight="1" x14ac:dyDescent="0.2">
      <c r="A58" s="142" t="str">
        <f t="shared" si="0"/>
        <v/>
      </c>
      <c r="B58" s="10"/>
      <c r="C58" s="9"/>
      <c r="D58" s="9"/>
      <c r="E58" s="9"/>
      <c r="F58" s="9"/>
      <c r="G58" s="9"/>
      <c r="H58" s="1"/>
      <c r="I58" s="1"/>
      <c r="J58" s="1"/>
      <c r="K58" s="6"/>
      <c r="L58" s="13"/>
      <c r="M58" s="7"/>
      <c r="N58" s="9"/>
      <c r="O58" s="158"/>
    </row>
    <row r="59" spans="1:15" ht="12.75" customHeight="1" x14ac:dyDescent="0.2">
      <c r="A59" s="142" t="str">
        <f t="shared" si="0"/>
        <v/>
      </c>
      <c r="B59" s="10"/>
      <c r="C59" s="9"/>
      <c r="D59" s="9"/>
      <c r="E59" s="9"/>
      <c r="F59" s="9"/>
      <c r="G59" s="9"/>
      <c r="H59" s="1"/>
      <c r="I59" s="1"/>
      <c r="J59" s="1"/>
      <c r="K59" s="6"/>
      <c r="L59" s="13"/>
      <c r="M59" s="7"/>
      <c r="N59" s="9"/>
      <c r="O59" s="158"/>
    </row>
    <row r="60" spans="1:15" ht="12.75" customHeight="1" x14ac:dyDescent="0.2">
      <c r="A60" s="142" t="str">
        <f t="shared" si="0"/>
        <v/>
      </c>
      <c r="B60" s="10"/>
      <c r="C60" s="9"/>
      <c r="D60" s="9"/>
      <c r="E60" s="9"/>
      <c r="F60" s="9"/>
      <c r="G60" s="9"/>
      <c r="H60" s="1"/>
      <c r="I60" s="1"/>
      <c r="J60" s="1"/>
      <c r="K60" s="6"/>
      <c r="L60" s="13"/>
      <c r="M60" s="7"/>
      <c r="N60" s="9"/>
      <c r="O60" s="158"/>
    </row>
    <row r="61" spans="1:15" ht="12.75" customHeight="1" x14ac:dyDescent="0.2">
      <c r="A61" s="142" t="str">
        <f t="shared" si="0"/>
        <v/>
      </c>
      <c r="B61" s="10"/>
      <c r="C61" s="9"/>
      <c r="D61" s="9"/>
      <c r="E61" s="9"/>
      <c r="F61" s="9"/>
      <c r="G61" s="9"/>
      <c r="H61" s="1"/>
      <c r="I61" s="1"/>
      <c r="J61" s="1"/>
      <c r="K61" s="6"/>
      <c r="L61" s="13"/>
      <c r="M61" s="7"/>
      <c r="N61" s="9"/>
      <c r="O61" s="158"/>
    </row>
    <row r="62" spans="1:15" ht="12.75" customHeight="1" x14ac:dyDescent="0.2">
      <c r="A62" s="142" t="str">
        <f t="shared" si="0"/>
        <v/>
      </c>
      <c r="B62" s="10"/>
      <c r="C62" s="9"/>
      <c r="D62" s="9"/>
      <c r="E62" s="9"/>
      <c r="F62" s="9"/>
      <c r="G62" s="9"/>
      <c r="H62" s="1"/>
      <c r="I62" s="1"/>
      <c r="J62" s="1"/>
      <c r="K62" s="6"/>
      <c r="L62" s="13"/>
      <c r="M62" s="7"/>
      <c r="N62" s="9"/>
      <c r="O62" s="158"/>
    </row>
    <row r="63" spans="1:15" ht="12.75" customHeight="1" x14ac:dyDescent="0.2">
      <c r="A63" s="142" t="str">
        <f t="shared" si="0"/>
        <v/>
      </c>
      <c r="B63" s="10"/>
      <c r="C63" s="9"/>
      <c r="D63" s="9"/>
      <c r="E63" s="9"/>
      <c r="F63" s="9"/>
      <c r="G63" s="9"/>
      <c r="H63" s="1"/>
      <c r="I63" s="1"/>
      <c r="J63" s="1"/>
      <c r="K63" s="6"/>
      <c r="L63" s="13"/>
      <c r="M63" s="7"/>
      <c r="N63" s="9"/>
      <c r="O63" s="158"/>
    </row>
    <row r="64" spans="1:15" ht="12.75" customHeight="1" x14ac:dyDescent="0.2">
      <c r="A64" s="142" t="str">
        <f t="shared" si="0"/>
        <v/>
      </c>
      <c r="B64" s="10"/>
      <c r="C64" s="9"/>
      <c r="D64" s="9"/>
      <c r="E64" s="9"/>
      <c r="F64" s="9"/>
      <c r="G64" s="9"/>
      <c r="H64" s="1"/>
      <c r="I64" s="1"/>
      <c r="J64" s="1"/>
      <c r="K64" s="6"/>
      <c r="L64" s="13"/>
      <c r="M64" s="7"/>
      <c r="N64" s="9"/>
      <c r="O64" s="158"/>
    </row>
    <row r="65" spans="1:15" ht="12.75" customHeight="1" x14ac:dyDescent="0.2">
      <c r="A65" s="142" t="str">
        <f t="shared" si="0"/>
        <v/>
      </c>
      <c r="B65" s="10"/>
      <c r="C65" s="9"/>
      <c r="D65" s="9"/>
      <c r="E65" s="9"/>
      <c r="F65" s="9"/>
      <c r="G65" s="9"/>
      <c r="H65" s="1"/>
      <c r="I65" s="1"/>
      <c r="J65" s="1"/>
      <c r="K65" s="6"/>
      <c r="L65" s="13"/>
      <c r="M65" s="7"/>
      <c r="N65" s="9"/>
      <c r="O65" s="158"/>
    </row>
    <row r="66" spans="1:15" ht="12.75" customHeight="1" x14ac:dyDescent="0.2">
      <c r="A66" s="142" t="str">
        <f t="shared" si="0"/>
        <v/>
      </c>
      <c r="B66" s="10"/>
      <c r="C66" s="9"/>
      <c r="D66" s="9"/>
      <c r="E66" s="9"/>
      <c r="F66" s="9"/>
      <c r="G66" s="9"/>
      <c r="H66" s="1"/>
      <c r="I66" s="1"/>
      <c r="J66" s="1"/>
      <c r="K66" s="6"/>
      <c r="L66" s="13"/>
      <c r="M66" s="7"/>
      <c r="N66" s="9"/>
      <c r="O66" s="158"/>
    </row>
    <row r="67" spans="1:15" ht="12.75" customHeight="1" x14ac:dyDescent="0.2">
      <c r="A67" s="142" t="str">
        <f t="shared" si="0"/>
        <v/>
      </c>
      <c r="B67" s="10"/>
      <c r="C67" s="9"/>
      <c r="D67" s="9"/>
      <c r="E67" s="9"/>
      <c r="F67" s="9"/>
      <c r="G67" s="9"/>
      <c r="H67" s="1"/>
      <c r="I67" s="1"/>
      <c r="J67" s="1"/>
      <c r="K67" s="6"/>
      <c r="L67" s="13"/>
      <c r="M67" s="7"/>
      <c r="N67" s="9"/>
      <c r="O67" s="158"/>
    </row>
    <row r="68" spans="1:15" ht="12.75" customHeight="1" x14ac:dyDescent="0.2">
      <c r="A68" s="142" t="str">
        <f t="shared" si="0"/>
        <v/>
      </c>
      <c r="B68" s="10"/>
      <c r="C68" s="9"/>
      <c r="D68" s="9"/>
      <c r="E68" s="9"/>
      <c r="F68" s="9"/>
      <c r="G68" s="9"/>
      <c r="H68" s="1"/>
      <c r="I68" s="1"/>
      <c r="J68" s="1"/>
      <c r="K68" s="6"/>
      <c r="L68" s="13"/>
      <c r="M68" s="7"/>
      <c r="N68" s="9"/>
      <c r="O68" s="158"/>
    </row>
    <row r="69" spans="1:15" ht="12.75" customHeight="1" x14ac:dyDescent="0.2">
      <c r="A69" s="142" t="str">
        <f t="shared" si="0"/>
        <v/>
      </c>
      <c r="B69" s="10"/>
      <c r="C69" s="9"/>
      <c r="D69" s="9"/>
      <c r="E69" s="9"/>
      <c r="F69" s="9"/>
      <c r="G69" s="9"/>
      <c r="H69" s="1"/>
      <c r="I69" s="1"/>
      <c r="J69" s="1"/>
      <c r="K69" s="6"/>
      <c r="L69" s="13"/>
      <c r="M69" s="7"/>
      <c r="N69" s="9"/>
      <c r="O69" s="158"/>
    </row>
    <row r="70" spans="1:15" ht="12.75" customHeight="1" x14ac:dyDescent="0.2">
      <c r="A70" s="142" t="str">
        <f t="shared" si="0"/>
        <v/>
      </c>
      <c r="B70" s="10"/>
      <c r="C70" s="9"/>
      <c r="D70" s="9"/>
      <c r="E70" s="9"/>
      <c r="F70" s="9"/>
      <c r="G70" s="9"/>
      <c r="H70" s="1"/>
      <c r="I70" s="1"/>
      <c r="J70" s="1"/>
      <c r="K70" s="6"/>
      <c r="L70" s="13"/>
      <c r="M70" s="7"/>
      <c r="N70" s="9"/>
      <c r="O70" s="158"/>
    </row>
    <row r="71" spans="1:15" ht="12.75" customHeight="1" x14ac:dyDescent="0.2">
      <c r="A71" s="142" t="str">
        <f t="shared" si="0"/>
        <v/>
      </c>
      <c r="B71" s="10"/>
      <c r="C71" s="9"/>
      <c r="D71" s="9"/>
      <c r="E71" s="9"/>
      <c r="F71" s="9"/>
      <c r="G71" s="9"/>
      <c r="H71" s="1"/>
      <c r="I71" s="1"/>
      <c r="J71" s="1"/>
      <c r="K71" s="6"/>
      <c r="L71" s="13"/>
      <c r="M71" s="7"/>
      <c r="N71" s="9"/>
      <c r="O71" s="158"/>
    </row>
    <row r="72" spans="1:15" ht="12.75" customHeight="1" x14ac:dyDescent="0.2">
      <c r="A72" s="142" t="str">
        <f t="shared" si="0"/>
        <v/>
      </c>
      <c r="B72" s="10"/>
      <c r="C72" s="9"/>
      <c r="D72" s="9"/>
      <c r="E72" s="9"/>
      <c r="F72" s="9"/>
      <c r="G72" s="9"/>
      <c r="H72" s="1"/>
      <c r="I72" s="1"/>
      <c r="J72" s="1"/>
      <c r="K72" s="6"/>
      <c r="L72" s="13"/>
      <c r="M72" s="7"/>
      <c r="N72" s="9"/>
      <c r="O72" s="158"/>
    </row>
    <row r="73" spans="1:15" ht="12.75" customHeight="1" x14ac:dyDescent="0.2">
      <c r="A73" s="142" t="str">
        <f t="shared" si="0"/>
        <v/>
      </c>
      <c r="B73" s="10"/>
      <c r="C73" s="9"/>
      <c r="D73" s="9"/>
      <c r="E73" s="9"/>
      <c r="F73" s="9"/>
      <c r="G73" s="9"/>
      <c r="H73" s="1"/>
      <c r="I73" s="1"/>
      <c r="J73" s="1"/>
      <c r="K73" s="6"/>
      <c r="L73" s="13"/>
      <c r="M73" s="7"/>
      <c r="N73" s="9"/>
      <c r="O73" s="158"/>
    </row>
    <row r="74" spans="1:15" ht="12.75" customHeight="1" x14ac:dyDescent="0.2">
      <c r="A74" s="142" t="str">
        <f t="shared" si="0"/>
        <v/>
      </c>
      <c r="B74" s="10"/>
      <c r="C74" s="9"/>
      <c r="D74" s="9"/>
      <c r="E74" s="9"/>
      <c r="F74" s="9"/>
      <c r="G74" s="9"/>
      <c r="H74" s="1"/>
      <c r="I74" s="1"/>
      <c r="J74" s="1"/>
      <c r="K74" s="6"/>
      <c r="L74" s="13"/>
      <c r="M74" s="7"/>
      <c r="N74" s="9"/>
      <c r="O74" s="158"/>
    </row>
    <row r="75" spans="1:15" ht="12.75" customHeight="1" x14ac:dyDescent="0.2">
      <c r="A75" s="142" t="str">
        <f t="shared" si="0"/>
        <v/>
      </c>
      <c r="B75" s="10"/>
      <c r="C75" s="9"/>
      <c r="D75" s="9"/>
      <c r="E75" s="9"/>
      <c r="F75" s="9"/>
      <c r="G75" s="9"/>
      <c r="H75" s="1"/>
      <c r="I75" s="1"/>
      <c r="J75" s="1"/>
      <c r="K75" s="6"/>
      <c r="L75" s="13"/>
      <c r="M75" s="7"/>
      <c r="N75" s="9"/>
      <c r="O75" s="158"/>
    </row>
    <row r="76" spans="1:15" ht="12.75" customHeight="1" x14ac:dyDescent="0.2">
      <c r="A76" s="142" t="str">
        <f t="shared" si="0"/>
        <v/>
      </c>
      <c r="B76" s="10"/>
      <c r="C76" s="9"/>
      <c r="D76" s="9"/>
      <c r="E76" s="9"/>
      <c r="F76" s="9"/>
      <c r="G76" s="9"/>
      <c r="H76" s="1"/>
      <c r="I76" s="1"/>
      <c r="J76" s="1"/>
      <c r="K76" s="6"/>
      <c r="L76" s="13"/>
      <c r="M76" s="7"/>
      <c r="N76" s="9"/>
      <c r="O76" s="158"/>
    </row>
    <row r="77" spans="1:15" ht="12.75" customHeight="1" x14ac:dyDescent="0.2">
      <c r="A77" s="142" t="str">
        <f t="shared" si="0"/>
        <v/>
      </c>
      <c r="B77" s="10"/>
      <c r="C77" s="9"/>
      <c r="D77" s="9"/>
      <c r="E77" s="9"/>
      <c r="F77" s="9"/>
      <c r="G77" s="9"/>
      <c r="H77" s="1"/>
      <c r="I77" s="1"/>
      <c r="J77" s="1"/>
      <c r="K77" s="6"/>
      <c r="L77" s="13"/>
      <c r="M77" s="7"/>
      <c r="N77" s="9"/>
      <c r="O77" s="158"/>
    </row>
    <row r="78" spans="1:15" ht="12.75" customHeight="1" x14ac:dyDescent="0.2">
      <c r="A78" s="142" t="str">
        <f t="shared" si="0"/>
        <v/>
      </c>
      <c r="B78" s="10"/>
      <c r="C78" s="9"/>
      <c r="D78" s="9"/>
      <c r="E78" s="9"/>
      <c r="F78" s="9"/>
      <c r="G78" s="9"/>
      <c r="H78" s="1"/>
      <c r="I78" s="1"/>
      <c r="J78" s="1"/>
      <c r="K78" s="6"/>
      <c r="L78" s="13"/>
      <c r="M78" s="7"/>
      <c r="N78" s="9"/>
      <c r="O78" s="158"/>
    </row>
    <row r="79" spans="1:15" ht="12.75" customHeight="1" x14ac:dyDescent="0.2">
      <c r="A79" s="142" t="str">
        <f t="shared" si="0"/>
        <v/>
      </c>
      <c r="B79" s="10"/>
      <c r="C79" s="9"/>
      <c r="D79" s="9"/>
      <c r="E79" s="9"/>
      <c r="F79" s="9"/>
      <c r="G79" s="9"/>
      <c r="H79" s="1"/>
      <c r="I79" s="1"/>
      <c r="J79" s="1"/>
      <c r="K79" s="6"/>
      <c r="L79" s="13"/>
      <c r="M79" s="7"/>
      <c r="N79" s="9"/>
      <c r="O79" s="158"/>
    </row>
    <row r="80" spans="1:15" ht="12.75" customHeight="1" x14ac:dyDescent="0.2">
      <c r="A80" s="142" t="str">
        <f t="shared" si="0"/>
        <v/>
      </c>
      <c r="B80" s="10"/>
      <c r="C80" s="9"/>
      <c r="D80" s="9"/>
      <c r="E80" s="9"/>
      <c r="F80" s="9"/>
      <c r="G80" s="9"/>
      <c r="H80" s="1"/>
      <c r="I80" s="1"/>
      <c r="J80" s="1"/>
      <c r="K80" s="6"/>
      <c r="L80" s="13"/>
      <c r="M80" s="7"/>
      <c r="N80" s="9"/>
      <c r="O80" s="158"/>
    </row>
    <row r="81" spans="1:15" ht="12.75" customHeight="1" x14ac:dyDescent="0.2">
      <c r="A81" s="142" t="str">
        <f t="shared" ref="A81:A102" si="1">IF(AND((K81="Change was made"),(M81="Accepted")), "Complete", IF(AND((K81="Change was NOT made"),(M81="Accepted")),"Complete", IF(OR((K81="Change was NOT made"),(M81="Not Accepted")),"REJECTED", "")))</f>
        <v/>
      </c>
      <c r="B81" s="10"/>
      <c r="C81" s="9"/>
      <c r="D81" s="9"/>
      <c r="E81" s="9"/>
      <c r="F81" s="9"/>
      <c r="G81" s="9"/>
      <c r="H81" s="1"/>
      <c r="I81" s="1"/>
      <c r="J81" s="1"/>
      <c r="K81" s="6"/>
      <c r="L81" s="13"/>
      <c r="M81" s="7"/>
      <c r="N81" s="9"/>
      <c r="O81" s="158"/>
    </row>
    <row r="82" spans="1:15" ht="12.75" customHeight="1" x14ac:dyDescent="0.2">
      <c r="A82" s="142" t="str">
        <f t="shared" si="1"/>
        <v/>
      </c>
      <c r="B82" s="10"/>
      <c r="C82" s="9"/>
      <c r="D82" s="9"/>
      <c r="E82" s="9"/>
      <c r="F82" s="9"/>
      <c r="G82" s="9"/>
      <c r="H82" s="1"/>
      <c r="I82" s="1"/>
      <c r="J82" s="1"/>
      <c r="K82" s="6"/>
      <c r="L82" s="13"/>
      <c r="M82" s="7"/>
      <c r="N82" s="9"/>
      <c r="O82" s="158"/>
    </row>
    <row r="83" spans="1:15" ht="12.75" customHeight="1" x14ac:dyDescent="0.2">
      <c r="A83" s="142" t="str">
        <f t="shared" si="1"/>
        <v/>
      </c>
      <c r="B83" s="10"/>
      <c r="C83" s="9"/>
      <c r="D83" s="9"/>
      <c r="E83" s="9"/>
      <c r="F83" s="9"/>
      <c r="G83" s="9"/>
      <c r="H83" s="1"/>
      <c r="I83" s="1"/>
      <c r="J83" s="1"/>
      <c r="K83" s="6"/>
      <c r="L83" s="13"/>
      <c r="M83" s="7"/>
      <c r="N83" s="9"/>
      <c r="O83" s="158"/>
    </row>
    <row r="84" spans="1:15" ht="12.75" customHeight="1" x14ac:dyDescent="0.2">
      <c r="A84" s="142" t="str">
        <f t="shared" si="1"/>
        <v/>
      </c>
      <c r="B84" s="10"/>
      <c r="C84" s="9"/>
      <c r="D84" s="9"/>
      <c r="E84" s="9"/>
      <c r="F84" s="9"/>
      <c r="G84" s="9"/>
      <c r="H84" s="1"/>
      <c r="I84" s="1"/>
      <c r="J84" s="1"/>
      <c r="K84" s="6"/>
      <c r="L84" s="13"/>
      <c r="M84" s="7"/>
      <c r="N84" s="9"/>
      <c r="O84" s="158"/>
    </row>
    <row r="85" spans="1:15" ht="12.75" customHeight="1" x14ac:dyDescent="0.2">
      <c r="A85" s="142" t="str">
        <f t="shared" si="1"/>
        <v/>
      </c>
      <c r="B85" s="10"/>
      <c r="C85" s="9"/>
      <c r="D85" s="9"/>
      <c r="E85" s="9"/>
      <c r="F85" s="9"/>
      <c r="G85" s="9"/>
      <c r="H85" s="1"/>
      <c r="I85" s="1"/>
      <c r="J85" s="1"/>
      <c r="K85" s="6"/>
      <c r="L85" s="13"/>
      <c r="M85" s="7"/>
      <c r="N85" s="9"/>
      <c r="O85" s="158"/>
    </row>
    <row r="86" spans="1:15" ht="12.75" customHeight="1" x14ac:dyDescent="0.2">
      <c r="A86" s="142" t="str">
        <f t="shared" si="1"/>
        <v/>
      </c>
      <c r="B86" s="10"/>
      <c r="C86" s="9"/>
      <c r="D86" s="9"/>
      <c r="E86" s="9"/>
      <c r="F86" s="9"/>
      <c r="G86" s="9"/>
      <c r="H86" s="1"/>
      <c r="I86" s="1"/>
      <c r="J86" s="1"/>
      <c r="K86" s="6"/>
      <c r="L86" s="13"/>
      <c r="M86" s="7"/>
      <c r="N86" s="9"/>
      <c r="O86" s="158"/>
    </row>
    <row r="87" spans="1:15" ht="12.75" customHeight="1" x14ac:dyDescent="0.2">
      <c r="A87" s="142" t="str">
        <f t="shared" si="1"/>
        <v/>
      </c>
      <c r="B87" s="10"/>
      <c r="C87" s="9"/>
      <c r="D87" s="9"/>
      <c r="E87" s="9"/>
      <c r="F87" s="9"/>
      <c r="G87" s="9"/>
      <c r="H87" s="1"/>
      <c r="I87" s="1"/>
      <c r="J87" s="1"/>
      <c r="K87" s="6"/>
      <c r="L87" s="13"/>
      <c r="M87" s="7"/>
      <c r="N87" s="9"/>
      <c r="O87" s="158"/>
    </row>
    <row r="88" spans="1:15" ht="12.75" customHeight="1" x14ac:dyDescent="0.2">
      <c r="A88" s="142" t="str">
        <f t="shared" si="1"/>
        <v/>
      </c>
      <c r="B88" s="10"/>
      <c r="C88" s="9"/>
      <c r="D88" s="9"/>
      <c r="E88" s="9"/>
      <c r="F88" s="9"/>
      <c r="G88" s="9"/>
      <c r="H88" s="1"/>
      <c r="I88" s="1"/>
      <c r="J88" s="1"/>
      <c r="K88" s="6"/>
      <c r="L88" s="13"/>
      <c r="M88" s="7"/>
      <c r="N88" s="9"/>
      <c r="O88" s="158"/>
    </row>
    <row r="89" spans="1:15" ht="12.75" customHeight="1" x14ac:dyDescent="0.2">
      <c r="A89" s="142" t="str">
        <f t="shared" si="1"/>
        <v/>
      </c>
      <c r="B89" s="10"/>
      <c r="C89" s="9"/>
      <c r="D89" s="9"/>
      <c r="E89" s="9"/>
      <c r="F89" s="9"/>
      <c r="G89" s="9"/>
      <c r="H89" s="1"/>
      <c r="I89" s="1"/>
      <c r="J89" s="1"/>
      <c r="K89" s="6"/>
      <c r="L89" s="13"/>
      <c r="M89" s="7"/>
      <c r="N89" s="9"/>
      <c r="O89" s="158"/>
    </row>
    <row r="90" spans="1:15" ht="12.75" customHeight="1" x14ac:dyDescent="0.2">
      <c r="A90" s="142" t="str">
        <f t="shared" si="1"/>
        <v/>
      </c>
      <c r="B90" s="10"/>
      <c r="C90" s="9"/>
      <c r="D90" s="9"/>
      <c r="E90" s="9"/>
      <c r="F90" s="9"/>
      <c r="G90" s="9"/>
      <c r="H90" s="1"/>
      <c r="I90" s="1"/>
      <c r="J90" s="1"/>
      <c r="K90" s="6"/>
      <c r="L90" s="13"/>
      <c r="M90" s="7"/>
      <c r="N90" s="9"/>
      <c r="O90" s="158"/>
    </row>
    <row r="91" spans="1:15" ht="12.75" customHeight="1" x14ac:dyDescent="0.2">
      <c r="A91" s="142" t="str">
        <f t="shared" si="1"/>
        <v/>
      </c>
      <c r="B91" s="10"/>
      <c r="C91" s="9"/>
      <c r="D91" s="9"/>
      <c r="E91" s="9"/>
      <c r="F91" s="9"/>
      <c r="G91" s="9"/>
      <c r="H91" s="1"/>
      <c r="I91" s="1"/>
      <c r="J91" s="1"/>
      <c r="K91" s="6"/>
      <c r="L91" s="13"/>
      <c r="M91" s="7"/>
      <c r="N91" s="9"/>
      <c r="O91" s="158"/>
    </row>
    <row r="92" spans="1:15" ht="12.75" customHeight="1" x14ac:dyDescent="0.2">
      <c r="A92" s="142" t="str">
        <f t="shared" si="1"/>
        <v/>
      </c>
      <c r="B92" s="10"/>
      <c r="C92" s="9"/>
      <c r="D92" s="9"/>
      <c r="E92" s="9"/>
      <c r="F92" s="9"/>
      <c r="G92" s="9"/>
      <c r="H92" s="1"/>
      <c r="I92" s="1"/>
      <c r="J92" s="1"/>
      <c r="K92" s="6"/>
      <c r="L92" s="13"/>
      <c r="M92" s="7"/>
      <c r="N92" s="9"/>
      <c r="O92" s="158"/>
    </row>
    <row r="93" spans="1:15" ht="12.75" customHeight="1" x14ac:dyDescent="0.2">
      <c r="A93" s="142" t="str">
        <f t="shared" si="1"/>
        <v/>
      </c>
      <c r="B93" s="10"/>
      <c r="C93" s="9"/>
      <c r="D93" s="9"/>
      <c r="E93" s="9"/>
      <c r="F93" s="9"/>
      <c r="G93" s="9"/>
      <c r="H93" s="1"/>
      <c r="I93" s="1"/>
      <c r="J93" s="1"/>
      <c r="K93" s="6"/>
      <c r="L93" s="13"/>
      <c r="M93" s="7"/>
      <c r="N93" s="9"/>
      <c r="O93" s="158"/>
    </row>
    <row r="94" spans="1:15" ht="12.75" customHeight="1" x14ac:dyDescent="0.2">
      <c r="A94" s="142" t="str">
        <f t="shared" si="1"/>
        <v/>
      </c>
      <c r="B94" s="10"/>
      <c r="C94" s="9"/>
      <c r="D94" s="9"/>
      <c r="E94" s="9"/>
      <c r="F94" s="9"/>
      <c r="G94" s="9"/>
      <c r="H94" s="1"/>
      <c r="I94" s="1"/>
      <c r="J94" s="1"/>
      <c r="K94" s="6"/>
      <c r="L94" s="13"/>
      <c r="M94" s="7"/>
      <c r="N94" s="9"/>
      <c r="O94" s="158"/>
    </row>
    <row r="95" spans="1:15" ht="12.75" customHeight="1" x14ac:dyDescent="0.2">
      <c r="A95" s="142" t="str">
        <f t="shared" si="1"/>
        <v/>
      </c>
      <c r="B95" s="10"/>
      <c r="C95" s="9"/>
      <c r="D95" s="9"/>
      <c r="E95" s="9"/>
      <c r="F95" s="9"/>
      <c r="G95" s="9"/>
      <c r="H95" s="1"/>
      <c r="I95" s="1"/>
      <c r="J95" s="1"/>
      <c r="K95" s="6"/>
      <c r="L95" s="13"/>
      <c r="M95" s="7"/>
      <c r="N95" s="9"/>
      <c r="O95" s="158"/>
    </row>
    <row r="96" spans="1:15" ht="12.75" customHeight="1" x14ac:dyDescent="0.2">
      <c r="A96" s="142" t="str">
        <f t="shared" si="1"/>
        <v/>
      </c>
      <c r="B96" s="10"/>
      <c r="C96" s="9"/>
      <c r="D96" s="9"/>
      <c r="E96" s="9"/>
      <c r="F96" s="9"/>
      <c r="G96" s="9"/>
      <c r="H96" s="1"/>
      <c r="I96" s="1"/>
      <c r="J96" s="1"/>
      <c r="K96" s="6"/>
      <c r="L96" s="13"/>
      <c r="M96" s="7"/>
      <c r="N96" s="9"/>
      <c r="O96" s="158"/>
    </row>
    <row r="97" spans="1:15" ht="12.75" customHeight="1" x14ac:dyDescent="0.2">
      <c r="A97" s="142" t="str">
        <f t="shared" si="1"/>
        <v/>
      </c>
      <c r="B97" s="10"/>
      <c r="C97" s="9"/>
      <c r="D97" s="9"/>
      <c r="E97" s="9"/>
      <c r="F97" s="9"/>
      <c r="G97" s="9"/>
      <c r="H97" s="1"/>
      <c r="I97" s="1"/>
      <c r="J97" s="1"/>
      <c r="K97" s="6"/>
      <c r="L97" s="13"/>
      <c r="M97" s="7"/>
      <c r="N97" s="9"/>
      <c r="O97" s="158"/>
    </row>
    <row r="98" spans="1:15" ht="12.75" customHeight="1" x14ac:dyDescent="0.2">
      <c r="A98" s="142" t="str">
        <f t="shared" si="1"/>
        <v/>
      </c>
      <c r="B98" s="10"/>
      <c r="C98" s="9"/>
      <c r="D98" s="9"/>
      <c r="E98" s="9"/>
      <c r="F98" s="9"/>
      <c r="G98" s="9"/>
      <c r="H98" s="1"/>
      <c r="I98" s="1"/>
      <c r="J98" s="1"/>
      <c r="K98" s="6"/>
      <c r="L98" s="13"/>
      <c r="M98" s="7"/>
      <c r="N98" s="9"/>
      <c r="O98" s="158"/>
    </row>
    <row r="99" spans="1:15" ht="12.75" customHeight="1" x14ac:dyDescent="0.2">
      <c r="A99" s="142" t="str">
        <f t="shared" si="1"/>
        <v/>
      </c>
      <c r="B99" s="10"/>
      <c r="C99" s="9"/>
      <c r="D99" s="9"/>
      <c r="E99" s="9"/>
      <c r="F99" s="9"/>
      <c r="G99" s="9"/>
      <c r="H99" s="1"/>
      <c r="I99" s="1"/>
      <c r="J99" s="1"/>
      <c r="K99" s="6"/>
      <c r="L99" s="13"/>
      <c r="M99" s="7"/>
      <c r="N99" s="9"/>
      <c r="O99" s="158"/>
    </row>
    <row r="100" spans="1:15" ht="12.75" customHeight="1" x14ac:dyDescent="0.2">
      <c r="A100" s="142" t="str">
        <f t="shared" si="1"/>
        <v/>
      </c>
      <c r="B100" s="10"/>
      <c r="C100" s="9"/>
      <c r="D100" s="9"/>
      <c r="E100" s="9"/>
      <c r="F100" s="9"/>
      <c r="G100" s="9"/>
      <c r="H100" s="1"/>
      <c r="I100" s="1"/>
      <c r="J100" s="1"/>
      <c r="K100" s="6"/>
      <c r="L100" s="13"/>
      <c r="M100" s="7"/>
      <c r="N100" s="9"/>
      <c r="O100" s="158"/>
    </row>
    <row r="101" spans="1:15" ht="12.75" customHeight="1" x14ac:dyDescent="0.2">
      <c r="A101" s="142" t="str">
        <f t="shared" si="1"/>
        <v/>
      </c>
      <c r="B101" s="10"/>
      <c r="C101" s="9"/>
      <c r="D101" s="9"/>
      <c r="E101" s="9"/>
      <c r="F101" s="9"/>
      <c r="G101" s="9"/>
      <c r="H101" s="1"/>
      <c r="I101" s="1"/>
      <c r="J101" s="1"/>
      <c r="K101" s="6"/>
      <c r="L101" s="13"/>
      <c r="M101" s="7"/>
      <c r="N101" s="9"/>
      <c r="O101" s="158"/>
    </row>
    <row r="102" spans="1:15" ht="12.75" customHeight="1" x14ac:dyDescent="0.2">
      <c r="A102" s="142" t="str">
        <f t="shared" si="1"/>
        <v/>
      </c>
      <c r="B102" s="10"/>
      <c r="C102" s="9"/>
      <c r="D102" s="9"/>
      <c r="E102" s="9"/>
      <c r="F102" s="9"/>
      <c r="G102" s="9"/>
      <c r="H102" s="1"/>
      <c r="I102" s="1"/>
      <c r="J102" s="1"/>
      <c r="K102" s="6"/>
      <c r="L102" s="13"/>
      <c r="M102" s="7"/>
      <c r="N102" s="9"/>
      <c r="O102" s="158"/>
    </row>
  </sheetData>
  <sheetProtection formatCells="0" formatColumns="0" formatRows="0" insertRows="0" insertHyperlinks="0"/>
  <mergeCells count="8">
    <mergeCell ref="D4:G4"/>
    <mergeCell ref="G6:I6"/>
    <mergeCell ref="K14:L14"/>
    <mergeCell ref="G7:I9"/>
    <mergeCell ref="D7:E7"/>
    <mergeCell ref="D6:E6"/>
    <mergeCell ref="D9:E9"/>
    <mergeCell ref="D8:E8"/>
  </mergeCells>
  <conditionalFormatting sqref="B16:O102">
    <cfRule type="expression" dxfId="5" priority="10">
      <formula>AND($A16="REJECTED")</formula>
    </cfRule>
    <cfRule type="expression" dxfId="4" priority="11">
      <formula>AND($A16="Complete")</formula>
    </cfRule>
  </conditionalFormatting>
  <conditionalFormatting sqref="G6">
    <cfRule type="containsText" dxfId="3" priority="14" operator="containsText" text="Some changes from Round 2 have not been addressed. Please refer to the previous tab.">
      <formula>NOT(ISERROR(SEARCH("Some changes from Round 2 have not been addressed. Please refer to the previous tab.",G6)))</formula>
    </cfRule>
  </conditionalFormatting>
  <conditionalFormatting sqref="D7">
    <cfRule type="cellIs" dxfId="2" priority="6" operator="equal">
      <formula>"RUSH"</formula>
    </cfRule>
  </conditionalFormatting>
  <conditionalFormatting sqref="A16:A102">
    <cfRule type="cellIs" dxfId="1" priority="5" operator="equal">
      <formula>"REJECTED"</formula>
    </cfRule>
  </conditionalFormatting>
  <conditionalFormatting sqref="B16:O102 B15:E15 G15:O15">
    <cfRule type="expression" dxfId="0" priority="23">
      <formula>OR($D$9="Type 1", $D$9="Type 2", $D$9="Type 3")</formula>
    </cfRule>
  </conditionalFormatting>
  <dataValidations count="4">
    <dataValidation type="list" allowBlank="1" showInputMessage="1" showErrorMessage="1" sqref="H64739:H64741 H982243:H982245 H916707:H916709 H851171:H851173 H785635:H785637 H720099:H720101 H654563:H654565 H589027:H589029 H523491:H523493 H457955:H457957 H392419:H392421 H326883:H326885 H261347:H261349 H195811:H195813 H130275:H130277">
      <formula1>#REF!</formula1>
    </dataValidation>
    <dataValidation type="list" allowBlank="1" showInputMessage="1" showErrorMessage="1" sqref="M16:M102">
      <formula1>Agency_Accepts</formula1>
    </dataValidation>
    <dataValidation type="list" allowBlank="1" showInputMessage="1" showErrorMessage="1" sqref="K16:K102">
      <formula1>Change_Made</formula1>
    </dataValidation>
    <dataValidation type="list" allowBlank="1" showInputMessage="1" showErrorMessage="1" sqref="C16:C102">
      <formula1>CRF_Rd_3</formula1>
    </dataValidation>
  </dataValidations>
  <pageMargins left="0.75" right="0.75" top="1" bottom="1" header="0.5" footer="0.5"/>
  <pageSetup scale="25"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tint="0.249977111117893"/>
  </sheetPr>
  <dimension ref="B2:O49"/>
  <sheetViews>
    <sheetView workbookViewId="0">
      <selection activeCell="B13" sqref="B13"/>
    </sheetView>
  </sheetViews>
  <sheetFormatPr defaultRowHeight="15" x14ac:dyDescent="0.25"/>
  <cols>
    <col min="1" max="1" width="7.140625" style="27" customWidth="1"/>
    <col min="2" max="2" width="43" style="27" customWidth="1"/>
    <col min="3" max="3" width="25.140625" style="27" customWidth="1"/>
    <col min="4" max="4" width="24.5703125" style="27" bestFit="1" customWidth="1"/>
    <col min="5" max="5" width="34.7109375" style="27" bestFit="1" customWidth="1"/>
    <col min="6" max="6" width="24.5703125" style="27" bestFit="1" customWidth="1"/>
    <col min="7" max="7" width="18.140625" style="27" customWidth="1"/>
    <col min="8" max="8" width="17.7109375" style="27" customWidth="1"/>
    <col min="9" max="9" width="18" style="27" customWidth="1"/>
    <col min="10" max="10" width="18.140625" style="27" bestFit="1" customWidth="1"/>
    <col min="11" max="11" width="6.5703125" style="27" customWidth="1"/>
    <col min="12" max="12" width="18" style="27" customWidth="1"/>
    <col min="13" max="13" width="12.42578125" style="27" customWidth="1"/>
    <col min="14" max="14" width="9.140625" style="27"/>
    <col min="15" max="15" width="56.7109375" style="27" bestFit="1" customWidth="1"/>
    <col min="16" max="16384" width="9.140625" style="27"/>
  </cols>
  <sheetData>
    <row r="2" spans="2:15" x14ac:dyDescent="0.25">
      <c r="O2" s="53" t="s">
        <v>1</v>
      </c>
    </row>
    <row r="3" spans="2:15" x14ac:dyDescent="0.25">
      <c r="B3" s="25" t="s">
        <v>99</v>
      </c>
      <c r="C3" s="25" t="s">
        <v>116</v>
      </c>
      <c r="D3" s="26" t="s">
        <v>68</v>
      </c>
      <c r="E3" s="25" t="s">
        <v>106</v>
      </c>
      <c r="G3" s="39" t="s">
        <v>111</v>
      </c>
      <c r="H3" s="27" t="s">
        <v>112</v>
      </c>
      <c r="O3" s="54" t="s">
        <v>174</v>
      </c>
    </row>
    <row r="4" spans="2:15" x14ac:dyDescent="0.25">
      <c r="B4" s="28" t="s">
        <v>69</v>
      </c>
      <c r="C4" s="28" t="s">
        <v>69</v>
      </c>
      <c r="D4" s="29" t="s">
        <v>69</v>
      </c>
      <c r="E4" s="28" t="s">
        <v>69</v>
      </c>
      <c r="G4" s="40"/>
      <c r="N4" s="30"/>
      <c r="O4" s="54" t="s">
        <v>175</v>
      </c>
    </row>
    <row r="5" spans="2:15" x14ac:dyDescent="0.25">
      <c r="B5" s="31" t="s">
        <v>193</v>
      </c>
      <c r="C5" s="31" t="s">
        <v>74</v>
      </c>
      <c r="D5" s="32" t="s">
        <v>70</v>
      </c>
      <c r="E5" s="31" t="s">
        <v>212</v>
      </c>
      <c r="G5" s="39" t="s">
        <v>114</v>
      </c>
      <c r="H5" s="27" t="s">
        <v>113</v>
      </c>
      <c r="N5" s="30"/>
      <c r="O5" s="54" t="s">
        <v>173</v>
      </c>
    </row>
    <row r="6" spans="2:15" x14ac:dyDescent="0.25">
      <c r="B6" s="31" t="s">
        <v>102</v>
      </c>
      <c r="C6" s="31" t="s">
        <v>241</v>
      </c>
      <c r="D6" s="32" t="s">
        <v>71</v>
      </c>
      <c r="E6" s="31" t="s">
        <v>210</v>
      </c>
      <c r="N6" s="30"/>
      <c r="O6" s="54" t="s">
        <v>176</v>
      </c>
    </row>
    <row r="7" spans="2:15" x14ac:dyDescent="0.25">
      <c r="B7" s="31" t="s">
        <v>103</v>
      </c>
      <c r="C7" s="31" t="s">
        <v>75</v>
      </c>
      <c r="D7" s="33"/>
      <c r="E7" s="31" t="s">
        <v>213</v>
      </c>
      <c r="G7" s="39" t="s">
        <v>156</v>
      </c>
      <c r="H7" s="27" t="s">
        <v>157</v>
      </c>
      <c r="L7" s="30"/>
      <c r="M7" s="30"/>
      <c r="N7" s="30"/>
      <c r="O7" s="54" t="s">
        <v>162</v>
      </c>
    </row>
    <row r="8" spans="2:15" x14ac:dyDescent="0.25">
      <c r="B8" s="31" t="s">
        <v>104</v>
      </c>
      <c r="C8" s="31" t="s">
        <v>76</v>
      </c>
      <c r="D8" s="33"/>
      <c r="E8" s="31" t="s">
        <v>211</v>
      </c>
      <c r="L8" s="30"/>
      <c r="M8" s="30"/>
      <c r="N8" s="30"/>
      <c r="O8" s="54" t="s">
        <v>181</v>
      </c>
    </row>
    <row r="9" spans="2:15" x14ac:dyDescent="0.25">
      <c r="B9" s="31" t="s">
        <v>194</v>
      </c>
      <c r="C9" s="31" t="s">
        <v>77</v>
      </c>
      <c r="D9" s="33"/>
      <c r="E9" s="33"/>
      <c r="G9" s="39" t="s">
        <v>166</v>
      </c>
      <c r="H9" s="27" t="s">
        <v>165</v>
      </c>
      <c r="L9" s="30"/>
      <c r="O9" s="55" t="s">
        <v>164</v>
      </c>
    </row>
    <row r="10" spans="2:15" x14ac:dyDescent="0.25">
      <c r="B10" s="31" t="s">
        <v>195</v>
      </c>
      <c r="C10" s="31" t="s">
        <v>78</v>
      </c>
      <c r="E10" s="33"/>
      <c r="F10" s="33"/>
      <c r="G10" s="39" t="s">
        <v>167</v>
      </c>
      <c r="H10" s="27" t="s">
        <v>168</v>
      </c>
      <c r="L10" s="30"/>
      <c r="O10" s="54" t="s">
        <v>180</v>
      </c>
    </row>
    <row r="11" spans="2:15" x14ac:dyDescent="0.25">
      <c r="B11" s="31" t="s">
        <v>218</v>
      </c>
      <c r="C11" s="31" t="s">
        <v>242</v>
      </c>
      <c r="E11" s="33"/>
      <c r="F11" s="33"/>
      <c r="G11" s="33"/>
      <c r="H11" s="173" t="s">
        <v>185</v>
      </c>
      <c r="L11" s="30"/>
      <c r="O11" s="54" t="s">
        <v>179</v>
      </c>
    </row>
    <row r="12" spans="2:15" x14ac:dyDescent="0.25">
      <c r="B12" s="31" t="s">
        <v>219</v>
      </c>
      <c r="C12" s="34"/>
      <c r="E12" s="33"/>
      <c r="F12" s="33"/>
      <c r="G12" s="33"/>
      <c r="H12" s="173"/>
      <c r="L12" s="30"/>
      <c r="O12" s="54"/>
    </row>
    <row r="13" spans="2:15" x14ac:dyDescent="0.25">
      <c r="B13" s="31" t="s">
        <v>100</v>
      </c>
      <c r="C13" s="34"/>
      <c r="E13" s="35"/>
      <c r="F13" s="33"/>
      <c r="G13" s="33"/>
      <c r="L13" s="30"/>
      <c r="O13" s="54" t="s">
        <v>178</v>
      </c>
    </row>
    <row r="14" spans="2:15" x14ac:dyDescent="0.25">
      <c r="B14" s="31" t="s">
        <v>101</v>
      </c>
      <c r="C14" s="34"/>
      <c r="E14" s="35"/>
      <c r="F14" s="33"/>
      <c r="G14" s="33"/>
      <c r="L14" s="30"/>
      <c r="O14" s="54" t="s">
        <v>177</v>
      </c>
    </row>
    <row r="15" spans="2:15" x14ac:dyDescent="0.25">
      <c r="B15" s="31" t="s">
        <v>217</v>
      </c>
      <c r="C15" s="34"/>
      <c r="E15" s="35"/>
      <c r="F15" s="33"/>
      <c r="G15" s="33"/>
      <c r="L15" s="30"/>
      <c r="O15" s="55" t="s">
        <v>164</v>
      </c>
    </row>
    <row r="16" spans="2:15" x14ac:dyDescent="0.25">
      <c r="O16" s="54" t="s">
        <v>6</v>
      </c>
    </row>
    <row r="17" spans="2:15" x14ac:dyDescent="0.25">
      <c r="O17" s="54" t="s">
        <v>36</v>
      </c>
    </row>
    <row r="18" spans="2:15" x14ac:dyDescent="0.25">
      <c r="B18" s="36" t="s">
        <v>105</v>
      </c>
      <c r="C18" s="36" t="s">
        <v>117</v>
      </c>
      <c r="D18" s="36" t="s">
        <v>115</v>
      </c>
      <c r="E18" s="36" t="s">
        <v>155</v>
      </c>
      <c r="F18" s="36" t="s">
        <v>196</v>
      </c>
      <c r="G18" s="36" t="s">
        <v>199</v>
      </c>
      <c r="H18" s="36" t="s">
        <v>200</v>
      </c>
      <c r="I18" s="36" t="s">
        <v>201</v>
      </c>
      <c r="J18" s="36" t="s">
        <v>207</v>
      </c>
      <c r="O18" s="55" t="s">
        <v>164</v>
      </c>
    </row>
    <row r="19" spans="2:15" x14ac:dyDescent="0.25">
      <c r="B19" s="28" t="s">
        <v>69</v>
      </c>
      <c r="C19" s="28" t="s">
        <v>69</v>
      </c>
      <c r="D19" s="37" t="s">
        <v>21</v>
      </c>
      <c r="E19" s="28" t="s">
        <v>69</v>
      </c>
      <c r="F19" s="28" t="s">
        <v>202</v>
      </c>
      <c r="G19" s="28" t="s">
        <v>202</v>
      </c>
      <c r="H19" s="28" t="s">
        <v>202</v>
      </c>
      <c r="I19" s="28" t="s">
        <v>202</v>
      </c>
      <c r="J19" s="28" t="s">
        <v>202</v>
      </c>
      <c r="O19" s="54" t="s">
        <v>27</v>
      </c>
    </row>
    <row r="20" spans="2:15" x14ac:dyDescent="0.25">
      <c r="B20" s="38" t="s">
        <v>30</v>
      </c>
      <c r="C20" s="38" t="s">
        <v>8</v>
      </c>
      <c r="D20" s="38" t="s">
        <v>32</v>
      </c>
      <c r="E20" s="38" t="s">
        <v>223</v>
      </c>
      <c r="F20" s="172">
        <v>1</v>
      </c>
      <c r="G20" s="172">
        <v>1</v>
      </c>
      <c r="H20" s="172">
        <v>2</v>
      </c>
      <c r="I20" s="172">
        <v>3</v>
      </c>
      <c r="J20" s="172" t="s">
        <v>208</v>
      </c>
      <c r="O20" s="54" t="s">
        <v>37</v>
      </c>
    </row>
    <row r="21" spans="2:15" x14ac:dyDescent="0.25">
      <c r="B21" s="38" t="s">
        <v>31</v>
      </c>
      <c r="C21" s="38" t="s">
        <v>17</v>
      </c>
      <c r="D21" s="38" t="s">
        <v>33</v>
      </c>
      <c r="E21" s="38" t="s">
        <v>224</v>
      </c>
      <c r="F21" s="172">
        <v>2</v>
      </c>
      <c r="G21" s="172" t="s">
        <v>203</v>
      </c>
      <c r="H21" s="172" t="s">
        <v>203</v>
      </c>
      <c r="I21" s="172">
        <v>4</v>
      </c>
      <c r="J21" s="172" t="s">
        <v>209</v>
      </c>
      <c r="O21" s="54" t="s">
        <v>163</v>
      </c>
    </row>
    <row r="22" spans="2:15" x14ac:dyDescent="0.25">
      <c r="E22" s="38" t="s">
        <v>17</v>
      </c>
      <c r="F22" s="172" t="s">
        <v>197</v>
      </c>
      <c r="I22" s="172" t="s">
        <v>204</v>
      </c>
      <c r="O22" s="55" t="s">
        <v>164</v>
      </c>
    </row>
    <row r="23" spans="2:15" x14ac:dyDescent="0.25">
      <c r="F23" s="172" t="s">
        <v>198</v>
      </c>
      <c r="I23" s="172" t="s">
        <v>203</v>
      </c>
      <c r="O23" s="54" t="s">
        <v>7</v>
      </c>
    </row>
    <row r="24" spans="2:15" x14ac:dyDescent="0.25">
      <c r="F24" s="188" t="s">
        <v>235</v>
      </c>
      <c r="I24" s="187"/>
      <c r="O24" s="55" t="s">
        <v>164</v>
      </c>
    </row>
    <row r="25" spans="2:15" x14ac:dyDescent="0.25">
      <c r="F25" s="188" t="s">
        <v>236</v>
      </c>
      <c r="I25" s="187"/>
      <c r="O25" s="54" t="s">
        <v>220</v>
      </c>
    </row>
    <row r="26" spans="2:15" x14ac:dyDescent="0.25">
      <c r="F26" s="187"/>
      <c r="I26" s="187"/>
      <c r="O26" s="54" t="s">
        <v>221</v>
      </c>
    </row>
    <row r="28" spans="2:15" x14ac:dyDescent="0.25">
      <c r="B28" s="17"/>
      <c r="C28" s="17" t="s">
        <v>118</v>
      </c>
      <c r="D28" s="17" t="s">
        <v>119</v>
      </c>
      <c r="E28" s="17" t="s">
        <v>120</v>
      </c>
      <c r="F28" s="17" t="s">
        <v>135</v>
      </c>
      <c r="G28" s="17" t="s">
        <v>136</v>
      </c>
      <c r="I28" s="41" t="s">
        <v>65</v>
      </c>
      <c r="J28" s="41"/>
      <c r="L28" s="41" t="s">
        <v>109</v>
      </c>
      <c r="M28" s="41"/>
    </row>
    <row r="29" spans="2:15" x14ac:dyDescent="0.25">
      <c r="B29" s="18" t="s">
        <v>89</v>
      </c>
      <c r="C29" s="18" t="s">
        <v>121</v>
      </c>
      <c r="D29" s="18" t="s">
        <v>122</v>
      </c>
      <c r="E29" s="18" t="s">
        <v>123</v>
      </c>
      <c r="F29" s="18" t="s">
        <v>124</v>
      </c>
      <c r="G29" s="19" t="s">
        <v>125</v>
      </c>
      <c r="I29" s="42" t="s">
        <v>63</v>
      </c>
      <c r="J29" s="43"/>
      <c r="L29" s="42" t="s">
        <v>63</v>
      </c>
      <c r="M29" s="44"/>
    </row>
    <row r="30" spans="2:15" x14ac:dyDescent="0.25">
      <c r="B30" s="20" t="s">
        <v>87</v>
      </c>
      <c r="C30" s="20" t="s">
        <v>126</v>
      </c>
      <c r="D30" s="21" t="s">
        <v>137</v>
      </c>
      <c r="E30" s="21" t="s">
        <v>137</v>
      </c>
      <c r="F30" s="21" t="s">
        <v>137</v>
      </c>
      <c r="G30" s="21" t="s">
        <v>137</v>
      </c>
      <c r="I30" s="16" t="s">
        <v>57</v>
      </c>
      <c r="J30" s="45" t="s">
        <v>74</v>
      </c>
      <c r="L30" s="16" t="s">
        <v>62</v>
      </c>
      <c r="M30" s="45" t="s">
        <v>74</v>
      </c>
    </row>
    <row r="31" spans="2:15" x14ac:dyDescent="0.25">
      <c r="B31" s="18" t="s">
        <v>42</v>
      </c>
      <c r="C31" s="18" t="s">
        <v>126</v>
      </c>
      <c r="D31" s="18" t="s">
        <v>128</v>
      </c>
      <c r="E31" s="18" t="s">
        <v>129</v>
      </c>
      <c r="F31" s="18" t="s">
        <v>130</v>
      </c>
      <c r="G31" s="19" t="s">
        <v>123</v>
      </c>
      <c r="I31" s="16" t="s">
        <v>51</v>
      </c>
      <c r="J31" s="45" t="s">
        <v>75</v>
      </c>
      <c r="L31" s="16" t="s">
        <v>46</v>
      </c>
      <c r="M31" s="45" t="s">
        <v>76</v>
      </c>
    </row>
    <row r="32" spans="2:15" x14ac:dyDescent="0.25">
      <c r="B32" s="21" t="s">
        <v>41</v>
      </c>
      <c r="C32" s="21" t="s">
        <v>131</v>
      </c>
      <c r="D32" s="21" t="s">
        <v>137</v>
      </c>
      <c r="E32" s="21" t="s">
        <v>137</v>
      </c>
      <c r="F32" s="21" t="s">
        <v>137</v>
      </c>
      <c r="G32" s="21" t="s">
        <v>137</v>
      </c>
      <c r="I32" s="16" t="s">
        <v>55</v>
      </c>
      <c r="J32" s="45" t="s">
        <v>76</v>
      </c>
      <c r="L32" s="16" t="s">
        <v>53</v>
      </c>
      <c r="M32" s="45" t="s">
        <v>77</v>
      </c>
    </row>
    <row r="33" spans="2:13" x14ac:dyDescent="0.25">
      <c r="B33" s="18" t="s">
        <v>88</v>
      </c>
      <c r="C33" s="18" t="s">
        <v>132</v>
      </c>
      <c r="D33" s="18" t="s">
        <v>133</v>
      </c>
      <c r="E33" s="18" t="s">
        <v>128</v>
      </c>
      <c r="F33" s="18" t="s">
        <v>129</v>
      </c>
      <c r="G33" s="19" t="s">
        <v>134</v>
      </c>
      <c r="I33" s="16" t="s">
        <v>49</v>
      </c>
      <c r="J33" s="45" t="s">
        <v>77</v>
      </c>
      <c r="L33" s="16" t="s">
        <v>47</v>
      </c>
      <c r="M33" s="45" t="s">
        <v>78</v>
      </c>
    </row>
    <row r="34" spans="2:13" ht="15" customHeight="1" x14ac:dyDescent="0.25">
      <c r="B34" s="21" t="s">
        <v>92</v>
      </c>
      <c r="C34" s="21" t="s">
        <v>131</v>
      </c>
      <c r="D34" s="21" t="s">
        <v>137</v>
      </c>
      <c r="E34" s="21" t="s">
        <v>137</v>
      </c>
      <c r="F34" s="21" t="s">
        <v>137</v>
      </c>
      <c r="G34" s="21" t="s">
        <v>137</v>
      </c>
      <c r="I34" s="16" t="s">
        <v>45</v>
      </c>
      <c r="J34" s="45" t="s">
        <v>78</v>
      </c>
    </row>
    <row r="35" spans="2:13" x14ac:dyDescent="0.25">
      <c r="B35" s="22" t="s">
        <v>40</v>
      </c>
      <c r="C35" s="22" t="s">
        <v>127</v>
      </c>
      <c r="D35" s="22" t="s">
        <v>138</v>
      </c>
      <c r="E35" s="22" t="s">
        <v>138</v>
      </c>
      <c r="F35" s="22" t="s">
        <v>138</v>
      </c>
      <c r="G35" s="22" t="s">
        <v>138</v>
      </c>
      <c r="J35" s="30"/>
    </row>
    <row r="36" spans="2:13" x14ac:dyDescent="0.25">
      <c r="B36" s="22" t="s">
        <v>39</v>
      </c>
      <c r="C36" s="22" t="s">
        <v>127</v>
      </c>
      <c r="D36" s="22" t="s">
        <v>139</v>
      </c>
      <c r="E36" s="22" t="s">
        <v>139</v>
      </c>
      <c r="F36" s="22" t="s">
        <v>139</v>
      </c>
      <c r="G36" s="58" t="s">
        <v>139</v>
      </c>
      <c r="J36" s="30"/>
      <c r="L36" s="41" t="s">
        <v>108</v>
      </c>
      <c r="M36" s="41"/>
    </row>
    <row r="37" spans="2:13" x14ac:dyDescent="0.25">
      <c r="B37" s="23" t="s">
        <v>90</v>
      </c>
      <c r="C37" s="22" t="s">
        <v>138</v>
      </c>
      <c r="D37" s="22" t="s">
        <v>140</v>
      </c>
      <c r="E37" s="22" t="s">
        <v>143</v>
      </c>
      <c r="F37" s="22" t="s">
        <v>145</v>
      </c>
      <c r="G37" s="58" t="s">
        <v>139</v>
      </c>
      <c r="I37" s="41" t="s">
        <v>110</v>
      </c>
      <c r="J37" s="41"/>
      <c r="L37" s="42" t="s">
        <v>63</v>
      </c>
      <c r="M37" s="44"/>
    </row>
    <row r="38" spans="2:13" x14ac:dyDescent="0.25">
      <c r="B38" s="24" t="s">
        <v>38</v>
      </c>
      <c r="C38" s="24" t="s">
        <v>142</v>
      </c>
      <c r="D38" s="24" t="s">
        <v>137</v>
      </c>
      <c r="E38" s="24" t="s">
        <v>137</v>
      </c>
      <c r="F38" s="24" t="s">
        <v>137</v>
      </c>
      <c r="G38" s="24" t="s">
        <v>137</v>
      </c>
      <c r="I38" s="42" t="s">
        <v>63</v>
      </c>
      <c r="J38" s="44"/>
      <c r="L38" s="16" t="s">
        <v>61</v>
      </c>
      <c r="M38" s="45" t="s">
        <v>74</v>
      </c>
    </row>
    <row r="39" spans="2:13" ht="30" x14ac:dyDescent="0.25">
      <c r="B39" s="22" t="s">
        <v>91</v>
      </c>
      <c r="C39" s="22" t="s">
        <v>141</v>
      </c>
      <c r="D39" s="22" t="s">
        <v>141</v>
      </c>
      <c r="E39" s="22" t="s">
        <v>140</v>
      </c>
      <c r="F39" s="22" t="s">
        <v>144</v>
      </c>
      <c r="G39" s="58" t="s">
        <v>145</v>
      </c>
      <c r="I39" s="16" t="s">
        <v>57</v>
      </c>
      <c r="J39" s="45" t="s">
        <v>74</v>
      </c>
      <c r="L39" s="16" t="s">
        <v>58</v>
      </c>
      <c r="M39" s="45" t="s">
        <v>75</v>
      </c>
    </row>
    <row r="40" spans="2:13" ht="30" x14ac:dyDescent="0.25">
      <c r="B40" s="24" t="s">
        <v>79</v>
      </c>
      <c r="C40" s="24" t="s">
        <v>138</v>
      </c>
      <c r="D40" s="24" t="s">
        <v>137</v>
      </c>
      <c r="E40" s="24" t="s">
        <v>137</v>
      </c>
      <c r="F40" s="24" t="s">
        <v>137</v>
      </c>
      <c r="G40" s="24" t="s">
        <v>137</v>
      </c>
      <c r="I40" s="16" t="s">
        <v>51</v>
      </c>
      <c r="J40" s="45" t="s">
        <v>75</v>
      </c>
      <c r="L40" s="16" t="s">
        <v>52</v>
      </c>
      <c r="M40" s="45" t="s">
        <v>77</v>
      </c>
    </row>
    <row r="41" spans="2:13" x14ac:dyDescent="0.25">
      <c r="I41" s="16" t="s">
        <v>54</v>
      </c>
      <c r="J41" s="45" t="s">
        <v>76</v>
      </c>
    </row>
    <row r="42" spans="2:13" x14ac:dyDescent="0.25">
      <c r="I42" s="16" t="s">
        <v>48</v>
      </c>
      <c r="J42" s="45" t="s">
        <v>77</v>
      </c>
    </row>
    <row r="43" spans="2:13" x14ac:dyDescent="0.25">
      <c r="L43" s="41" t="s">
        <v>107</v>
      </c>
      <c r="M43" s="41"/>
    </row>
    <row r="44" spans="2:13" x14ac:dyDescent="0.25">
      <c r="I44" s="41" t="s">
        <v>182</v>
      </c>
      <c r="J44" s="41"/>
      <c r="L44" s="42" t="s">
        <v>63</v>
      </c>
      <c r="M44" s="44"/>
    </row>
    <row r="45" spans="2:13" x14ac:dyDescent="0.25">
      <c r="I45" s="42" t="s">
        <v>63</v>
      </c>
      <c r="J45" s="44"/>
      <c r="L45" s="16" t="s">
        <v>60</v>
      </c>
      <c r="M45" s="45" t="s">
        <v>74</v>
      </c>
    </row>
    <row r="46" spans="2:13" x14ac:dyDescent="0.25">
      <c r="I46" s="57" t="s">
        <v>184</v>
      </c>
      <c r="J46" s="45" t="s">
        <v>74</v>
      </c>
      <c r="L46" s="16" t="s">
        <v>57</v>
      </c>
      <c r="M46" s="45" t="s">
        <v>75</v>
      </c>
    </row>
    <row r="47" spans="2:13" x14ac:dyDescent="0.25">
      <c r="I47" s="57" t="s">
        <v>183</v>
      </c>
      <c r="J47" s="45" t="s">
        <v>75</v>
      </c>
      <c r="L47" s="16" t="s">
        <v>51</v>
      </c>
      <c r="M47" s="45" t="s">
        <v>76</v>
      </c>
    </row>
    <row r="48" spans="2:13" x14ac:dyDescent="0.25">
      <c r="I48" s="56"/>
      <c r="J48" s="35"/>
      <c r="L48" s="16" t="s">
        <v>46</v>
      </c>
      <c r="M48" s="45" t="s">
        <v>77</v>
      </c>
    </row>
    <row r="49" spans="9:13" x14ac:dyDescent="0.25">
      <c r="I49" s="56"/>
      <c r="J49" s="35"/>
      <c r="L49" s="16" t="s">
        <v>44</v>
      </c>
      <c r="M49" s="45" t="s">
        <v>78</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66EA413DF789408AEE5445866DCAC2" ma:contentTypeVersion="1" ma:contentTypeDescription="Create a new document." ma:contentTypeScope="" ma:versionID="432830c8a4d402ac49b2f4f148a5ac5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29574AF-CA64-49A1-8BE6-37CB2D6B1B4E}">
  <ds:schemaRefs>
    <ds:schemaRef ds:uri="http://schemas.microsoft.com/sharepoint/v3/contenttype/forms"/>
  </ds:schemaRefs>
</ds:datastoreItem>
</file>

<file path=customXml/itemProps2.xml><?xml version="1.0" encoding="utf-8"?>
<ds:datastoreItem xmlns:ds="http://schemas.openxmlformats.org/officeDocument/2006/customXml" ds:itemID="{AA89DF40-8C18-42DB-A6E0-C19F432DB18A}">
  <ds:schemaRefs>
    <ds:schemaRef ds:uri="http://schemas.microsoft.com/office/2006/metadata/properties"/>
    <ds:schemaRef ds:uri="http://schemas.openxmlformats.org/package/2006/metadata/core-properties"/>
    <ds:schemaRef ds:uri="http://purl.org/dc/dcmitype/"/>
    <ds:schemaRef ds:uri="http://www.w3.org/XML/1998/namespace"/>
    <ds:schemaRef ds:uri="http://schemas.microsoft.com/office/2006/documentManagement/types"/>
    <ds:schemaRef ds:uri="http://purl.org/dc/terms/"/>
    <ds:schemaRef ds:uri="http://purl.org/dc/elements/1.1/"/>
  </ds:schemaRefs>
</ds:datastoreItem>
</file>

<file path=customXml/itemProps3.xml><?xml version="1.0" encoding="utf-8"?>
<ds:datastoreItem xmlns:ds="http://schemas.openxmlformats.org/officeDocument/2006/customXml" ds:itemID="{3DB099CD-3768-4035-8D89-502983C849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Campaign Overview</vt:lpstr>
      <vt:lpstr>AQR</vt:lpstr>
      <vt:lpstr>CRF - Rd1</vt:lpstr>
      <vt:lpstr>CRF - Rd2</vt:lpstr>
      <vt:lpstr>CRF - Rd3+</vt:lpstr>
      <vt:lpstr>Tools</vt:lpstr>
      <vt:lpstr>Agency</vt:lpstr>
      <vt:lpstr>Agency_Accepts</vt:lpstr>
      <vt:lpstr>AQR_Round</vt:lpstr>
      <vt:lpstr>Business_Rules</vt:lpstr>
      <vt:lpstr>Change_Made</vt:lpstr>
      <vt:lpstr>Change_Made_YN</vt:lpstr>
      <vt:lpstr>Change_Rounds</vt:lpstr>
      <vt:lpstr>Complexity_Level</vt:lpstr>
      <vt:lpstr>Copyover</vt:lpstr>
      <vt:lpstr>Creatives</vt:lpstr>
      <vt:lpstr>CRF_Rd_1</vt:lpstr>
      <vt:lpstr>CRF_Rd_2</vt:lpstr>
      <vt:lpstr>CRF_Rd_3</vt:lpstr>
      <vt:lpstr>Data_Loads</vt:lpstr>
      <vt:lpstr>Personalized_Fields</vt:lpstr>
      <vt:lpstr>Priority</vt:lpstr>
      <vt:lpstr>Rejection_Reason</vt:lpstr>
      <vt:lpstr>Responsible_Group</vt:lpstr>
      <vt:lpstr>Type_of_Launch</vt:lpstr>
      <vt:lpstr>Variable_Description</vt:lpstr>
    </vt:vector>
  </TitlesOfParts>
  <Company>Acxiom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Campaign Review Sheet</dc:title>
  <dc:creator>J.Work</dc:creator>
  <cp:lastModifiedBy>Windows User</cp:lastModifiedBy>
  <cp:lastPrinted>2011-11-02T22:44:35Z</cp:lastPrinted>
  <dcterms:created xsi:type="dcterms:W3CDTF">2009-02-10T16:33:39Z</dcterms:created>
  <dcterms:modified xsi:type="dcterms:W3CDTF">2019-02-07T18:37:36Z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_NewReviewCycle">
    <vt:lpwstr/>
  </property>
</Properties>
</file>