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gistro" sheetId="4" r:id="rId1"/>
    <sheet name="BBDD" sheetId="5" r:id="rId2"/>
    <sheet name="INVENTARIO" sheetId="1" r:id="rId3"/>
    <sheet name="ENTRADAS" sheetId="2" r:id="rId4"/>
    <sheet name="SALIDAS" sheetId="3" r:id="rId5"/>
  </sheets>
  <calcPr calcId="152511"/>
</workbook>
</file>

<file path=xl/calcChain.xml><?xml version="1.0" encoding="utf-8"?>
<calcChain xmlns="http://schemas.openxmlformats.org/spreadsheetml/2006/main">
  <c r="D7" i="3" l="1"/>
  <c r="E7" i="3"/>
  <c r="D7" i="2"/>
  <c r="E7" i="2"/>
  <c r="D6" i="3"/>
  <c r="E6" i="3"/>
  <c r="D5" i="3"/>
  <c r="E5" i="3"/>
  <c r="D6" i="2"/>
  <c r="E6" i="2"/>
  <c r="D5" i="2"/>
  <c r="E5" i="2"/>
  <c r="E4" i="3"/>
  <c r="D4" i="3"/>
  <c r="E4" i="2"/>
  <c r="D4" i="2"/>
  <c r="E4" i="1" l="1"/>
  <c r="E8" i="1"/>
  <c r="E7" i="1"/>
  <c r="E11" i="1"/>
  <c r="E10" i="1"/>
  <c r="E6" i="1"/>
  <c r="D4" i="1"/>
  <c r="E9" i="1"/>
  <c r="E5" i="1"/>
  <c r="D11" i="1"/>
  <c r="D7" i="1"/>
  <c r="D10" i="1"/>
  <c r="D6" i="1"/>
  <c r="D9" i="1"/>
  <c r="D5" i="1"/>
  <c r="D8" i="1"/>
  <c r="F8" i="1" s="1"/>
  <c r="F5" i="1" l="1"/>
  <c r="F9" i="1"/>
  <c r="F11" i="1"/>
  <c r="F6" i="1"/>
  <c r="F7" i="1"/>
  <c r="F4" i="1"/>
  <c r="F10" i="1"/>
</calcChain>
</file>

<file path=xl/sharedStrings.xml><?xml version="1.0" encoding="utf-8"?>
<sst xmlns="http://schemas.openxmlformats.org/spreadsheetml/2006/main" count="67" uniqueCount="44">
  <si>
    <t>Codigo Producto</t>
  </si>
  <si>
    <t>Descripcion</t>
  </si>
  <si>
    <t>Lote</t>
  </si>
  <si>
    <t>Entradas</t>
  </si>
  <si>
    <t>Salidas</t>
  </si>
  <si>
    <t>Stock actual</t>
  </si>
  <si>
    <t>Costo Unitario</t>
  </si>
  <si>
    <t>Importe inventario</t>
  </si>
  <si>
    <t>N° Documento</t>
  </si>
  <si>
    <t>Fecha</t>
  </si>
  <si>
    <t>Cantidad</t>
  </si>
  <si>
    <t>INVENTARIO PRODUCTOS</t>
  </si>
  <si>
    <t>ENTRADA DE PRODUCTOS</t>
  </si>
  <si>
    <t>SALIDA DE PRODUCTOS</t>
  </si>
  <si>
    <t>Mojarra</t>
  </si>
  <si>
    <t>Conejo</t>
  </si>
  <si>
    <t>Queso</t>
  </si>
  <si>
    <t>Miel</t>
  </si>
  <si>
    <t>Pato entero</t>
  </si>
  <si>
    <t>Pato mitad</t>
  </si>
  <si>
    <t>Gallina entera</t>
  </si>
  <si>
    <t>Gallina mitad</t>
  </si>
  <si>
    <t>HE-WH</t>
  </si>
  <si>
    <t>HE-HA</t>
  </si>
  <si>
    <t>RA-WH</t>
  </si>
  <si>
    <t>CH-PO</t>
  </si>
  <si>
    <t>HO-BO</t>
  </si>
  <si>
    <t>DU-WH</t>
  </si>
  <si>
    <t>DU-HA</t>
  </si>
  <si>
    <t>FI-WH</t>
  </si>
  <si>
    <t>YY-GU</t>
  </si>
  <si>
    <t>Nombre</t>
  </si>
  <si>
    <t>Direccion</t>
  </si>
  <si>
    <t>Telefono</t>
  </si>
  <si>
    <t>BBDD</t>
  </si>
  <si>
    <t>Pedido</t>
  </si>
  <si>
    <t>Valor</t>
  </si>
  <si>
    <t>ID</t>
  </si>
  <si>
    <t>ID:</t>
  </si>
  <si>
    <t>Nombre:</t>
  </si>
  <si>
    <t>Direccion:</t>
  </si>
  <si>
    <t>Telefono:</t>
  </si>
  <si>
    <t>Genero:</t>
  </si>
  <si>
    <t>Pedido: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</si>
</sst>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\F\C\-000\-000"/>
    <numFmt numFmtId="165" formatCode="yyyy\-mm\-dd;@"/>
    <numFmt numFmtId="166" formatCode="\L\T\-000"/>
    <numFmt numFmtId="167" formatCode="\F\V\-000\-000"/>
    <numFmt numFmtId="168" formatCode="\L\T\-\F\R\-000"/>
  </numFmts>
  <fonts count="4" x14ac:knownFonts="1">
    <font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top"/>
    </xf>
    <xf numFmtId="0" fontId="0" fillId="3" borderId="1" xfId="0" applyFill="1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top" wrapText="1"/>
    </xf>
    <xf numFmtId="166" fontId="0" fillId="0" borderId="0" xfId="0" applyNumberFormat="1"/>
    <xf numFmtId="167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0" fontId="0" fillId="3" borderId="2" xfId="0" applyFill="1" applyBorder="1"/>
    <xf numFmtId="166" fontId="0" fillId="3" borderId="2" xfId="0" applyNumberFormat="1" applyFill="1" applyBorder="1"/>
    <xf numFmtId="0" fontId="0" fillId="0" borderId="0" xfId="0" applyBorder="1"/>
    <xf numFmtId="167" fontId="0" fillId="0" borderId="0" xfId="0" applyNumberFormat="1" applyBorder="1"/>
    <xf numFmtId="168" fontId="0" fillId="0" borderId="0" xfId="0" applyNumberForma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shrinkToFit="1"/>
    </xf>
    <xf numFmtId="0" fontId="0" fillId="0" borderId="0" xfId="0" applyFill="1" applyAlignment="1">
      <alignment shrinkToFit="1"/>
    </xf>
    <xf numFmtId="0" fontId="0" fillId="0" borderId="0" xfId="0" applyAlignment="1">
      <alignment shrinkToFi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18">
    <dxf>
      <numFmt numFmtId="166" formatCode="\L\T\-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yyyy\-mm\-dd;@"/>
    </dxf>
    <dxf>
      <numFmt numFmtId="167" formatCode="\F\V\-000\-000"/>
    </dxf>
    <dxf>
      <numFmt numFmtId="166" formatCode="\L\T\-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yyyy\-mm\-dd;@"/>
    </dxf>
    <dxf>
      <numFmt numFmtId="164" formatCode="\F\C\-000\-00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SALIDAS!A1"/><Relationship Id="rId1" Type="http://schemas.openxmlformats.org/officeDocument/2006/relationships/hyperlink" Target="#ENTRADAS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SALIDAS!A1"/><Relationship Id="rId1" Type="http://schemas.openxmlformats.org/officeDocument/2006/relationships/hyperlink" Target="#INVENTARIO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ENTRADAS!A1"/><Relationship Id="rId1" Type="http://schemas.openxmlformats.org/officeDocument/2006/relationships/hyperlink" Target="#INVENT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4</xdr:row>
      <xdr:rowOff>114300</xdr:rowOff>
    </xdr:from>
    <xdr:to>
      <xdr:col>6</xdr:col>
      <xdr:colOff>800100</xdr:colOff>
      <xdr:row>6</xdr:row>
      <xdr:rowOff>114300</xdr:rowOff>
    </xdr:to>
    <xdr:grpSp>
      <xdr:nvGrpSpPr>
        <xdr:cNvPr id="9" name="Grupo 8"/>
        <xdr:cNvGrpSpPr/>
      </xdr:nvGrpSpPr>
      <xdr:grpSpPr>
        <a:xfrm>
          <a:off x="3072153" y="752135"/>
          <a:ext cx="1563460" cy="263638"/>
          <a:chOff x="3067050" y="762000"/>
          <a:chExt cx="1562100" cy="266700"/>
        </a:xfrm>
      </xdr:grpSpPr>
      <xdr:sp macro="" textlink="">
        <xdr:nvSpPr>
          <xdr:cNvPr id="6" name="Rectángulo redondeado 5"/>
          <xdr:cNvSpPr/>
        </xdr:nvSpPr>
        <xdr:spPr>
          <a:xfrm>
            <a:off x="3067050" y="762000"/>
            <a:ext cx="1562100" cy="266700"/>
          </a:xfrm>
          <a:prstGeom prst="roundRect">
            <a:avLst/>
          </a:prstGeom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100" b="1"/>
              <a:t>Limpiar</a:t>
            </a:r>
          </a:p>
        </xdr:txBody>
      </xdr:sp>
      <xdr:sp macro="" textlink="">
        <xdr:nvSpPr>
          <xdr:cNvPr id="8" name="Flecha curvada hacia arriba 7"/>
          <xdr:cNvSpPr/>
        </xdr:nvSpPr>
        <xdr:spPr>
          <a:xfrm>
            <a:off x="4095749" y="809625"/>
            <a:ext cx="257175" cy="142875"/>
          </a:xfrm>
          <a:prstGeom prst="curvedUpArrow">
            <a:avLst/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238125</xdr:colOff>
      <xdr:row>7</xdr:row>
      <xdr:rowOff>57150</xdr:rowOff>
    </xdr:from>
    <xdr:to>
      <xdr:col>6</xdr:col>
      <xdr:colOff>781050</xdr:colOff>
      <xdr:row>9</xdr:row>
      <xdr:rowOff>28575</xdr:rowOff>
    </xdr:to>
    <xdr:grpSp>
      <xdr:nvGrpSpPr>
        <xdr:cNvPr id="11" name="Grupo 10"/>
        <xdr:cNvGrpSpPr/>
      </xdr:nvGrpSpPr>
      <xdr:grpSpPr>
        <a:xfrm>
          <a:off x="3053103" y="1145721"/>
          <a:ext cx="1563460" cy="260577"/>
          <a:chOff x="3048000" y="1164431"/>
          <a:chExt cx="1560909" cy="269082"/>
        </a:xfrm>
      </xdr:grpSpPr>
      <xdr:grpSp>
        <xdr:nvGrpSpPr>
          <xdr:cNvPr id="4" name="Grupo 3"/>
          <xdr:cNvGrpSpPr/>
        </xdr:nvGrpSpPr>
        <xdr:grpSpPr>
          <a:xfrm>
            <a:off x="3048000" y="1164431"/>
            <a:ext cx="1560909" cy="269082"/>
            <a:chOff x="3048000" y="1162050"/>
            <a:chExt cx="1562100" cy="266700"/>
          </a:xfrm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</xdr:grpSpPr>
        <xdr:sp macro="" textlink="">
          <xdr:nvSpPr>
            <xdr:cNvPr id="2" name="Rectángulo redondeado 1"/>
            <xdr:cNvSpPr/>
          </xdr:nvSpPr>
          <xdr:spPr>
            <a:xfrm>
              <a:off x="3048000" y="1162050"/>
              <a:ext cx="1562100" cy="266700"/>
            </a:xfrm>
            <a:prstGeom prst="roundRect">
              <a:avLst/>
            </a:prstGeom>
            <a:ln>
              <a:noFill/>
            </a:ln>
            <a:effectLst/>
            <a:sp3d>
              <a:bevelT w="139700" h="139700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O" sz="1100" b="1"/>
                <a:t>Guardar</a:t>
              </a:r>
            </a:p>
          </xdr:txBody>
        </xdr:sp>
        <xdr:sp macro="" textlink="">
          <xdr:nvSpPr>
            <xdr:cNvPr id="3" name="Flecha abajo 2"/>
            <xdr:cNvSpPr/>
          </xdr:nvSpPr>
          <xdr:spPr>
            <a:xfrm>
              <a:off x="4029075" y="1228725"/>
              <a:ext cx="276225" cy="142875"/>
            </a:xfrm>
            <a:prstGeom prst="downArrow">
              <a:avLst/>
            </a:prstGeom>
            <a:ln>
              <a:noFill/>
            </a:ln>
            <a:effectLst/>
            <a:sp3d>
              <a:bevelT w="139700" h="139700"/>
            </a:sp3d>
          </xdr:spPr>
          <xdr:style>
            <a:lnRef idx="3">
              <a:schemeClr val="lt1"/>
            </a:lnRef>
            <a:fillRef idx="1">
              <a:schemeClr val="accent1"/>
            </a:fillRef>
            <a:effectRef idx="1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</xdr:grpSp>
      <xdr:sp macro="" textlink="">
        <xdr:nvSpPr>
          <xdr:cNvPr id="10" name="Flecha derecha 9"/>
          <xdr:cNvSpPr/>
        </xdr:nvSpPr>
        <xdr:spPr>
          <a:xfrm>
            <a:off x="4104085" y="1220391"/>
            <a:ext cx="277416" cy="153420"/>
          </a:xfrm>
          <a:prstGeom prst="rightArrow">
            <a:avLst/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47625</xdr:rowOff>
    </xdr:from>
    <xdr:to>
      <xdr:col>10</xdr:col>
      <xdr:colOff>0</xdr:colOff>
      <xdr:row>5</xdr:row>
      <xdr:rowOff>0</xdr:rowOff>
    </xdr:to>
    <xdr:sp macro="" textlink="">
      <xdr:nvSpPr>
        <xdr:cNvPr id="2" name="Rectángulo redondeado 1">
          <a:hlinkClick xmlns:r="http://schemas.openxmlformats.org/officeDocument/2006/relationships" r:id="rId1"/>
        </xdr:cNvPr>
        <xdr:cNvSpPr/>
      </xdr:nvSpPr>
      <xdr:spPr>
        <a:xfrm>
          <a:off x="8277225" y="866775"/>
          <a:ext cx="1133475" cy="3333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Entradas</a:t>
          </a:r>
        </a:p>
      </xdr:txBody>
    </xdr:sp>
    <xdr:clientData/>
  </xdr:twoCellAnchor>
  <xdr:twoCellAnchor>
    <xdr:from>
      <xdr:col>8</xdr:col>
      <xdr:colOff>85725</xdr:colOff>
      <xdr:row>5</xdr:row>
      <xdr:rowOff>47625</xdr:rowOff>
    </xdr:from>
    <xdr:to>
      <xdr:col>10</xdr:col>
      <xdr:colOff>0</xdr:colOff>
      <xdr:row>7</xdr:row>
      <xdr:rowOff>0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8277225" y="1247775"/>
          <a:ext cx="11334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Salidas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19050</xdr:rowOff>
    </xdr:from>
    <xdr:to>
      <xdr:col>7</xdr:col>
      <xdr:colOff>533400</xdr:colOff>
      <xdr:row>2</xdr:row>
      <xdr:rowOff>352425</xdr:rowOff>
    </xdr:to>
    <xdr:sp macro="" textlink="">
      <xdr:nvSpPr>
        <xdr:cNvPr id="2" name="Rectángulo redondeado 1">
          <a:hlinkClick xmlns:r="http://schemas.openxmlformats.org/officeDocument/2006/relationships" r:id="rId1"/>
        </xdr:cNvPr>
        <xdr:cNvSpPr/>
      </xdr:nvSpPr>
      <xdr:spPr>
        <a:xfrm>
          <a:off x="6896100" y="447675"/>
          <a:ext cx="1133475" cy="3333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Inventario</a:t>
          </a:r>
        </a:p>
      </xdr:txBody>
    </xdr:sp>
    <xdr:clientData/>
  </xdr:twoCellAnchor>
  <xdr:twoCellAnchor>
    <xdr:from>
      <xdr:col>6</xdr:col>
      <xdr:colOff>161925</xdr:colOff>
      <xdr:row>3</xdr:row>
      <xdr:rowOff>28575</xdr:rowOff>
    </xdr:from>
    <xdr:to>
      <xdr:col>7</xdr:col>
      <xdr:colOff>533400</xdr:colOff>
      <xdr:row>4</xdr:row>
      <xdr:rowOff>171450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6896100" y="828675"/>
          <a:ext cx="11334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Salidas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0</xdr:rowOff>
    </xdr:from>
    <xdr:to>
      <xdr:col>7</xdr:col>
      <xdr:colOff>581025</xdr:colOff>
      <xdr:row>3</xdr:row>
      <xdr:rowOff>142875</xdr:rowOff>
    </xdr:to>
    <xdr:sp macro="" textlink="">
      <xdr:nvSpPr>
        <xdr:cNvPr id="2" name="Rectángulo redondeado 1">
          <a:hlinkClick xmlns:r="http://schemas.openxmlformats.org/officeDocument/2006/relationships" r:id="rId1"/>
        </xdr:cNvPr>
        <xdr:cNvSpPr/>
      </xdr:nvSpPr>
      <xdr:spPr>
        <a:xfrm>
          <a:off x="6334125" y="428625"/>
          <a:ext cx="1133475" cy="3333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Inventario</a:t>
          </a:r>
        </a:p>
      </xdr:txBody>
    </xdr:sp>
    <xdr:clientData/>
  </xdr:twoCellAnchor>
  <xdr:twoCellAnchor>
    <xdr:from>
      <xdr:col>6</xdr:col>
      <xdr:colOff>209550</xdr:colOff>
      <xdr:row>4</xdr:row>
      <xdr:rowOff>0</xdr:rowOff>
    </xdr:from>
    <xdr:to>
      <xdr:col>7</xdr:col>
      <xdr:colOff>581025</xdr:colOff>
      <xdr:row>5</xdr:row>
      <xdr:rowOff>142875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6334125" y="809625"/>
          <a:ext cx="1133475" cy="3333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Entradas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Tabla4" displayName="Tabla4" ref="B3:F4" insertRow="1" totalsRowShown="0">
  <autoFilter ref="B3:F4"/>
  <tableColumns count="5">
    <tableColumn id="1" name="Nombre"/>
    <tableColumn id="2" name="ID"/>
    <tableColumn id="3" name="Direccion"/>
    <tableColumn id="4" name="Telefono"/>
    <tableColumn id="5" name="Ped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Inventario" displayName="Inventario" ref="A3:H11" headerRowDxfId="17">
  <autoFilter ref="A3:H11"/>
  <tableColumns count="8">
    <tableColumn id="1" name="Codigo Producto" totalsRowLabel="Total"/>
    <tableColumn id="2" name="Descripcion"/>
    <tableColumn id="3" name="Lote"/>
    <tableColumn id="4" name="Entradas" totalsRowFunction="sum" dataDxfId="16" totalsRowDxfId="15">
      <calculatedColumnFormula>IFERROR(SUMIFS(Entradas[Cantidad],Entradas[Descripcion],Inventario[[#This Row],[Descripcion]],Entradas[Lote],Inventario[[#This Row],[Lote]]),"-")</calculatedColumnFormula>
    </tableColumn>
    <tableColumn id="5" name="Salidas" totalsRowFunction="sum" dataDxfId="14" totalsRowDxfId="13">
      <calculatedColumnFormula>IFERROR(SUMIFS(Salidas[Cantidad],Salidas[Descripcion],Inventario[[#This Row],[Descripcion]],Salidas[Lote],Inventario[[#This Row],[Lote]]),"-")</calculatedColumnFormula>
    </tableColumn>
    <tableColumn id="6" name="Stock actual" totalsRowFunction="sum" dataDxfId="12" totalsRowDxfId="11">
      <calculatedColumnFormula>IFERROR(Inventario[[#This Row],[Entradas]]-Inventario[[#This Row],[Salidas]],"-")</calculatedColumnFormula>
    </tableColumn>
    <tableColumn id="7" name="Costo Unitario"/>
    <tableColumn id="8" name="Importe inventari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Entradas" displayName="Entradas" ref="A3:F7" totalsRowShown="0" headerRowDxfId="10">
  <autoFilter ref="A3:F7"/>
  <tableColumns count="6">
    <tableColumn id="1" name="N° Documento" dataDxfId="9"/>
    <tableColumn id="2" name="Fecha" dataDxfId="8"/>
    <tableColumn id="3" name="Codigo Producto" dataDxfId="7"/>
    <tableColumn id="4" name="Descripcion" dataDxfId="6">
      <calculatedColumnFormula>IFERROR(VLOOKUP(Entradas[Codigo Producto],Inventario[],2,FALSE),"-")</calculatedColumnFormula>
    </tableColumn>
    <tableColumn id="5" name="Lote" dataDxfId="5">
      <calculatedColumnFormula>IFERROR(VLOOKUP(Entradas[Codigo Producto],Inventario[],3,FALSE),"-")</calculatedColumnFormula>
    </tableColumn>
    <tableColumn id="6" name="Cantida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Salidas" displayName="Salidas" ref="A3:F7" totalsRowShown="0">
  <autoFilter ref="A3:F7"/>
  <tableColumns count="6">
    <tableColumn id="1" name="N° Documento" dataDxfId="4"/>
    <tableColumn id="2" name="Fecha" dataDxfId="3"/>
    <tableColumn id="3" name="Codigo Producto" dataDxfId="2"/>
    <tableColumn id="4" name="Descripcion" dataDxfId="1">
      <calculatedColumnFormula>IFERROR(VLOOKUP(Salidas[Codigo Producto],Inventario[],2,FALSE),"-")</calculatedColumnFormula>
    </tableColumn>
    <tableColumn id="5" name="Lote" dataDxfId="0">
      <calculatedColumnFormula>IFERROR(VLOOKUP(Salidas[Codigo Producto],Inventario[],3,FALSE),"-")</calculatedColumnFormula>
    </tableColumn>
    <tableColumn id="6" name="Cant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tabSelected="1" zoomScale="112" zoomScaleNormal="112" workbookViewId="0">
      <selection activeCell="F13" sqref="F13"/>
    </sheetView>
  </sheetViews>
  <sheetFormatPr baseColWidth="10" defaultRowHeight="15" x14ac:dyDescent="0.25"/>
  <cols>
    <col min="3" max="3" width="1" customWidth="1"/>
    <col min="4" max="4" width="16.7109375" style="20" customWidth="1"/>
    <col min="5" max="5" width="1.5703125" customWidth="1"/>
    <col min="6" max="6" width="15.28515625" customWidth="1"/>
    <col min="7" max="7" width="16" customWidth="1"/>
  </cols>
  <sheetData>
    <row r="3" spans="2:7" x14ac:dyDescent="0.25">
      <c r="B3" s="22" t="s">
        <v>39</v>
      </c>
      <c r="C3" s="22"/>
      <c r="D3" s="18"/>
      <c r="E3" s="17"/>
    </row>
    <row r="4" spans="2:7" ht="6" customHeight="1" x14ac:dyDescent="0.25">
      <c r="B4" s="22"/>
      <c r="C4" s="22"/>
      <c r="D4" s="19"/>
      <c r="E4" s="17"/>
    </row>
    <row r="5" spans="2:7" ht="15" customHeight="1" x14ac:dyDescent="0.25">
      <c r="B5" s="22" t="s">
        <v>38</v>
      </c>
      <c r="C5" s="22"/>
      <c r="D5" s="18"/>
      <c r="E5" s="17"/>
    </row>
    <row r="6" spans="2:7" ht="6" customHeight="1" x14ac:dyDescent="0.25">
      <c r="B6" s="22"/>
      <c r="C6" s="22"/>
      <c r="D6" s="19"/>
      <c r="E6" s="17"/>
    </row>
    <row r="7" spans="2:7" x14ac:dyDescent="0.25">
      <c r="B7" s="22" t="s">
        <v>40</v>
      </c>
      <c r="C7" s="22"/>
      <c r="D7" s="18"/>
      <c r="E7" s="17"/>
    </row>
    <row r="8" spans="2:7" ht="8.25" customHeight="1" x14ac:dyDescent="0.25">
      <c r="B8" s="22"/>
      <c r="C8" s="22"/>
      <c r="E8" s="17"/>
    </row>
    <row r="9" spans="2:7" x14ac:dyDescent="0.25">
      <c r="B9" s="22" t="s">
        <v>41</v>
      </c>
      <c r="C9" s="22"/>
      <c r="D9" s="18">
        <v>3003156454</v>
      </c>
      <c r="E9" s="17"/>
    </row>
    <row r="10" spans="2:7" ht="5.25" customHeight="1" x14ac:dyDescent="0.25">
      <c r="B10" s="22"/>
      <c r="C10" s="22"/>
    </row>
    <row r="11" spans="2:7" x14ac:dyDescent="0.25">
      <c r="B11" s="22" t="s">
        <v>42</v>
      </c>
      <c r="C11" s="22"/>
      <c r="D11" s="18"/>
      <c r="F11" s="21" t="s">
        <v>10</v>
      </c>
      <c r="G11" s="21" t="s">
        <v>36</v>
      </c>
    </row>
    <row r="12" spans="2:7" ht="5.25" customHeight="1" x14ac:dyDescent="0.25">
      <c r="B12" s="22"/>
      <c r="C12" s="22"/>
    </row>
    <row r="13" spans="2:7" x14ac:dyDescent="0.25">
      <c r="B13" s="22" t="s">
        <v>43</v>
      </c>
      <c r="C13" s="22"/>
      <c r="D13" s="20" t="s">
        <v>17</v>
      </c>
    </row>
    <row r="14" spans="2:7" x14ac:dyDescent="0.25">
      <c r="D14" s="20" t="s">
        <v>17</v>
      </c>
    </row>
    <row r="15" spans="2:7" x14ac:dyDescent="0.25">
      <c r="D15" s="20" t="s">
        <v>17</v>
      </c>
    </row>
    <row r="16" spans="2:7" x14ac:dyDescent="0.25">
      <c r="D16" s="20" t="s">
        <v>17</v>
      </c>
    </row>
    <row r="17" spans="4:4" x14ac:dyDescent="0.25">
      <c r="D17" s="20" t="s">
        <v>17</v>
      </c>
    </row>
    <row r="18" spans="4:4" x14ac:dyDescent="0.25">
      <c r="D18" s="20" t="s">
        <v>17</v>
      </c>
    </row>
  </sheetData>
  <dataValidations count="3">
    <dataValidation type="list" allowBlank="1" showInputMessage="1" showErrorMessage="1" sqref="D11">
      <formula1>"Masculino, Femenino"</formula1>
    </dataValidation>
    <dataValidation type="whole" operator="greaterThan" allowBlank="1" showInputMessage="1" showErrorMessage="1" sqref="D9:D10">
      <formula1>999999999</formula1>
    </dataValidation>
    <dataValidation type="list" allowBlank="1" showInputMessage="1" showErrorMessage="1" sqref="D13:D18">
      <formula1>"Gallina, Mojarra, Queso, Conejo, Pato,Miel"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"/>
  <sheetViews>
    <sheetView workbookViewId="0">
      <selection activeCell="J10" sqref="J10"/>
    </sheetView>
  </sheetViews>
  <sheetFormatPr baseColWidth="10" defaultRowHeight="15" x14ac:dyDescent="0.25"/>
  <cols>
    <col min="1" max="1" width="2.85546875" customWidth="1"/>
    <col min="2" max="2" width="32.140625" customWidth="1"/>
    <col min="3" max="3" width="18.28515625" customWidth="1"/>
    <col min="4" max="4" width="22.85546875" customWidth="1"/>
    <col min="5" max="5" width="14.5703125" customWidth="1"/>
    <col min="6" max="6" width="34" customWidth="1"/>
  </cols>
  <sheetData>
    <row r="1" spans="2:6" x14ac:dyDescent="0.25">
      <c r="B1" t="s">
        <v>34</v>
      </c>
    </row>
    <row r="3" spans="2:6" x14ac:dyDescent="0.25">
      <c r="B3" t="s">
        <v>31</v>
      </c>
      <c r="C3" t="s">
        <v>37</v>
      </c>
      <c r="D3" t="s">
        <v>32</v>
      </c>
      <c r="E3" t="s">
        <v>33</v>
      </c>
      <c r="F3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H11"/>
  <sheetViews>
    <sheetView workbookViewId="0">
      <selection activeCell="D18" sqref="D18"/>
    </sheetView>
  </sheetViews>
  <sheetFormatPr baseColWidth="10" defaultColWidth="9.140625" defaultRowHeight="15" x14ac:dyDescent="0.25"/>
  <cols>
    <col min="1" max="1" width="12.85546875" customWidth="1"/>
    <col min="2" max="2" width="25" customWidth="1"/>
    <col min="3" max="3" width="15.7109375" customWidth="1"/>
    <col min="4" max="4" width="10.7109375" customWidth="1"/>
    <col min="5" max="5" width="9.28515625" customWidth="1"/>
    <col min="6" max="6" width="13.5703125" customWidth="1"/>
    <col min="7" max="7" width="15.85546875" customWidth="1"/>
    <col min="8" max="8" width="19.85546875" customWidth="1"/>
  </cols>
  <sheetData>
    <row r="1" spans="1:8" ht="18.75" x14ac:dyDescent="0.3">
      <c r="A1" s="15" t="s">
        <v>11</v>
      </c>
      <c r="B1" s="16"/>
      <c r="C1" s="16"/>
      <c r="D1" s="16"/>
      <c r="E1" s="16"/>
      <c r="F1" s="16"/>
      <c r="G1" s="16"/>
      <c r="H1" s="16"/>
    </row>
    <row r="3" spans="1:8" ht="30.75" customHeigh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</row>
    <row r="4" spans="1:8" x14ac:dyDescent="0.25">
      <c r="A4" t="s">
        <v>27</v>
      </c>
      <c r="B4" t="s">
        <v>18</v>
      </c>
      <c r="C4" s="14">
        <v>1</v>
      </c>
      <c r="D4" s="2">
        <f>IFERROR(SUMIFS(Entradas[Cantidad],Entradas[Descripcion],Inventario[[#This Row],[Descripcion]],Entradas[Lote],Inventario[[#This Row],[Lote]]),"-")</f>
        <v>0</v>
      </c>
      <c r="E4" s="2">
        <f>IFERROR(SUMIFS(Salidas[Cantidad],Salidas[Descripcion],Inventario[[#This Row],[Descripcion]],Salidas[Lote],Inventario[[#This Row],[Lote]]),"-")</f>
        <v>0</v>
      </c>
      <c r="F4" s="2">
        <f>IFERROR(Inventario[[#This Row],[Entradas]]-Inventario[[#This Row],[Salidas]],"-")</f>
        <v>0</v>
      </c>
    </row>
    <row r="5" spans="1:8" x14ac:dyDescent="0.25">
      <c r="A5" t="s">
        <v>22</v>
      </c>
      <c r="B5" t="s">
        <v>20</v>
      </c>
      <c r="C5" s="14">
        <v>1</v>
      </c>
      <c r="D5" s="2">
        <f>IFERROR(SUMIFS(Entradas[Cantidad],Entradas[Descripcion],Inventario[[#This Row],[Descripcion]],Entradas[Lote],Inventario[[#This Row],[Lote]]),"-")</f>
        <v>10</v>
      </c>
      <c r="E5" s="2">
        <f>IFERROR(SUMIFS(Salidas[Cantidad],Salidas[Descripcion],Inventario[[#This Row],[Descripcion]],Salidas[Lote],Inventario[[#This Row],[Lote]]),"-")</f>
        <v>10</v>
      </c>
      <c r="F5" s="2">
        <f>IFERROR(Inventario[[#This Row],[Entradas]]-Inventario[[#This Row],[Salidas]],"-")</f>
        <v>0</v>
      </c>
    </row>
    <row r="6" spans="1:8" x14ac:dyDescent="0.25">
      <c r="A6" t="s">
        <v>29</v>
      </c>
      <c r="B6" t="s">
        <v>14</v>
      </c>
      <c r="C6" s="14">
        <v>1</v>
      </c>
      <c r="D6" s="2">
        <f>IFERROR(SUMIFS(Entradas[Cantidad],Entradas[Descripcion],Inventario[[#This Row],[Descripcion]],Entradas[Lote],Inventario[[#This Row],[Lote]]),"-")</f>
        <v>0</v>
      </c>
      <c r="E6" s="2">
        <f>IFERROR(SUMIFS(Salidas[Cantidad],Salidas[Descripcion],Inventario[[#This Row],[Descripcion]],Salidas[Lote],Inventario[[#This Row],[Lote]]),"-")</f>
        <v>0</v>
      </c>
      <c r="F6" s="2">
        <f>IFERROR(Inventario[[#This Row],[Entradas]]-Inventario[[#This Row],[Salidas]],"-")</f>
        <v>0</v>
      </c>
    </row>
    <row r="7" spans="1:8" x14ac:dyDescent="0.25">
      <c r="A7" t="s">
        <v>24</v>
      </c>
      <c r="B7" t="s">
        <v>15</v>
      </c>
      <c r="C7" s="14">
        <v>1</v>
      </c>
      <c r="D7" s="2">
        <f>IFERROR(SUMIFS(Entradas[Cantidad],Entradas[Descripcion],Inventario[[#This Row],[Descripcion]],Entradas[Lote],Inventario[[#This Row],[Lote]]),"-")</f>
        <v>2</v>
      </c>
      <c r="E7" s="2">
        <f>IFERROR(SUMIFS(Salidas[Cantidad],Salidas[Descripcion],Inventario[[#This Row],[Descripcion]],Salidas[Lote],Inventario[[#This Row],[Lote]]),"-")</f>
        <v>0</v>
      </c>
      <c r="F7" s="2">
        <f>IFERROR(Inventario[[#This Row],[Entradas]]-Inventario[[#This Row],[Salidas]],"-")</f>
        <v>2</v>
      </c>
    </row>
    <row r="8" spans="1:8" x14ac:dyDescent="0.25">
      <c r="A8" t="s">
        <v>25</v>
      </c>
      <c r="B8" t="s">
        <v>16</v>
      </c>
      <c r="C8" s="14">
        <v>1</v>
      </c>
      <c r="D8" s="2">
        <f>IFERROR(SUMIFS(Entradas[Cantidad],Entradas[Descripcion],Inventario[[#This Row],[Descripcion]],Entradas[Lote],Inventario[[#This Row],[Lote]]),"-")</f>
        <v>50</v>
      </c>
      <c r="E8" s="2">
        <f>IFERROR(SUMIFS(Salidas[Cantidad],Salidas[Descripcion],Inventario[[#This Row],[Descripcion]],Salidas[Lote],Inventario[[#This Row],[Lote]]),"-")</f>
        <v>4</v>
      </c>
      <c r="F8" s="2">
        <f>IFERROR(Inventario[[#This Row],[Entradas]]-Inventario[[#This Row],[Salidas]],"-")</f>
        <v>46</v>
      </c>
    </row>
    <row r="9" spans="1:8" x14ac:dyDescent="0.25">
      <c r="A9" t="s">
        <v>26</v>
      </c>
      <c r="B9" t="s">
        <v>17</v>
      </c>
      <c r="C9" s="14">
        <v>1</v>
      </c>
      <c r="D9" s="2">
        <f>IFERROR(SUMIFS(Entradas[Cantidad],Entradas[Descripcion],Inventario[[#This Row],[Descripcion]],Entradas[Lote],Inventario[[#This Row],[Lote]]),"-")</f>
        <v>20</v>
      </c>
      <c r="E9" s="2">
        <f>IFERROR(SUMIFS(Salidas[Cantidad],Salidas[Descripcion],Inventario[[#This Row],[Descripcion]],Salidas[Lote],Inventario[[#This Row],[Lote]]),"-")</f>
        <v>7</v>
      </c>
      <c r="F9" s="2">
        <f>IFERROR(Inventario[[#This Row],[Entradas]]-Inventario[[#This Row],[Salidas]],"-")</f>
        <v>13</v>
      </c>
    </row>
    <row r="10" spans="1:8" x14ac:dyDescent="0.25">
      <c r="A10" t="s">
        <v>28</v>
      </c>
      <c r="B10" t="s">
        <v>19</v>
      </c>
      <c r="C10" s="14">
        <v>1</v>
      </c>
      <c r="D10" s="2">
        <f>IFERROR(SUMIFS(Entradas[Cantidad],Entradas[Descripcion],Inventario[[#This Row],[Descripcion]],Entradas[Lote],Inventario[[#This Row],[Lote]]),"-")</f>
        <v>0</v>
      </c>
      <c r="E10" s="2">
        <f>IFERROR(SUMIFS(Salidas[Cantidad],Salidas[Descripcion],Inventario[[#This Row],[Descripcion]],Salidas[Lote],Inventario[[#This Row],[Lote]]),"-")</f>
        <v>0</v>
      </c>
      <c r="F10" s="2">
        <f>IFERROR(Inventario[[#This Row],[Entradas]]-Inventario[[#This Row],[Salidas]],"-")</f>
        <v>0</v>
      </c>
    </row>
    <row r="11" spans="1:8" x14ac:dyDescent="0.25">
      <c r="A11" t="s">
        <v>23</v>
      </c>
      <c r="B11" t="s">
        <v>21</v>
      </c>
      <c r="C11" s="14">
        <v>1</v>
      </c>
      <c r="D11" s="2">
        <f>IFERROR(SUMIFS(Entradas[Cantidad],Entradas[Descripcion],Inventario[[#This Row],[Descripcion]],Entradas[Lote],Inventario[[#This Row],[Lote]]),"-")</f>
        <v>0</v>
      </c>
      <c r="E11" s="2">
        <f>IFERROR(SUMIFS(Salidas[Cantidad],Salidas[Descripcion],Inventario[[#This Row],[Descripcion]],Salidas[Lote],Inventario[[#This Row],[Lote]]),"-")</f>
        <v>0</v>
      </c>
      <c r="F11" s="2">
        <f>IFERROR(Inventario[[#This Row],[Entradas]]-Inventario[[#This Row],[Salidas]],"-")</f>
        <v>0</v>
      </c>
    </row>
  </sheetData>
  <mergeCells count="1">
    <mergeCell ref="A1:H1"/>
  </mergeCells>
  <conditionalFormatting sqref="F4:F11">
    <cfRule type="iconSet" priority="1">
      <iconSet>
        <cfvo type="percent" val="0"/>
        <cfvo type="num" val="10"/>
        <cfvo type="num" val="20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7"/>
  <sheetViews>
    <sheetView workbookViewId="0">
      <selection sqref="A1:F1"/>
    </sheetView>
  </sheetViews>
  <sheetFormatPr baseColWidth="10" defaultRowHeight="15" x14ac:dyDescent="0.25"/>
  <cols>
    <col min="1" max="1" width="16" customWidth="1"/>
    <col min="3" max="3" width="17.7109375" customWidth="1"/>
    <col min="4" max="4" width="25.140625" customWidth="1"/>
    <col min="5" max="5" width="15.5703125" customWidth="1"/>
    <col min="6" max="6" width="15.140625" customWidth="1"/>
  </cols>
  <sheetData>
    <row r="1" spans="1:6" ht="18.75" x14ac:dyDescent="0.3">
      <c r="A1" s="15" t="s">
        <v>12</v>
      </c>
      <c r="B1" s="15"/>
      <c r="C1" s="15"/>
      <c r="D1" s="15"/>
      <c r="E1" s="15"/>
      <c r="F1" s="15"/>
    </row>
    <row r="3" spans="1:6" ht="29.25" customHeight="1" x14ac:dyDescent="0.25">
      <c r="A3" s="1" t="s">
        <v>8</v>
      </c>
      <c r="B3" s="1" t="s">
        <v>9</v>
      </c>
      <c r="C3" s="1" t="s">
        <v>0</v>
      </c>
      <c r="D3" s="1" t="s">
        <v>1</v>
      </c>
      <c r="E3" s="1" t="s">
        <v>2</v>
      </c>
      <c r="F3" s="1" t="s">
        <v>10</v>
      </c>
    </row>
    <row r="4" spans="1:6" x14ac:dyDescent="0.25">
      <c r="A4" s="3">
        <v>1</v>
      </c>
      <c r="B4" s="4">
        <v>44564</v>
      </c>
      <c r="C4" s="2" t="s">
        <v>22</v>
      </c>
      <c r="D4" s="2" t="str">
        <f>IFERROR(VLOOKUP(Entradas[Codigo Producto],Inventario[],2,FALSE),"-")</f>
        <v>Gallina entera</v>
      </c>
      <c r="E4" s="6">
        <f>IFERROR(VLOOKUP(Entradas[Codigo Producto],Inventario[],3,FALSE),"-")</f>
        <v>1</v>
      </c>
      <c r="F4">
        <v>10</v>
      </c>
    </row>
    <row r="5" spans="1:6" x14ac:dyDescent="0.25">
      <c r="A5" s="8">
        <v>2</v>
      </c>
      <c r="B5" s="9">
        <v>44576</v>
      </c>
      <c r="C5" s="2" t="s">
        <v>25</v>
      </c>
      <c r="D5" s="10" t="str">
        <f>IFERROR(VLOOKUP(Entradas[Codigo Producto],Inventario[],2,FALSE),"-")</f>
        <v>Queso</v>
      </c>
      <c r="E5" s="11">
        <f>IFERROR(VLOOKUP(Entradas[Codigo Producto],Inventario[],3,FALSE),"-")</f>
        <v>1</v>
      </c>
      <c r="F5" s="12">
        <v>50</v>
      </c>
    </row>
    <row r="6" spans="1:6" x14ac:dyDescent="0.25">
      <c r="A6" s="8">
        <v>3</v>
      </c>
      <c r="B6" s="9">
        <v>44566</v>
      </c>
      <c r="C6" s="2" t="s">
        <v>24</v>
      </c>
      <c r="D6" s="10" t="str">
        <f>IFERROR(VLOOKUP(Entradas[Codigo Producto],Inventario[],2,FALSE),"-")</f>
        <v>Conejo</v>
      </c>
      <c r="E6" s="11">
        <f>IFERROR(VLOOKUP(Entradas[Codigo Producto],Inventario[],3,FALSE),"-")</f>
        <v>1</v>
      </c>
      <c r="F6" s="12">
        <v>2</v>
      </c>
    </row>
    <row r="7" spans="1:6" x14ac:dyDescent="0.25">
      <c r="A7" s="8">
        <v>4</v>
      </c>
      <c r="B7" s="9"/>
      <c r="C7" s="2" t="s">
        <v>26</v>
      </c>
      <c r="D7" s="10" t="str">
        <f>IFERROR(VLOOKUP(Entradas[Codigo Producto],Inventario[],2,FALSE),"-")</f>
        <v>Miel</v>
      </c>
      <c r="E7" s="11">
        <f>IFERROR(VLOOKUP(Entradas[Codigo Producto],Inventario[],3,FALSE),"-")</f>
        <v>1</v>
      </c>
      <c r="F7" s="12">
        <v>20</v>
      </c>
    </row>
  </sheetData>
  <mergeCells count="1">
    <mergeCell ref="A1:F1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INVENTARIO!$A$4:$A$11</xm:f>
          </x14:formula1>
          <xm:sqref>C4:C7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7"/>
  <sheetViews>
    <sheetView workbookViewId="0">
      <selection sqref="A1:F1"/>
    </sheetView>
  </sheetViews>
  <sheetFormatPr baseColWidth="10" defaultRowHeight="15" x14ac:dyDescent="0.25"/>
  <cols>
    <col min="1" max="1" width="16" customWidth="1"/>
    <col min="3" max="3" width="17.7109375" customWidth="1"/>
    <col min="4" max="4" width="22.28515625" customWidth="1"/>
    <col min="5" max="5" width="13" customWidth="1"/>
  </cols>
  <sheetData>
    <row r="1" spans="1:6" ht="18.75" x14ac:dyDescent="0.3">
      <c r="A1" s="15" t="s">
        <v>13</v>
      </c>
      <c r="B1" s="15"/>
      <c r="C1" s="15"/>
      <c r="D1" s="15"/>
      <c r="E1" s="15"/>
      <c r="F1" s="15"/>
    </row>
    <row r="3" spans="1:6" x14ac:dyDescent="0.25">
      <c r="A3" t="s">
        <v>8</v>
      </c>
      <c r="B3" t="s">
        <v>9</v>
      </c>
      <c r="C3" t="s">
        <v>0</v>
      </c>
      <c r="D3" t="s">
        <v>1</v>
      </c>
      <c r="E3" t="s">
        <v>2</v>
      </c>
      <c r="F3" t="s">
        <v>10</v>
      </c>
    </row>
    <row r="4" spans="1:6" x14ac:dyDescent="0.25">
      <c r="A4" s="7">
        <v>1</v>
      </c>
      <c r="B4" s="4">
        <v>44623</v>
      </c>
      <c r="C4" s="2" t="s">
        <v>22</v>
      </c>
      <c r="D4" s="2" t="str">
        <f>IFERROR(VLOOKUP(Salidas[Codigo Producto],Inventario[],2,FALSE),"-")</f>
        <v>Gallina entera</v>
      </c>
      <c r="E4" s="6">
        <f>IFERROR(VLOOKUP(Salidas[Codigo Producto],Inventario[],3,FALSE),"-")</f>
        <v>1</v>
      </c>
      <c r="F4">
        <v>10</v>
      </c>
    </row>
    <row r="5" spans="1:6" x14ac:dyDescent="0.25">
      <c r="A5" s="13">
        <v>2</v>
      </c>
      <c r="B5" s="9">
        <v>44625</v>
      </c>
      <c r="C5" s="2" t="s">
        <v>26</v>
      </c>
      <c r="D5" s="10" t="str">
        <f>IFERROR(VLOOKUP(Salidas[Codigo Producto],Inventario[],2,FALSE),"-")</f>
        <v>Miel</v>
      </c>
      <c r="E5" s="11">
        <f>IFERROR(VLOOKUP(Salidas[Codigo Producto],Inventario[],3,FALSE),"-")</f>
        <v>1</v>
      </c>
      <c r="F5" s="12">
        <v>7</v>
      </c>
    </row>
    <row r="6" spans="1:6" x14ac:dyDescent="0.25">
      <c r="A6" s="13">
        <v>3</v>
      </c>
      <c r="B6" s="9">
        <v>44605</v>
      </c>
      <c r="C6" s="2" t="s">
        <v>25</v>
      </c>
      <c r="D6" s="10" t="str">
        <f>IFERROR(VLOOKUP(Salidas[Codigo Producto],Inventario[],2,FALSE),"-")</f>
        <v>Queso</v>
      </c>
      <c r="E6" s="11">
        <f>IFERROR(VLOOKUP(Salidas[Codigo Producto],Inventario[],3,FALSE),"-")</f>
        <v>1</v>
      </c>
      <c r="F6" s="12">
        <v>4</v>
      </c>
    </row>
    <row r="7" spans="1:6" x14ac:dyDescent="0.25">
      <c r="A7" s="13">
        <v>4</v>
      </c>
      <c r="B7" s="9"/>
      <c r="C7" s="2" t="s">
        <v>30</v>
      </c>
      <c r="D7" s="10" t="str">
        <f>IFERROR(VLOOKUP(Salidas[Codigo Producto],Inventario[],2,FALSE),"-")</f>
        <v>-</v>
      </c>
      <c r="E7" s="11" t="str">
        <f>IFERROR(VLOOKUP(Salidas[Codigo Producto],Inventario[],3,FALSE),"-")</f>
        <v>-</v>
      </c>
      <c r="F7" s="12">
        <v>22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INVENTARIO!$A$4:$A$11</xm:f>
          </x14:formula1>
          <xm:sqref>C4:C7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Registro</vt:lpstr>
      <vt:lpstr>BBDD</vt:lpstr>
      <vt:lpstr>INVENTARIO</vt:lpstr>
      <vt:lpstr>ENTRADAS</vt:lpstr>
      <vt:lpstr>SALIDAS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2023-01-14T18:29:59Z</dcterms:modified>
</cp:coreProperties>
</file>